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8420" windowHeight="7455" activeTab="5"/>
  </bookViews>
  <sheets>
    <sheet name="１表 " sheetId="1" r:id="rId1"/>
    <sheet name="２表 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10表" sheetId="10" r:id="rId10"/>
    <sheet name="11表 " sheetId="11" r:id="rId11"/>
    <sheet name="12表" sheetId="12" r:id="rId12"/>
    <sheet name="13表 " sheetId="13" r:id="rId13"/>
    <sheet name="14表" sheetId="14" r:id="rId14"/>
    <sheet name="15表" sheetId="15" r:id="rId15"/>
  </sheets>
  <definedNames>
    <definedName name="_xlfn.IFERROR" hidden="1">#NAME?</definedName>
    <definedName name="_xlnm.Print_Area" localSheetId="9">'10表'!$A$1:$Q$33</definedName>
    <definedName name="_xlnm.Print_Area" localSheetId="10">'11表 '!$A$1:$J$13</definedName>
    <definedName name="_xlnm.Print_Area" localSheetId="13">'14表'!$A$1:$L$43</definedName>
    <definedName name="_xlnm.Print_Area" localSheetId="14">'15表'!$A$1:$L$45</definedName>
    <definedName name="_xlnm.Print_Area" localSheetId="0">'１表 '!$A$1:$L$52</definedName>
    <definedName name="_xlnm.Print_Area" localSheetId="1">'２表 '!$A$1:$O$53</definedName>
    <definedName name="_xlnm.Print_Area" localSheetId="2">'３表'!$A$1:$N$34</definedName>
    <definedName name="_xlnm.Print_Area" localSheetId="3">'４表'!$A$1:$N$35</definedName>
    <definedName name="_xlnm.Print_Area" localSheetId="5">'６表'!$A$1:$F$13</definedName>
    <definedName name="_xlnm.Print_Area" localSheetId="7">'８表'!$A$1:$K$40</definedName>
    <definedName name="_xlnm.Print_Area" localSheetId="8">'９表'!$A$1:$Q$32</definedName>
  </definedNames>
  <calcPr fullCalcOnLoad="1"/>
</workbook>
</file>

<file path=xl/sharedStrings.xml><?xml version="1.0" encoding="utf-8"?>
<sst xmlns="http://schemas.openxmlformats.org/spreadsheetml/2006/main" count="899" uniqueCount="343">
  <si>
    <t>病床数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</si>
  <si>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</si>
  <si>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</si>
  <si>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</si>
  <si>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</si>
  <si>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</si>
  <si>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</si>
  <si>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</si>
  <si>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</si>
  <si>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</si>
  <si>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</si>
  <si>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</si>
  <si>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</si>
  <si>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</si>
  <si>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</si>
  <si>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</si>
  <si>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</si>
  <si>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</si>
  <si>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</si>
  <si>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</si>
  <si>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</si>
  <si>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</si>
  <si>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</si>
  <si>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</si>
  <si>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</si>
  <si>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</si>
  <si>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</si>
  <si>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</si>
  <si>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</si>
  <si>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</si>
  <si>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</si>
  <si>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</si>
  <si>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</si>
  <si>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</si>
  <si>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</si>
  <si>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</si>
  <si>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</si>
  <si>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</si>
  <si>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</si>
  <si>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</si>
  <si>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</si>
  <si>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</si>
  <si>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</si>
  <si>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</si>
  <si>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</si>
  <si>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</si>
  <si>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</si>
  <si>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</si>
  <si>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</si>
  <si>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</si>
  <si>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</si>
  <si>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</si>
  <si>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</si>
  <si>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</si>
  <si>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</si>
  <si>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</si>
  <si>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</si>
  <si>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</si>
  <si>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</si>
  <si>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</si>
  <si>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</si>
  <si>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</si>
  <si>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</si>
  <si>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</si>
  <si>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</si>
  <si>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</si>
  <si>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</si>
  <si>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</si>
  <si>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</si>
  <si>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</si>
  <si>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</si>
  <si>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</si>
  <si>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</si>
  <si>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</si>
  <si>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</si>
  <si>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</si>
  <si>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</si>
  <si>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</si>
  <si>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</si>
  <si>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</si>
  <si>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</si>
  <si>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</si>
  <si>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</si>
  <si>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</si>
  <si>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</si>
  <si>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</si>
  <si>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</si>
  <si>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</si>
  <si>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</si>
  <si>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</si>
  <si>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</si>
  <si>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</si>
  <si>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</si>
  <si>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</si>
  <si>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</si>
  <si>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</si>
  <si>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</si>
  <si>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</si>
  <si>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国</t>
  </si>
  <si>
    <t>公的医療機関</t>
  </si>
  <si>
    <t>その他の
法人</t>
  </si>
  <si>
    <t>個人</t>
  </si>
  <si>
    <t>県</t>
  </si>
  <si>
    <t>日赤</t>
  </si>
  <si>
    <t>済生会</t>
  </si>
  <si>
    <t>0-99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</si>
  <si>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</si>
  <si>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</si>
  <si>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</si>
  <si>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</si>
  <si>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</si>
  <si>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</si>
  <si>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</si>
  <si>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</si>
  <si>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病床規模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</si>
  <si>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</si>
  <si>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</si>
  <si>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</si>
  <si>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</si>
  <si>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</si>
  <si>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実数</t>
  </si>
  <si>
    <t>百分率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</si>
  <si>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</si>
  <si>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</si>
  <si>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</si>
  <si>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</si>
  <si>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</si>
  <si>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</si>
  <si>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</si>
  <si>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</si>
  <si>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</si>
  <si>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</si>
  <si>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</si>
  <si>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</si>
  <si>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</si>
  <si>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</si>
  <si>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</si>
  <si>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</si>
  <si>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</si>
  <si>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</si>
  <si>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</si>
  <si>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</si>
  <si>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</si>
  <si>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</si>
  <si>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</si>
  <si>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</si>
  <si>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</si>
  <si>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</si>
  <si>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</si>
  <si>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</si>
  <si>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</si>
  <si>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</si>
  <si>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</si>
  <si>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</si>
  <si>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</si>
  <si>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</si>
  <si>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病床の種別</t>
  </si>
  <si>
    <t>精神病床</t>
  </si>
  <si>
    <t>結核病床</t>
  </si>
  <si>
    <t>年次</t>
  </si>
  <si>
    <t>…</t>
  </si>
  <si>
    <t>在院患者
延数</t>
  </si>
  <si>
    <t>新入院
患者数</t>
  </si>
  <si>
    <t>退院
患者数</t>
  </si>
  <si>
    <t>外来患者
延数</t>
  </si>
  <si>
    <t>精神病床</t>
  </si>
  <si>
    <t>一般病院</t>
  </si>
  <si>
    <t>総数</t>
  </si>
  <si>
    <t>昭和50年</t>
  </si>
  <si>
    <t>平成2年</t>
  </si>
  <si>
    <t>11</t>
  </si>
  <si>
    <t>精神病床</t>
  </si>
  <si>
    <t>平成元年</t>
  </si>
  <si>
    <t>再掲</t>
  </si>
  <si>
    <t>一般
病院</t>
  </si>
  <si>
    <t>年次</t>
  </si>
  <si>
    <t>12</t>
  </si>
  <si>
    <t>療養</t>
  </si>
  <si>
    <t>療養</t>
  </si>
  <si>
    <t>13</t>
  </si>
  <si>
    <t>保健師</t>
  </si>
  <si>
    <t>助産師</t>
  </si>
  <si>
    <t>看護師</t>
  </si>
  <si>
    <t>准看護師</t>
  </si>
  <si>
    <t>感染症病床</t>
  </si>
  <si>
    <t>感染症病床
※１</t>
  </si>
  <si>
    <t>実数</t>
  </si>
  <si>
    <t>人口１０万対</t>
  </si>
  <si>
    <t>医療
生協</t>
  </si>
  <si>
    <t>14</t>
  </si>
  <si>
    <t>臨床工学技士</t>
  </si>
  <si>
    <t>柔道整復師</t>
  </si>
  <si>
    <t>社会福祉士</t>
  </si>
  <si>
    <t>介護福祉士</t>
  </si>
  <si>
    <t>その他の技術員</t>
  </si>
  <si>
    <t>療養病床等</t>
  </si>
  <si>
    <t>一般病床等</t>
  </si>
  <si>
    <t>１日平均
在院
患者数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</si>
  <si>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</si>
  <si>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</si>
  <si>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</si>
  <si>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</si>
  <si>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</si>
  <si>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</si>
  <si>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あん摩ﾏｯｻｰｼﾞ指圧師</t>
  </si>
  <si>
    <t>15</t>
  </si>
  <si>
    <t>14</t>
  </si>
  <si>
    <t>他の病床から療養病床等へ</t>
  </si>
  <si>
    <t>療養病床等から他の病床へ</t>
  </si>
  <si>
    <t>注）　療養病床も総人口１０万対で算出した。</t>
  </si>
  <si>
    <t>16</t>
  </si>
  <si>
    <t>総数</t>
  </si>
  <si>
    <t>西予市</t>
  </si>
  <si>
    <t>東温市</t>
  </si>
  <si>
    <t>上島町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</si>
  <si>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</si>
  <si>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</si>
  <si>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</si>
  <si>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</si>
  <si>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</si>
  <si>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</si>
  <si>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</si>
  <si>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</si>
  <si>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</si>
  <si>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</si>
  <si>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</si>
  <si>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</si>
  <si>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</si>
  <si>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</si>
  <si>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</si>
  <si>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</si>
  <si>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</si>
  <si>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</si>
  <si>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</si>
  <si>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</si>
  <si>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四国中央市</t>
  </si>
  <si>
    <t>愛南町</t>
  </si>
  <si>
    <t>国立病院機構</t>
  </si>
  <si>
    <t>国立大学法人</t>
  </si>
  <si>
    <t>一般病床</t>
  </si>
  <si>
    <t>療養病床</t>
  </si>
  <si>
    <r>
      <t xml:space="preserve">感染症
病床
</t>
    </r>
    <r>
      <rPr>
        <sz val="8"/>
        <rFont val="HG丸ｺﾞｼｯｸM-PRO"/>
        <family val="3"/>
      </rPr>
      <t>※１</t>
    </r>
  </si>
  <si>
    <r>
      <t>その他の病床等</t>
    </r>
    <r>
      <rPr>
        <sz val="9"/>
        <rFont val="HG丸ｺﾞｼｯｸM-PRO"/>
        <family val="3"/>
      </rPr>
      <t>※</t>
    </r>
  </si>
  <si>
    <t>結核
病床</t>
  </si>
  <si>
    <t>16</t>
  </si>
  <si>
    <t>17</t>
  </si>
  <si>
    <t>市計</t>
  </si>
  <si>
    <t>郡計</t>
  </si>
  <si>
    <t>鬼北町</t>
  </si>
  <si>
    <t>鬼北町</t>
  </si>
  <si>
    <t xml:space="preserve"> </t>
  </si>
  <si>
    <t>社会
福祉
法人</t>
  </si>
  <si>
    <t>※1　平成１１年以前は伝染病床</t>
  </si>
  <si>
    <t>市町</t>
  </si>
  <si>
    <t>第３表　医療施設数及び病床数、施設の種類別-市町別</t>
  </si>
  <si>
    <t>第５表　病院数、開設者別-市町別</t>
  </si>
  <si>
    <t>１８</t>
  </si>
  <si>
    <t>17</t>
  </si>
  <si>
    <t>18</t>
  </si>
  <si>
    <t>感染</t>
  </si>
  <si>
    <t>介護療養病床（再掲）</t>
  </si>
  <si>
    <t>病床数
(６月末)</t>
  </si>
  <si>
    <t>介護療養病床
（再掲）</t>
  </si>
  <si>
    <t>介護療養
病床
（再掲）</t>
  </si>
  <si>
    <t>介護療養
病床(再掲)</t>
  </si>
  <si>
    <t>市部</t>
  </si>
  <si>
    <t>郡部</t>
  </si>
  <si>
    <t>床数</t>
  </si>
  <si>
    <t>施設数</t>
  </si>
  <si>
    <t>19</t>
  </si>
  <si>
    <t>20</t>
  </si>
  <si>
    <t>結核病床</t>
  </si>
  <si>
    <t>昭和50年</t>
  </si>
  <si>
    <t>…</t>
  </si>
  <si>
    <t>平成元年</t>
  </si>
  <si>
    <t>18</t>
  </si>
  <si>
    <t>20-99</t>
  </si>
  <si>
    <t>精神科病院</t>
  </si>
  <si>
    <t>精神科
病院</t>
  </si>
  <si>
    <t>公益　　法人</t>
  </si>
  <si>
    <t>医療　　法人</t>
  </si>
  <si>
    <t>精神科病院</t>
  </si>
  <si>
    <t>常勤換算</t>
  </si>
  <si>
    <t>21</t>
  </si>
  <si>
    <t>20</t>
  </si>
  <si>
    <t>21</t>
  </si>
  <si>
    <t>22</t>
  </si>
  <si>
    <t>　　　－</t>
  </si>
  <si>
    <t>23</t>
  </si>
  <si>
    <t>2２</t>
  </si>
  <si>
    <t>24</t>
  </si>
  <si>
    <t>↑</t>
  </si>
  <si>
    <t>↑</t>
  </si>
  <si>
    <t>平成２４年</t>
  </si>
  <si>
    <t>平成２３年</t>
  </si>
  <si>
    <t>23</t>
  </si>
  <si>
    <t>↑</t>
  </si>
  <si>
    <t>更新済</t>
  </si>
  <si>
    <t>その他の法人</t>
  </si>
  <si>
    <t>会社</t>
  </si>
  <si>
    <t>25</t>
  </si>
  <si>
    <t>平成２５年</t>
  </si>
  <si>
    <t>人口１０万対</t>
  </si>
  <si>
    <t>24</t>
  </si>
  <si>
    <t>25</t>
  </si>
  <si>
    <t>平成２６年</t>
  </si>
  <si>
    <t>平成２２年</t>
  </si>
  <si>
    <t>平成２２年</t>
  </si>
  <si>
    <t>平成２３年</t>
  </si>
  <si>
    <t>平成２４年</t>
  </si>
  <si>
    <t>26</t>
  </si>
  <si>
    <t>26</t>
  </si>
  <si>
    <t>独立行政法人地域医療機能推進機構</t>
  </si>
  <si>
    <t>全国社会
保険協会
連合会</t>
  </si>
  <si>
    <t>平成２７年</t>
  </si>
  <si>
    <t>27</t>
  </si>
  <si>
    <t>平成２８年</t>
  </si>
  <si>
    <t>平成２８年</t>
  </si>
  <si>
    <t>29.10.1
推計
総人口</t>
  </si>
  <si>
    <t>29.10.1推計人口</t>
  </si>
  <si>
    <t>平成２９年</t>
  </si>
  <si>
    <t>平成２９年</t>
  </si>
  <si>
    <t>28</t>
  </si>
  <si>
    <t>29</t>
  </si>
  <si>
    <t>28</t>
  </si>
  <si>
    <t>29</t>
  </si>
  <si>
    <t>労働者健康安全機構</t>
  </si>
  <si>
    <t>平成29年</t>
  </si>
  <si>
    <t>26</t>
  </si>
  <si>
    <t>27</t>
  </si>
  <si>
    <t>28</t>
  </si>
  <si>
    <t>平成29年１０月１日現在</t>
  </si>
  <si>
    <t>第１表　医療施設数・率（人口10万対）、施設の種類別－都道府県別</t>
  </si>
  <si>
    <t>第２表　病床数・率（人口10万対）、施設の種類別－都道府県別</t>
  </si>
  <si>
    <t>第４表　人口10万対医療施設数及び病床数、施設の種類別-市町別</t>
  </si>
  <si>
    <t>第９表 病院数・率（人口10万対）-年次・市町別</t>
  </si>
  <si>
    <t>第10表 病院病床数・率（人口10万対）-年次・市町別</t>
  </si>
  <si>
    <t>第11表  病院の病床数・患者数（在院・新入院・退院・外来）、病床の種類別</t>
  </si>
  <si>
    <t>第12表 病院の在院患者延数、病床の種類別ー年次別</t>
  </si>
  <si>
    <t>第13表 病院の人口10万対１日平均在院患者数、病床の種類別ー年次別</t>
  </si>
  <si>
    <t>第14表 病院の新入院患者数、病床の種類別ー年次別</t>
  </si>
  <si>
    <t>第15表 病院の退院患者数、病床の種類別ー年次別</t>
  </si>
  <si>
    <t>第６表　病院数、病院の種類・病床規模別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</si>
</sst>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  <numFmt numFmtId="200" formatCode="#,##0;&quot;△ 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4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11"/>
      <color indexed="10"/>
      <name val="ＭＳ Ｐ明朝"/>
      <family val="1"/>
    </font>
    <font>
      <sz val="8"/>
      <name val="HG丸ｺﾞｼｯｸM-PRO"/>
      <family val="3"/>
    </font>
    <font>
      <sz val="11"/>
      <name val="ＭＳ ＰR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4" fillId="0" borderId="0">
      <alignment/>
      <protection/>
    </xf>
    <xf numFmtId="181" fontId="14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49" fontId="5" fillId="0" borderId="0">
      <alignment horizontal="center" vertical="center"/>
      <protection/>
    </xf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0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7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19" xfId="0" applyNumberFormat="1" applyFont="1" applyFill="1" applyBorder="1" applyAlignment="1">
      <alignment horizontal="right" vertical="center" shrinkToFit="1"/>
    </xf>
    <xf numFmtId="180" fontId="13" fillId="0" borderId="0" xfId="0" applyNumberFormat="1" applyFont="1" applyFill="1" applyBorder="1" applyAlignment="1">
      <alignment horizontal="right" vertical="center" shrinkToFit="1"/>
    </xf>
    <xf numFmtId="180" fontId="13" fillId="0" borderId="15" xfId="0" applyNumberFormat="1" applyFont="1" applyFill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/>
    </xf>
    <xf numFmtId="180" fontId="13" fillId="0" borderId="18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left" vertical="center"/>
    </xf>
    <xf numFmtId="181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4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81" fontId="13" fillId="0" borderId="19" xfId="0" applyNumberFormat="1" applyFont="1" applyFill="1" applyBorder="1" applyAlignment="1">
      <alignment horizontal="right" vertical="center" shrinkToFit="1"/>
    </xf>
    <xf numFmtId="181" fontId="13" fillId="0" borderId="15" xfId="0" applyNumberFormat="1" applyFont="1" applyFill="1" applyBorder="1" applyAlignment="1">
      <alignment horizontal="right" vertical="center" shrinkToFit="1"/>
    </xf>
    <xf numFmtId="181" fontId="13" fillId="0" borderId="16" xfId="0" applyNumberFormat="1" applyFont="1" applyFill="1" applyBorder="1" applyAlignment="1">
      <alignment horizontal="right" vertical="center" shrinkToFit="1"/>
    </xf>
    <xf numFmtId="181" fontId="13" fillId="0" borderId="17" xfId="0" applyNumberFormat="1" applyFont="1" applyFill="1" applyBorder="1" applyAlignment="1">
      <alignment horizontal="right" vertical="center" shrinkToFit="1"/>
    </xf>
    <xf numFmtId="181" fontId="13" fillId="0" borderId="18" xfId="0" applyNumberFormat="1" applyFont="1" applyFill="1" applyBorder="1" applyAlignment="1">
      <alignment horizontal="right" vertical="center" shrinkToFit="1"/>
    </xf>
    <xf numFmtId="41" fontId="0" fillId="0" borderId="0" xfId="0" applyNumberFormat="1" applyFill="1" applyAlignment="1">
      <alignment vertical="center"/>
    </xf>
    <xf numFmtId="49" fontId="5" fillId="0" borderId="17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right" vertical="center" shrinkToFi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80" fontId="13" fillId="0" borderId="22" xfId="0" applyNumberFormat="1" applyFont="1" applyBorder="1" applyAlignment="1" applyProtection="1">
      <alignment horizontal="right" vertical="center" shrinkToFit="1"/>
      <protection locked="0"/>
    </xf>
    <xf numFmtId="180" fontId="13" fillId="0" borderId="16" xfId="0" applyNumberFormat="1" applyFont="1" applyBorder="1" applyAlignment="1" applyProtection="1">
      <alignment horizontal="right" vertical="center" shrinkToFit="1"/>
      <protection locked="0"/>
    </xf>
    <xf numFmtId="180" fontId="13" fillId="0" borderId="18" xfId="0" applyNumberFormat="1" applyFont="1" applyBorder="1" applyAlignment="1" applyProtection="1">
      <alignment horizontal="right" vertical="center" shrinkToFit="1"/>
      <protection locked="0"/>
    </xf>
    <xf numFmtId="180" fontId="13" fillId="0" borderId="16" xfId="0" applyNumberFormat="1" applyFont="1" applyBorder="1" applyAlignment="1">
      <alignment horizontal="right" vertical="center" shrinkToFit="1"/>
    </xf>
    <xf numFmtId="180" fontId="13" fillId="0" borderId="18" xfId="0" applyNumberFormat="1" applyFont="1" applyBorder="1" applyAlignment="1">
      <alignment horizontal="right" vertical="center" shrinkToFit="1"/>
    </xf>
    <xf numFmtId="180" fontId="13" fillId="0" borderId="24" xfId="0" applyNumberFormat="1" applyFont="1" applyBorder="1" applyAlignment="1">
      <alignment horizontal="right" vertical="center" shrinkToFit="1"/>
    </xf>
    <xf numFmtId="49" fontId="18" fillId="0" borderId="1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1" fontId="13" fillId="0" borderId="15" xfId="0" applyNumberFormat="1" applyFont="1" applyBorder="1" applyAlignment="1">
      <alignment horizontal="right" vertical="center" shrinkToFit="1"/>
    </xf>
    <xf numFmtId="49" fontId="5" fillId="0" borderId="20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right" shrinkToFit="1"/>
    </xf>
    <xf numFmtId="183" fontId="13" fillId="0" borderId="19" xfId="0" applyNumberFormat="1" applyFont="1" applyBorder="1" applyAlignment="1">
      <alignment horizontal="right" vertical="center" shrinkToFit="1"/>
    </xf>
    <xf numFmtId="183" fontId="13" fillId="0" borderId="0" xfId="0" applyNumberFormat="1" applyFont="1" applyBorder="1" applyAlignment="1">
      <alignment horizontal="right" vertical="center" shrinkToFit="1"/>
    </xf>
    <xf numFmtId="183" fontId="13" fillId="0" borderId="16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181" fontId="13" fillId="0" borderId="16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/>
    </xf>
    <xf numFmtId="183" fontId="13" fillId="0" borderId="10" xfId="0" applyNumberFormat="1" applyFont="1" applyBorder="1" applyAlignment="1">
      <alignment horizontal="right" vertical="center" shrinkToFit="1"/>
    </xf>
    <xf numFmtId="183" fontId="13" fillId="0" borderId="18" xfId="0" applyNumberFormat="1" applyFont="1" applyBorder="1" applyAlignment="1">
      <alignment horizontal="right" vertical="center" shrinkToFit="1"/>
    </xf>
    <xf numFmtId="181" fontId="13" fillId="0" borderId="10" xfId="0" applyNumberFormat="1" applyFont="1" applyBorder="1" applyAlignment="1">
      <alignment horizontal="right" vertical="center" shrinkToFit="1"/>
    </xf>
    <xf numFmtId="181" fontId="13" fillId="0" borderId="18" xfId="0" applyNumberFormat="1" applyFont="1" applyBorder="1" applyAlignment="1">
      <alignment horizontal="right" vertical="center" shrinkToFit="1"/>
    </xf>
    <xf numFmtId="0" fontId="5" fillId="0" borderId="0" xfId="0" applyFont="1" applyFill="1" applyAlignment="1">
      <alignment horizontal="distributed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183" fontId="13" fillId="0" borderId="17" xfId="0" applyNumberFormat="1" applyFont="1" applyBorder="1" applyAlignment="1">
      <alignment horizontal="right" vertical="center" shrinkToFit="1"/>
    </xf>
    <xf numFmtId="49" fontId="22" fillId="0" borderId="0" xfId="0" applyNumberFormat="1" applyFont="1" applyAlignment="1">
      <alignment horizontal="left" vertical="center"/>
    </xf>
    <xf numFmtId="49" fontId="5" fillId="0" borderId="14" xfId="0" applyNumberFormat="1" applyFont="1" applyBorder="1" applyAlignment="1">
      <alignment horizontal="center"/>
    </xf>
    <xf numFmtId="181" fontId="13" fillId="0" borderId="21" xfId="0" applyNumberFormat="1" applyFont="1" applyBorder="1" applyAlignment="1">
      <alignment horizontal="right" vertical="center" shrinkToFit="1"/>
    </xf>
    <xf numFmtId="183" fontId="13" fillId="0" borderId="19" xfId="0" applyNumberFormat="1" applyFont="1" applyBorder="1" applyAlignment="1">
      <alignment horizontal="right" shrinkToFit="1"/>
    </xf>
    <xf numFmtId="181" fontId="13" fillId="0" borderId="19" xfId="0" applyNumberFormat="1" applyFont="1" applyBorder="1" applyAlignment="1">
      <alignment horizontal="right" vertical="center" shrinkToFit="1"/>
    </xf>
    <xf numFmtId="181" fontId="13" fillId="0" borderId="17" xfId="0" applyNumberFormat="1" applyFont="1" applyBorder="1" applyAlignment="1">
      <alignment horizontal="right" vertical="center" shrinkToFi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shrinkToFit="1"/>
    </xf>
    <xf numFmtId="179" fontId="0" fillId="0" borderId="0" xfId="0" applyNumberFormat="1" applyFill="1" applyAlignment="1">
      <alignment vertical="center"/>
    </xf>
    <xf numFmtId="181" fontId="13" fillId="0" borderId="15" xfId="0" applyNumberFormat="1" applyFont="1" applyFill="1" applyBorder="1" applyAlignment="1" applyProtection="1">
      <alignment horizontal="right" vertical="center" shrinkToFit="1"/>
      <protection/>
    </xf>
    <xf numFmtId="181" fontId="13" fillId="0" borderId="0" xfId="0" applyNumberFormat="1" applyFont="1" applyFill="1" applyBorder="1" applyAlignment="1" applyProtection="1">
      <alignment horizontal="right" vertical="center" shrinkToFit="1"/>
      <protection/>
    </xf>
    <xf numFmtId="181" fontId="13" fillId="0" borderId="10" xfId="0" applyNumberFormat="1" applyFont="1" applyFill="1" applyBorder="1" applyAlignment="1" applyProtection="1">
      <alignment horizontal="right" vertical="center" shrinkToFit="1"/>
      <protection/>
    </xf>
    <xf numFmtId="181" fontId="13" fillId="0" borderId="22" xfId="0" applyNumberFormat="1" applyFont="1" applyFill="1" applyBorder="1" applyAlignment="1" applyProtection="1">
      <alignment horizontal="right" vertical="center" shrinkToFit="1"/>
      <protection/>
    </xf>
    <xf numFmtId="181" fontId="13" fillId="0" borderId="16" xfId="0" applyNumberFormat="1" applyFont="1" applyFill="1" applyBorder="1" applyAlignment="1" applyProtection="1">
      <alignment horizontal="right" vertical="center" shrinkToFit="1"/>
      <protection/>
    </xf>
    <xf numFmtId="181" fontId="13" fillId="0" borderId="18" xfId="0" applyNumberFormat="1" applyFont="1" applyFill="1" applyBorder="1" applyAlignment="1" applyProtection="1">
      <alignment horizontal="right" vertical="center" shrinkToFit="1"/>
      <protection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80" fontId="13" fillId="0" borderId="17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49" fontId="5" fillId="0" borderId="21" xfId="49" applyBorder="1">
      <alignment horizontal="center" vertical="center"/>
      <protection/>
    </xf>
    <xf numFmtId="180" fontId="13" fillId="0" borderId="21" xfId="0" applyNumberFormat="1" applyFont="1" applyBorder="1" applyAlignment="1">
      <alignment horizontal="right" vertical="center" shrinkToFit="1"/>
    </xf>
    <xf numFmtId="180" fontId="13" fillId="0" borderId="15" xfId="0" applyNumberFormat="1" applyFont="1" applyBorder="1" applyAlignment="1">
      <alignment horizontal="right" vertic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49" applyBorder="1">
      <alignment horizontal="center" vertical="center"/>
      <protection/>
    </xf>
    <xf numFmtId="180" fontId="13" fillId="0" borderId="19" xfId="0" applyNumberFormat="1" applyFont="1" applyBorder="1" applyAlignment="1">
      <alignment horizontal="right" vertical="center" shrinkToFit="1"/>
    </xf>
    <xf numFmtId="49" fontId="5" fillId="0" borderId="19" xfId="49" applyFont="1" applyBorder="1">
      <alignment horizontal="center" vertical="center"/>
      <protection/>
    </xf>
    <xf numFmtId="49" fontId="5" fillId="0" borderId="13" xfId="4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2" xfId="49" applyBorder="1">
      <alignment horizontal="center" vertical="center"/>
      <protection/>
    </xf>
    <xf numFmtId="49" fontId="5" fillId="0" borderId="20" xfId="49" applyBorder="1">
      <alignment horizontal="center" vertical="center"/>
      <protection/>
    </xf>
    <xf numFmtId="184" fontId="13" fillId="0" borderId="0" xfId="0" applyNumberFormat="1" applyFont="1" applyBorder="1" applyAlignment="1">
      <alignment horizontal="right" vertical="center" shrinkToFit="1"/>
    </xf>
    <xf numFmtId="49" fontId="5" fillId="0" borderId="20" xfId="4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181" fontId="13" fillId="0" borderId="15" xfId="0" applyNumberFormat="1" applyFont="1" applyBorder="1" applyAlignment="1" applyProtection="1">
      <alignment horizontal="right" vertical="center" shrinkToFit="1"/>
      <protection locked="0"/>
    </xf>
    <xf numFmtId="181" fontId="13" fillId="0" borderId="0" xfId="0" applyNumberFormat="1" applyFont="1" applyBorder="1" applyAlignment="1" applyProtection="1">
      <alignment horizontal="right" vertical="center" shrinkToFit="1"/>
      <protection locked="0"/>
    </xf>
    <xf numFmtId="181" fontId="13" fillId="0" borderId="1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49" fontId="5" fillId="0" borderId="20" xfId="66" applyNumberFormat="1" applyFont="1" applyBorder="1" applyAlignment="1">
      <alignment horizontal="center" vertical="center"/>
      <protection/>
    </xf>
    <xf numFmtId="49" fontId="5" fillId="0" borderId="21" xfId="66" applyNumberFormat="1" applyFont="1" applyBorder="1" applyAlignment="1">
      <alignment horizontal="center" vertical="center"/>
      <protection/>
    </xf>
    <xf numFmtId="180" fontId="13" fillId="0" borderId="22" xfId="66" applyNumberFormat="1" applyFont="1" applyBorder="1" applyAlignment="1">
      <alignment horizontal="right" vertical="center" shrinkToFit="1"/>
      <protection/>
    </xf>
    <xf numFmtId="49" fontId="5" fillId="0" borderId="19" xfId="66" applyNumberFormat="1" applyFont="1" applyBorder="1" applyAlignment="1">
      <alignment horizontal="center" vertical="center"/>
      <protection/>
    </xf>
    <xf numFmtId="180" fontId="13" fillId="0" borderId="16" xfId="66" applyNumberFormat="1" applyFont="1" applyBorder="1" applyAlignment="1">
      <alignment horizontal="right" vertical="center" shrinkToFit="1"/>
      <protection/>
    </xf>
    <xf numFmtId="49" fontId="5" fillId="0" borderId="17" xfId="66" applyNumberFormat="1" applyFont="1" applyBorder="1" applyAlignment="1">
      <alignment horizontal="center" vertical="center"/>
      <protection/>
    </xf>
    <xf numFmtId="180" fontId="13" fillId="0" borderId="18" xfId="66" applyNumberFormat="1" applyFont="1" applyBorder="1" applyAlignment="1">
      <alignment horizontal="right" vertical="center" shrinkToFit="1"/>
      <protection/>
    </xf>
    <xf numFmtId="49" fontId="5" fillId="0" borderId="11" xfId="66" applyNumberFormat="1" applyFont="1" applyBorder="1" applyAlignment="1">
      <alignment horizontal="center" vertical="center"/>
      <protection/>
    </xf>
    <xf numFmtId="180" fontId="13" fillId="0" borderId="24" xfId="66" applyNumberFormat="1" applyFont="1" applyBorder="1" applyAlignment="1">
      <alignment horizontal="right" vertical="center" shrinkToFit="1"/>
      <protection/>
    </xf>
    <xf numFmtId="49" fontId="5" fillId="0" borderId="13" xfId="66" applyNumberFormat="1" applyFont="1" applyBorder="1" applyAlignment="1">
      <alignment horizontal="center" vertical="center"/>
      <protection/>
    </xf>
    <xf numFmtId="192" fontId="13" fillId="0" borderId="23" xfId="0" applyNumberFormat="1" applyFont="1" applyFill="1" applyBorder="1" applyAlignment="1">
      <alignment horizontal="right" vertical="center" shrinkToFit="1"/>
    </xf>
    <xf numFmtId="192" fontId="13" fillId="0" borderId="17" xfId="0" applyNumberFormat="1" applyFont="1" applyFill="1" applyBorder="1" applyAlignment="1">
      <alignment horizontal="right" vertical="center" shrinkToFit="1"/>
    </xf>
    <xf numFmtId="192" fontId="13" fillId="0" borderId="24" xfId="0" applyNumberFormat="1" applyFont="1" applyFill="1" applyBorder="1" applyAlignment="1">
      <alignment horizontal="right" vertical="center" shrinkToFit="1"/>
    </xf>
    <xf numFmtId="183" fontId="5" fillId="0" borderId="0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shrinkToFit="1"/>
    </xf>
    <xf numFmtId="181" fontId="13" fillId="0" borderId="16" xfId="0" applyNumberFormat="1" applyFont="1" applyBorder="1" applyAlignment="1">
      <alignment horizontal="right" shrinkToFit="1"/>
    </xf>
    <xf numFmtId="183" fontId="13" fillId="0" borderId="17" xfId="0" applyNumberFormat="1" applyFont="1" applyBorder="1" applyAlignment="1">
      <alignment horizontal="right" shrinkToFit="1"/>
    </xf>
    <xf numFmtId="183" fontId="13" fillId="0" borderId="10" xfId="0" applyNumberFormat="1" applyFont="1" applyBorder="1" applyAlignment="1">
      <alignment horizontal="right" shrinkToFit="1"/>
    </xf>
    <xf numFmtId="181" fontId="13" fillId="0" borderId="10" xfId="0" applyNumberFormat="1" applyFont="1" applyBorder="1" applyAlignment="1">
      <alignment horizontal="right" shrinkToFit="1"/>
    </xf>
    <xf numFmtId="181" fontId="13" fillId="0" borderId="18" xfId="0" applyNumberFormat="1" applyFont="1" applyBorder="1" applyAlignment="1">
      <alignment horizontal="right" shrinkToFit="1"/>
    </xf>
    <xf numFmtId="0" fontId="5" fillId="0" borderId="13" xfId="0" applyNumberFormat="1" applyFont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92" fontId="13" fillId="0" borderId="10" xfId="52" applyNumberFormat="1" applyFont="1" applyFill="1" applyBorder="1" applyAlignment="1">
      <alignment horizontal="right" vertical="center" shrinkToFit="1"/>
    </xf>
    <xf numFmtId="192" fontId="13" fillId="0" borderId="23" xfId="52" applyNumberFormat="1" applyFont="1" applyFill="1" applyBorder="1" applyAlignment="1">
      <alignment horizontal="right" vertical="center" shrinkToFit="1"/>
    </xf>
    <xf numFmtId="192" fontId="13" fillId="0" borderId="0" xfId="52" applyNumberFormat="1" applyFont="1" applyFill="1" applyBorder="1" applyAlignment="1">
      <alignment horizontal="right" vertical="center" shrinkToFit="1"/>
    </xf>
    <xf numFmtId="192" fontId="13" fillId="0" borderId="11" xfId="0" applyNumberFormat="1" applyFont="1" applyFill="1" applyBorder="1" applyAlignment="1">
      <alignment horizontal="right" vertical="center" shrinkToFit="1"/>
    </xf>
    <xf numFmtId="192" fontId="13" fillId="0" borderId="24" xfId="52" applyNumberFormat="1" applyFont="1" applyFill="1" applyBorder="1" applyAlignment="1">
      <alignment horizontal="right" vertical="center" shrinkToFit="1"/>
    </xf>
    <xf numFmtId="180" fontId="13" fillId="0" borderId="21" xfId="66" applyNumberFormat="1" applyFont="1" applyBorder="1" applyAlignment="1">
      <alignment horizontal="right" vertical="center" shrinkToFit="1"/>
      <protection/>
    </xf>
    <xf numFmtId="180" fontId="13" fillId="0" borderId="19" xfId="66" applyNumberFormat="1" applyFont="1" applyBorder="1" applyAlignment="1">
      <alignment horizontal="right" vertical="center" shrinkToFit="1"/>
      <protection/>
    </xf>
    <xf numFmtId="180" fontId="13" fillId="0" borderId="17" xfId="66" applyNumberFormat="1" applyFont="1" applyBorder="1" applyAlignment="1">
      <alignment horizontal="right" vertical="center" shrinkToFit="1"/>
      <protection/>
    </xf>
    <xf numFmtId="180" fontId="13" fillId="0" borderId="11" xfId="66" applyNumberFormat="1" applyFont="1" applyBorder="1" applyAlignment="1">
      <alignment horizontal="right" vertical="center" shrinkToFit="1"/>
      <protection/>
    </xf>
    <xf numFmtId="49" fontId="5" fillId="0" borderId="25" xfId="66" applyNumberFormat="1" applyFont="1" applyBorder="1" applyAlignment="1">
      <alignment horizontal="center" vertical="center"/>
      <protection/>
    </xf>
    <xf numFmtId="180" fontId="13" fillId="0" borderId="0" xfId="66" applyNumberFormat="1" applyFont="1" applyBorder="1" applyAlignment="1">
      <alignment horizontal="right" vertical="center" shrinkToFit="1"/>
      <protection/>
    </xf>
    <xf numFmtId="180" fontId="13" fillId="0" borderId="15" xfId="66" applyNumberFormat="1" applyFont="1" applyBorder="1" applyAlignment="1">
      <alignment horizontal="right" vertical="center" shrinkToFit="1"/>
      <protection/>
    </xf>
    <xf numFmtId="180" fontId="13" fillId="0" borderId="10" xfId="66" applyNumberFormat="1" applyFont="1" applyBorder="1" applyAlignment="1">
      <alignment horizontal="right" vertical="center" shrinkToFit="1"/>
      <protection/>
    </xf>
    <xf numFmtId="180" fontId="13" fillId="0" borderId="23" xfId="66" applyNumberFormat="1" applyFont="1" applyBorder="1" applyAlignment="1">
      <alignment horizontal="right" vertical="center" shrinkToFit="1"/>
      <protection/>
    </xf>
    <xf numFmtId="0" fontId="5" fillId="0" borderId="14" xfId="0" applyFont="1" applyFill="1" applyBorder="1" applyAlignment="1">
      <alignment horizontal="center" vertical="center"/>
    </xf>
    <xf numFmtId="181" fontId="13" fillId="0" borderId="21" xfId="0" applyNumberFormat="1" applyFont="1" applyFill="1" applyBorder="1" applyAlignment="1">
      <alignment horizontal="right" vertical="center" shrinkToFit="1"/>
    </xf>
    <xf numFmtId="181" fontId="13" fillId="0" borderId="22" xfId="0" applyNumberFormat="1" applyFont="1" applyFill="1" applyBorder="1" applyAlignment="1">
      <alignment horizontal="right" vertical="center" shrinkToFit="1"/>
    </xf>
    <xf numFmtId="181" fontId="13" fillId="0" borderId="26" xfId="0" applyNumberFormat="1" applyFont="1" applyFill="1" applyBorder="1" applyAlignment="1">
      <alignment horizontal="right" vertical="center" shrinkToFit="1"/>
    </xf>
    <xf numFmtId="181" fontId="13" fillId="0" borderId="27" xfId="0" applyNumberFormat="1" applyFont="1" applyFill="1" applyBorder="1" applyAlignment="1">
      <alignment horizontal="right" vertical="center" shrinkToFit="1"/>
    </xf>
    <xf numFmtId="181" fontId="13" fillId="0" borderId="28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/>
    </xf>
    <xf numFmtId="180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180" fontId="13" fillId="0" borderId="28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28" xfId="0" applyNumberFormat="1" applyFont="1" applyFill="1" applyBorder="1" applyAlignment="1" applyProtection="1">
      <alignment horizontal="right" vertical="center" shrinkToFit="1"/>
      <protection/>
    </xf>
    <xf numFmtId="181" fontId="13" fillId="0" borderId="26" xfId="0" applyNumberFormat="1" applyFont="1" applyFill="1" applyBorder="1" applyAlignment="1" applyProtection="1">
      <alignment horizontal="right" vertical="center" shrinkToFit="1"/>
      <protection locked="0"/>
    </xf>
    <xf numFmtId="183" fontId="13" fillId="0" borderId="15" xfId="0" applyNumberFormat="1" applyFont="1" applyBorder="1" applyAlignment="1">
      <alignment vertical="center" shrinkToFit="1"/>
    </xf>
    <xf numFmtId="183" fontId="13" fillId="0" borderId="22" xfId="0" applyNumberFormat="1" applyFont="1" applyBorder="1" applyAlignment="1">
      <alignment vertical="center" shrinkToFit="1"/>
    </xf>
    <xf numFmtId="184" fontId="13" fillId="0" borderId="21" xfId="0" applyNumberFormat="1" applyFont="1" applyBorder="1" applyAlignment="1">
      <alignment vertical="center" shrinkToFit="1"/>
    </xf>
    <xf numFmtId="184" fontId="13" fillId="0" borderId="15" xfId="0" applyNumberFormat="1" applyFont="1" applyBorder="1" applyAlignment="1">
      <alignment vertical="center" shrinkToFit="1"/>
    </xf>
    <xf numFmtId="184" fontId="13" fillId="0" borderId="22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shrinkToFit="1"/>
    </xf>
    <xf numFmtId="183" fontId="13" fillId="0" borderId="16" xfId="0" applyNumberFormat="1" applyFont="1" applyBorder="1" applyAlignment="1">
      <alignment shrinkToFit="1"/>
    </xf>
    <xf numFmtId="184" fontId="13" fillId="0" borderId="19" xfId="0" applyNumberFormat="1" applyFont="1" applyBorder="1" applyAlignment="1">
      <alignment shrinkToFit="1"/>
    </xf>
    <xf numFmtId="184" fontId="13" fillId="0" borderId="0" xfId="0" applyNumberFormat="1" applyFont="1" applyBorder="1" applyAlignment="1">
      <alignment shrinkToFit="1"/>
    </xf>
    <xf numFmtId="184" fontId="13" fillId="0" borderId="16" xfId="0" applyNumberFormat="1" applyFont="1" applyBorder="1" applyAlignment="1">
      <alignment shrinkToFit="1"/>
    </xf>
    <xf numFmtId="183" fontId="13" fillId="0" borderId="19" xfId="0" applyNumberFormat="1" applyFont="1" applyBorder="1" applyAlignment="1">
      <alignment vertical="center" shrinkToFit="1"/>
    </xf>
    <xf numFmtId="183" fontId="13" fillId="0" borderId="0" xfId="0" applyNumberFormat="1" applyFont="1" applyBorder="1" applyAlignment="1">
      <alignment vertical="center" shrinkToFit="1"/>
    </xf>
    <xf numFmtId="183" fontId="13" fillId="0" borderId="16" xfId="0" applyNumberFormat="1" applyFont="1" applyBorder="1" applyAlignment="1">
      <alignment vertical="center" shrinkToFit="1"/>
    </xf>
    <xf numFmtId="184" fontId="13" fillId="0" borderId="19" xfId="0" applyNumberFormat="1" applyFont="1" applyBorder="1" applyAlignment="1">
      <alignment vertical="center" shrinkToFit="1"/>
    </xf>
    <xf numFmtId="184" fontId="13" fillId="0" borderId="0" xfId="0" applyNumberFormat="1" applyFont="1" applyBorder="1" applyAlignment="1">
      <alignment vertical="center" shrinkToFit="1"/>
    </xf>
    <xf numFmtId="184" fontId="13" fillId="0" borderId="16" xfId="0" applyNumberFormat="1" applyFont="1" applyBorder="1" applyAlignment="1">
      <alignment vertical="center" shrinkToFit="1"/>
    </xf>
    <xf numFmtId="183" fontId="13" fillId="0" borderId="10" xfId="0" applyNumberFormat="1" applyFont="1" applyBorder="1" applyAlignment="1">
      <alignment vertical="center" shrinkToFit="1"/>
    </xf>
    <xf numFmtId="183" fontId="13" fillId="0" borderId="18" xfId="0" applyNumberFormat="1" applyFont="1" applyBorder="1" applyAlignment="1">
      <alignment vertical="center" shrinkToFit="1"/>
    </xf>
    <xf numFmtId="184" fontId="13" fillId="0" borderId="17" xfId="0" applyNumberFormat="1" applyFont="1" applyBorder="1" applyAlignment="1">
      <alignment vertical="center" shrinkToFit="1"/>
    </xf>
    <xf numFmtId="184" fontId="13" fillId="0" borderId="10" xfId="0" applyNumberFormat="1" applyFont="1" applyBorder="1" applyAlignment="1">
      <alignment vertical="center" shrinkToFit="1"/>
    </xf>
    <xf numFmtId="184" fontId="13" fillId="0" borderId="18" xfId="0" applyNumberFormat="1" applyFont="1" applyBorder="1" applyAlignment="1">
      <alignment vertical="center" shrinkToFit="1"/>
    </xf>
    <xf numFmtId="0" fontId="14" fillId="0" borderId="0" xfId="0" applyFont="1" applyFill="1" applyAlignment="1">
      <alignment horizontal="left" vertical="center"/>
    </xf>
    <xf numFmtId="180" fontId="13" fillId="0" borderId="11" xfId="0" applyNumberFormat="1" applyFont="1" applyBorder="1" applyAlignment="1">
      <alignment horizontal="right" vertical="center" shrinkToFit="1"/>
    </xf>
    <xf numFmtId="180" fontId="13" fillId="0" borderId="14" xfId="0" applyNumberFormat="1" applyFont="1" applyBorder="1" applyAlignment="1">
      <alignment horizontal="right" vertical="center" shrinkToFit="1"/>
    </xf>
    <xf numFmtId="181" fontId="13" fillId="0" borderId="23" xfId="0" applyNumberFormat="1" applyFont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183" fontId="5" fillId="0" borderId="16" xfId="0" applyNumberFormat="1" applyFont="1" applyBorder="1" applyAlignment="1">
      <alignment horizontal="right" vertical="center" shrinkToFit="1"/>
    </xf>
    <xf numFmtId="49" fontId="5" fillId="0" borderId="14" xfId="66" applyNumberFormat="1" applyFont="1" applyBorder="1" applyAlignment="1">
      <alignment horizontal="center" vertical="center"/>
      <protection/>
    </xf>
    <xf numFmtId="49" fontId="5" fillId="0" borderId="29" xfId="66" applyNumberFormat="1" applyFont="1" applyBorder="1" applyAlignment="1">
      <alignment horizontal="center" vertical="center"/>
      <protection/>
    </xf>
    <xf numFmtId="180" fontId="13" fillId="0" borderId="30" xfId="66" applyNumberFormat="1" applyFont="1" applyBorder="1" applyAlignment="1">
      <alignment horizontal="right" vertical="center" shrinkToFit="1"/>
      <protection/>
    </xf>
    <xf numFmtId="180" fontId="13" fillId="0" borderId="31" xfId="66" applyNumberFormat="1" applyFont="1" applyBorder="1" applyAlignment="1">
      <alignment horizontal="right" vertical="center" shrinkToFit="1"/>
      <protection/>
    </xf>
    <xf numFmtId="180" fontId="13" fillId="0" borderId="32" xfId="66" applyNumberFormat="1" applyFont="1" applyBorder="1" applyAlignment="1">
      <alignment horizontal="right" vertical="center" shrinkToFit="1"/>
      <protection/>
    </xf>
    <xf numFmtId="181" fontId="13" fillId="0" borderId="32" xfId="0" applyNumberFormat="1" applyFont="1" applyFill="1" applyBorder="1" applyAlignment="1">
      <alignment horizontal="right" vertical="center" shrinkToFit="1"/>
    </xf>
    <xf numFmtId="181" fontId="13" fillId="0" borderId="30" xfId="0" applyNumberFormat="1" applyFont="1" applyFill="1" applyBorder="1" applyAlignment="1">
      <alignment horizontal="right" vertical="center" shrinkToFit="1"/>
    </xf>
    <xf numFmtId="181" fontId="13" fillId="0" borderId="31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>
      <alignment horizontal="right" vertical="center" shrinkToFit="1"/>
    </xf>
    <xf numFmtId="181" fontId="13" fillId="0" borderId="23" xfId="0" applyNumberFormat="1" applyFont="1" applyFill="1" applyBorder="1" applyAlignment="1">
      <alignment horizontal="right" vertical="center" shrinkToFit="1"/>
    </xf>
    <xf numFmtId="181" fontId="13" fillId="0" borderId="24" xfId="0" applyNumberFormat="1" applyFont="1" applyFill="1" applyBorder="1" applyAlignment="1">
      <alignment horizontal="right" vertical="center" shrinkToFit="1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193" fontId="0" fillId="0" borderId="15" xfId="52" applyNumberFormat="1" applyFont="1" applyBorder="1" applyAlignment="1">
      <alignment/>
    </xf>
    <xf numFmtId="193" fontId="0" fillId="0" borderId="0" xfId="52" applyNumberFormat="1" applyFont="1" applyBorder="1" applyAlignment="1">
      <alignment/>
    </xf>
    <xf numFmtId="193" fontId="0" fillId="0" borderId="10" xfId="52" applyNumberFormat="1" applyFont="1" applyBorder="1" applyAlignment="1">
      <alignment/>
    </xf>
    <xf numFmtId="183" fontId="13" fillId="0" borderId="10" xfId="0" applyNumberFormat="1" applyFont="1" applyFill="1" applyBorder="1" applyAlignment="1">
      <alignment horizontal="right" vertical="center" shrinkToFit="1"/>
    </xf>
    <xf numFmtId="183" fontId="13" fillId="0" borderId="23" xfId="0" applyNumberFormat="1" applyFont="1" applyFill="1" applyBorder="1" applyAlignment="1">
      <alignment horizontal="right" vertical="center" shrinkToFit="1"/>
    </xf>
    <xf numFmtId="181" fontId="13" fillId="0" borderId="22" xfId="0" applyNumberFormat="1" applyFont="1" applyBorder="1" applyAlignment="1">
      <alignment horizontal="right" shrinkToFit="1"/>
    </xf>
    <xf numFmtId="183" fontId="13" fillId="0" borderId="22" xfId="0" applyNumberFormat="1" applyFont="1" applyBorder="1" applyAlignment="1">
      <alignment horizontal="right" shrinkToFit="1"/>
    </xf>
    <xf numFmtId="183" fontId="13" fillId="0" borderId="16" xfId="0" applyNumberFormat="1" applyFont="1" applyBorder="1" applyAlignment="1">
      <alignment horizontal="right" shrinkToFit="1"/>
    </xf>
    <xf numFmtId="183" fontId="13" fillId="0" borderId="18" xfId="0" applyNumberFormat="1" applyFont="1" applyBorder="1" applyAlignment="1">
      <alignment horizontal="right" shrinkToFit="1"/>
    </xf>
    <xf numFmtId="49" fontId="18" fillId="0" borderId="24" xfId="0" applyNumberFormat="1" applyFont="1" applyBorder="1" applyAlignment="1">
      <alignment horizontal="center" vertical="center" wrapText="1"/>
    </xf>
    <xf numFmtId="180" fontId="13" fillId="0" borderId="23" xfId="0" applyNumberFormat="1" applyFont="1" applyBorder="1" applyAlignment="1">
      <alignment horizontal="right" vertical="center" shrinkToFit="1"/>
    </xf>
    <xf numFmtId="49" fontId="18" fillId="0" borderId="14" xfId="0" applyNumberFormat="1" applyFont="1" applyBorder="1" applyAlignment="1">
      <alignment horizontal="center" vertical="center" wrapText="1"/>
    </xf>
    <xf numFmtId="49" fontId="5" fillId="0" borderId="14" xfId="65" applyNumberFormat="1" applyFont="1" applyFill="1" applyBorder="1" applyAlignment="1">
      <alignment horizontal="center" vertical="center"/>
      <protection/>
    </xf>
    <xf numFmtId="49" fontId="5" fillId="0" borderId="21" xfId="65" applyNumberFormat="1" applyFont="1" applyFill="1" applyBorder="1" applyAlignment="1">
      <alignment horizontal="center" vertical="center"/>
      <protection/>
    </xf>
    <xf numFmtId="49" fontId="5" fillId="0" borderId="15" xfId="65" applyNumberFormat="1" applyFont="1" applyFill="1" applyBorder="1" applyAlignment="1">
      <alignment horizontal="center" vertical="center"/>
      <protection/>
    </xf>
    <xf numFmtId="49" fontId="5" fillId="0" borderId="22" xfId="65" applyNumberFormat="1" applyFont="1" applyFill="1" applyBorder="1" applyAlignment="1">
      <alignment horizontal="center" vertical="center"/>
      <protection/>
    </xf>
    <xf numFmtId="49" fontId="5" fillId="0" borderId="19" xfId="65" applyNumberFormat="1" applyFont="1" applyFill="1" applyBorder="1" applyAlignment="1">
      <alignment horizontal="center" vertical="center"/>
      <protection/>
    </xf>
    <xf numFmtId="49" fontId="5" fillId="0" borderId="0" xfId="65" applyNumberFormat="1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center" vertical="center"/>
      <protection/>
    </xf>
    <xf numFmtId="49" fontId="5" fillId="0" borderId="20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left" vertical="center"/>
      <protection/>
    </xf>
    <xf numFmtId="49" fontId="5" fillId="0" borderId="11" xfId="65" applyNumberFormat="1" applyFont="1" applyFill="1" applyBorder="1" applyAlignment="1">
      <alignment horizontal="center" vertical="center"/>
      <protection/>
    </xf>
    <xf numFmtId="0" fontId="0" fillId="0" borderId="0" xfId="65" applyFill="1" applyAlignment="1">
      <alignment vertical="center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14" fillId="0" borderId="0" xfId="65" applyFont="1" applyFill="1" applyAlignment="1">
      <alignment vertical="center"/>
      <protection/>
    </xf>
    <xf numFmtId="41" fontId="8" fillId="0" borderId="10" xfId="65" applyNumberFormat="1" applyFont="1" applyFill="1" applyBorder="1" applyAlignment="1">
      <alignment horizontal="left" vertical="center"/>
      <protection/>
    </xf>
    <xf numFmtId="41" fontId="0" fillId="0" borderId="0" xfId="65" applyNumberFormat="1" applyFill="1" applyAlignment="1">
      <alignment vertical="center"/>
      <protection/>
    </xf>
    <xf numFmtId="49" fontId="5" fillId="0" borderId="0" xfId="65" applyNumberFormat="1" applyFont="1" applyFill="1" applyAlignment="1">
      <alignment horizontal="center" vertical="center"/>
      <protection/>
    </xf>
    <xf numFmtId="58" fontId="5" fillId="0" borderId="10" xfId="65" applyNumberFormat="1" applyFont="1" applyFill="1" applyBorder="1" applyAlignment="1">
      <alignment horizontal="right" vertical="center" shrinkToFit="1"/>
      <protection/>
    </xf>
    <xf numFmtId="0" fontId="5" fillId="0" borderId="0" xfId="65" applyFont="1" applyFill="1" applyAlignment="1">
      <alignment horizontal="distributed" vertical="center"/>
      <protection/>
    </xf>
    <xf numFmtId="49" fontId="16" fillId="0" borderId="10" xfId="65" applyNumberFormat="1" applyFont="1" applyFill="1" applyBorder="1" applyAlignment="1">
      <alignment horizontal="left" vertical="center"/>
      <protection/>
    </xf>
    <xf numFmtId="0" fontId="8" fillId="0" borderId="10" xfId="65" applyFont="1" applyFill="1" applyBorder="1" applyAlignment="1">
      <alignment horizontal="left" vertical="center"/>
      <protection/>
    </xf>
    <xf numFmtId="0" fontId="1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183" fontId="13" fillId="0" borderId="19" xfId="65" applyNumberFormat="1" applyFont="1" applyBorder="1" applyAlignment="1">
      <alignment horizontal="right" vertical="center" shrinkToFit="1"/>
      <protection/>
    </xf>
    <xf numFmtId="183" fontId="13" fillId="0" borderId="15" xfId="65" applyNumberFormat="1" applyFont="1" applyBorder="1" applyAlignment="1">
      <alignment horizontal="right" vertical="center" shrinkToFit="1"/>
      <protection/>
    </xf>
    <xf numFmtId="183" fontId="13" fillId="0" borderId="22" xfId="65" applyNumberFormat="1" applyFont="1" applyBorder="1" applyAlignment="1">
      <alignment horizontal="right" vertical="center" shrinkToFit="1"/>
      <protection/>
    </xf>
    <xf numFmtId="183" fontId="13" fillId="0" borderId="0" xfId="65" applyNumberFormat="1" applyFont="1" applyBorder="1" applyAlignment="1">
      <alignment horizontal="right" vertical="center" shrinkToFit="1"/>
      <protection/>
    </xf>
    <xf numFmtId="183" fontId="13" fillId="0" borderId="16" xfId="65" applyNumberFormat="1" applyFont="1" applyBorder="1" applyAlignment="1">
      <alignment horizontal="right" vertical="center" shrinkToFit="1"/>
      <protection/>
    </xf>
    <xf numFmtId="49" fontId="5" fillId="0" borderId="17" xfId="65" applyNumberFormat="1" applyFont="1" applyFill="1" applyBorder="1" applyAlignment="1">
      <alignment horizontal="center" vertical="center"/>
      <protection/>
    </xf>
    <xf numFmtId="183" fontId="13" fillId="0" borderId="17" xfId="65" applyNumberFormat="1" applyFont="1" applyBorder="1" applyAlignment="1">
      <alignment horizontal="right" vertical="center" shrinkToFit="1"/>
      <protection/>
    </xf>
    <xf numFmtId="183" fontId="13" fillId="0" borderId="10" xfId="65" applyNumberFormat="1" applyFont="1" applyBorder="1" applyAlignment="1">
      <alignment horizontal="right" vertical="center" shrinkToFit="1"/>
      <protection/>
    </xf>
    <xf numFmtId="183" fontId="13" fillId="0" borderId="18" xfId="65" applyNumberFormat="1" applyFont="1" applyBorder="1" applyAlignment="1">
      <alignment horizontal="right" vertical="center" shrinkToFit="1"/>
      <protection/>
    </xf>
    <xf numFmtId="49" fontId="21" fillId="0" borderId="10" xfId="67" applyNumberFormat="1" applyFont="1" applyFill="1" applyBorder="1" applyAlignment="1">
      <alignment horizontal="left" vertical="center"/>
      <protection/>
    </xf>
    <xf numFmtId="0" fontId="8" fillId="0" borderId="10" xfId="67" applyFont="1" applyFill="1" applyBorder="1" applyAlignment="1">
      <alignment horizontal="left" vertical="center"/>
      <protection/>
    </xf>
    <xf numFmtId="0" fontId="11" fillId="0" borderId="0" xfId="67" applyFont="1" applyFill="1" applyAlignment="1">
      <alignment vertical="center"/>
      <protection/>
    </xf>
    <xf numFmtId="49" fontId="5" fillId="0" borderId="21" xfId="67" applyNumberFormat="1" applyFont="1" applyFill="1" applyBorder="1" applyAlignment="1">
      <alignment horizontal="center" vertical="center"/>
      <protection/>
    </xf>
    <xf numFmtId="49" fontId="5" fillId="0" borderId="14" xfId="67" applyNumberFormat="1" applyFont="1" applyFill="1" applyBorder="1" applyAlignment="1">
      <alignment horizontal="center" vertical="center" wrapText="1"/>
      <protection/>
    </xf>
    <xf numFmtId="49" fontId="5" fillId="0" borderId="12" xfId="67" applyNumberFormat="1" applyFont="1" applyFill="1" applyBorder="1" applyAlignment="1">
      <alignment horizontal="center" vertical="center"/>
      <protection/>
    </xf>
    <xf numFmtId="0" fontId="0" fillId="0" borderId="0" xfId="67" applyFill="1" applyAlignment="1">
      <alignment vertical="center"/>
      <protection/>
    </xf>
    <xf numFmtId="49" fontId="5" fillId="0" borderId="14" xfId="67" applyNumberFormat="1" applyFont="1" applyFill="1" applyBorder="1" applyAlignment="1">
      <alignment horizontal="center" vertical="center" shrinkToFit="1"/>
      <protection/>
    </xf>
    <xf numFmtId="0" fontId="0" fillId="0" borderId="0" xfId="67" applyFill="1" applyAlignment="1">
      <alignment vertical="center" shrinkToFit="1"/>
      <protection/>
    </xf>
    <xf numFmtId="41" fontId="13" fillId="0" borderId="21" xfId="67" applyNumberFormat="1" applyFont="1" applyFill="1" applyBorder="1" applyAlignment="1">
      <alignment horizontal="right" vertical="center" shrinkToFit="1"/>
      <protection/>
    </xf>
    <xf numFmtId="179" fontId="13" fillId="0" borderId="22" xfId="67" applyNumberFormat="1" applyFont="1" applyFill="1" applyBorder="1" applyAlignment="1">
      <alignment horizontal="right" vertical="center" shrinkToFit="1"/>
      <protection/>
    </xf>
    <xf numFmtId="183" fontId="13" fillId="0" borderId="15" xfId="67" applyNumberFormat="1" applyFont="1" applyFill="1" applyBorder="1" applyAlignment="1">
      <alignment horizontal="right" vertical="center" shrinkToFit="1"/>
      <protection/>
    </xf>
    <xf numFmtId="183" fontId="13" fillId="0" borderId="22" xfId="67" applyNumberFormat="1" applyFont="1" applyFill="1" applyBorder="1" applyAlignment="1">
      <alignment horizontal="right" vertical="center" shrinkToFit="1"/>
      <protection/>
    </xf>
    <xf numFmtId="49" fontId="5" fillId="0" borderId="20" xfId="67" applyNumberFormat="1" applyFont="1" applyFill="1" applyBorder="1" applyAlignment="1">
      <alignment horizontal="center" vertical="center"/>
      <protection/>
    </xf>
    <xf numFmtId="41" fontId="13" fillId="0" borderId="19" xfId="67" applyNumberFormat="1" applyFont="1" applyFill="1" applyBorder="1" applyAlignment="1">
      <alignment horizontal="right" vertical="center" shrinkToFit="1"/>
      <protection/>
    </xf>
    <xf numFmtId="179" fontId="13" fillId="0" borderId="16" xfId="67" applyNumberFormat="1" applyFont="1" applyFill="1" applyBorder="1" applyAlignment="1">
      <alignment horizontal="right" vertical="center" shrinkToFit="1"/>
      <protection/>
    </xf>
    <xf numFmtId="183" fontId="13" fillId="0" borderId="0" xfId="67" applyNumberFormat="1" applyFont="1" applyBorder="1" applyAlignment="1">
      <alignment horizontal="right" vertical="center" shrinkToFit="1"/>
      <protection/>
    </xf>
    <xf numFmtId="183" fontId="13" fillId="0" borderId="16" xfId="67" applyNumberFormat="1" applyFont="1" applyBorder="1" applyAlignment="1">
      <alignment horizontal="right" vertical="center" shrinkToFit="1"/>
      <protection/>
    </xf>
    <xf numFmtId="49" fontId="5" fillId="0" borderId="13" xfId="67" applyNumberFormat="1" applyFont="1" applyFill="1" applyBorder="1" applyAlignment="1">
      <alignment horizontal="center" vertical="center"/>
      <protection/>
    </xf>
    <xf numFmtId="41" fontId="13" fillId="0" borderId="17" xfId="67" applyNumberFormat="1" applyFont="1" applyFill="1" applyBorder="1" applyAlignment="1">
      <alignment horizontal="right" vertical="center" shrinkToFit="1"/>
      <protection/>
    </xf>
    <xf numFmtId="179" fontId="13" fillId="0" borderId="18" xfId="67" applyNumberFormat="1" applyFont="1" applyFill="1" applyBorder="1" applyAlignment="1">
      <alignment horizontal="right" vertical="center" shrinkToFit="1"/>
      <protection/>
    </xf>
    <xf numFmtId="183" fontId="13" fillId="0" borderId="10" xfId="67" applyNumberFormat="1" applyFont="1" applyBorder="1" applyAlignment="1">
      <alignment horizontal="right" vertical="center" shrinkToFit="1"/>
      <protection/>
    </xf>
    <xf numFmtId="183" fontId="13" fillId="0" borderId="18" xfId="67" applyNumberFormat="1" applyFont="1" applyBorder="1" applyAlignment="1">
      <alignment horizontal="right" vertical="center" shrinkToFit="1"/>
      <protection/>
    </xf>
    <xf numFmtId="0" fontId="0" fillId="0" borderId="0" xfId="67" applyFill="1" applyAlignment="1">
      <alignment horizontal="center" vertical="center"/>
      <protection/>
    </xf>
    <xf numFmtId="198" fontId="13" fillId="0" borderId="17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/>
    </xf>
    <xf numFmtId="181" fontId="13" fillId="0" borderId="23" xfId="0" applyNumberFormat="1" applyFont="1" applyFill="1" applyBorder="1" applyAlignment="1" applyProtection="1">
      <alignment horizontal="right" vertical="center" shrinkToFit="1"/>
      <protection/>
    </xf>
    <xf numFmtId="181" fontId="13" fillId="0" borderId="24" xfId="0" applyNumberFormat="1" applyFont="1" applyFill="1" applyBorder="1" applyAlignment="1" applyProtection="1">
      <alignment horizontal="right" vertical="center" shrinkToFit="1"/>
      <protection/>
    </xf>
    <xf numFmtId="180" fontId="13" fillId="0" borderId="23" xfId="0" applyNumberFormat="1" applyFont="1" applyFill="1" applyBorder="1" applyAlignment="1">
      <alignment horizontal="right" vertical="center" shrinkToFit="1"/>
    </xf>
    <xf numFmtId="180" fontId="13" fillId="0" borderId="30" xfId="0" applyNumberFormat="1" applyFont="1" applyFill="1" applyBorder="1" applyAlignment="1">
      <alignment horizontal="right" vertical="center" shrinkToFit="1"/>
    </xf>
    <xf numFmtId="180" fontId="13" fillId="0" borderId="30" xfId="0" applyNumberFormat="1" applyFont="1" applyBorder="1" applyAlignment="1">
      <alignment horizontal="right" vertical="center" shrinkToFit="1"/>
    </xf>
    <xf numFmtId="181" fontId="13" fillId="0" borderId="30" xfId="0" applyNumberFormat="1" applyFont="1" applyFill="1" applyBorder="1" applyAlignment="1" applyProtection="1">
      <alignment horizontal="right" vertical="center" shrinkToFit="1"/>
      <protection/>
    </xf>
    <xf numFmtId="181" fontId="13" fillId="0" borderId="31" xfId="0" applyNumberFormat="1" applyFont="1" applyFill="1" applyBorder="1" applyAlignment="1" applyProtection="1">
      <alignment horizontal="right" vertical="center" shrinkToFit="1"/>
      <protection/>
    </xf>
    <xf numFmtId="181" fontId="13" fillId="0" borderId="23" xfId="0" applyNumberFormat="1" applyFont="1" applyBorder="1" applyAlignment="1" applyProtection="1">
      <alignment horizontal="right" vertical="center" shrinkToFit="1"/>
      <protection locked="0"/>
    </xf>
    <xf numFmtId="41" fontId="0" fillId="0" borderId="24" xfId="0" applyNumberFormat="1" applyFill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181" fontId="13" fillId="0" borderId="32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30" xfId="0" applyNumberFormat="1" applyFont="1" applyBorder="1" applyAlignment="1" applyProtection="1">
      <alignment horizontal="right" vertical="center" shrinkToFit="1"/>
      <protection locked="0"/>
    </xf>
    <xf numFmtId="181" fontId="13" fillId="0" borderId="30" xfId="0" applyNumberFormat="1" applyFont="1" applyBorder="1" applyAlignment="1">
      <alignment horizontal="right" vertical="center" shrinkToFit="1"/>
    </xf>
    <xf numFmtId="49" fontId="25" fillId="0" borderId="12" xfId="65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right" vertical="center"/>
    </xf>
    <xf numFmtId="181" fontId="13" fillId="0" borderId="21" xfId="0" applyNumberFormat="1" applyFont="1" applyBorder="1" applyAlignment="1" applyProtection="1">
      <alignment horizontal="right" vertical="center" shrinkToFit="1"/>
      <protection locked="0"/>
    </xf>
    <xf numFmtId="181" fontId="13" fillId="0" borderId="19" xfId="0" applyNumberFormat="1" applyFont="1" applyBorder="1" applyAlignment="1" applyProtection="1">
      <alignment horizontal="right" vertical="center" shrinkToFit="1"/>
      <protection locked="0"/>
    </xf>
    <xf numFmtId="181" fontId="13" fillId="0" borderId="17" xfId="0" applyNumberFormat="1" applyFont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Border="1" applyAlignment="1" applyProtection="1">
      <alignment horizontal="right" vertical="center" shrinkToFit="1"/>
      <protection locked="0"/>
    </xf>
    <xf numFmtId="184" fontId="13" fillId="0" borderId="10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49" fontId="25" fillId="0" borderId="14" xfId="65" applyNumberFormat="1" applyFont="1" applyFill="1" applyBorder="1" applyAlignment="1">
      <alignment horizontal="center" vertical="center" wrapText="1"/>
      <protection/>
    </xf>
    <xf numFmtId="180" fontId="13" fillId="0" borderId="24" xfId="0" applyNumberFormat="1" applyFont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183" fontId="0" fillId="0" borderId="0" xfId="0" applyNumberFormat="1" applyAlignment="1">
      <alignment/>
    </xf>
    <xf numFmtId="181" fontId="29" fillId="0" borderId="19" xfId="0" applyNumberFormat="1" applyFont="1" applyFill="1" applyBorder="1" applyAlignment="1">
      <alignment horizontal="right" vertical="center"/>
    </xf>
    <xf numFmtId="180" fontId="29" fillId="0" borderId="16" xfId="0" applyNumberFormat="1" applyFont="1" applyFill="1" applyBorder="1" applyAlignment="1">
      <alignment horizontal="right" vertical="center"/>
    </xf>
    <xf numFmtId="49" fontId="5" fillId="0" borderId="0" xfId="49" applyFill="1" applyBorder="1" applyAlignment="1">
      <alignment horizontal="left" vertical="center"/>
      <protection/>
    </xf>
    <xf numFmtId="49" fontId="5" fillId="0" borderId="21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5" fillId="0" borderId="11" xfId="65" applyNumberFormat="1" applyFont="1" applyFill="1" applyBorder="1" applyAlignment="1">
      <alignment horizontal="center" vertical="center"/>
      <protection/>
    </xf>
    <xf numFmtId="49" fontId="5" fillId="0" borderId="23" xfId="65" applyNumberFormat="1" applyFont="1" applyFill="1" applyBorder="1" applyAlignment="1">
      <alignment horizontal="center" vertical="center"/>
      <protection/>
    </xf>
    <xf numFmtId="49" fontId="5" fillId="0" borderId="21" xfId="65" applyNumberFormat="1" applyFont="1" applyFill="1" applyBorder="1" applyAlignment="1">
      <alignment horizontal="center" vertical="center"/>
      <protection/>
    </xf>
    <xf numFmtId="49" fontId="5" fillId="0" borderId="15" xfId="65" applyNumberFormat="1" applyFont="1" applyFill="1" applyBorder="1" applyAlignment="1">
      <alignment horizontal="center" vertical="center"/>
      <protection/>
    </xf>
    <xf numFmtId="49" fontId="5" fillId="0" borderId="22" xfId="65" applyNumberFormat="1" applyFont="1" applyFill="1" applyBorder="1" applyAlignment="1">
      <alignment horizontal="center" vertical="center"/>
      <protection/>
    </xf>
    <xf numFmtId="49" fontId="5" fillId="0" borderId="19" xfId="65" applyNumberFormat="1" applyFont="1" applyFill="1" applyBorder="1" applyAlignment="1">
      <alignment horizontal="center" vertical="center"/>
      <protection/>
    </xf>
    <xf numFmtId="49" fontId="5" fillId="0" borderId="0" xfId="65" applyNumberFormat="1" applyFont="1" applyFill="1" applyBorder="1" applyAlignment="1">
      <alignment horizontal="center" vertical="center"/>
      <protection/>
    </xf>
    <xf numFmtId="49" fontId="5" fillId="0" borderId="16" xfId="65" applyNumberFormat="1" applyFont="1" applyFill="1" applyBorder="1" applyAlignment="1">
      <alignment horizontal="center" vertical="center"/>
      <protection/>
    </xf>
    <xf numFmtId="49" fontId="5" fillId="0" borderId="14" xfId="65" applyNumberFormat="1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center" vertical="center"/>
      <protection/>
    </xf>
    <xf numFmtId="49" fontId="5" fillId="0" borderId="20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/>
      <protection/>
    </xf>
    <xf numFmtId="49" fontId="10" fillId="0" borderId="12" xfId="65" applyNumberFormat="1" applyFont="1" applyFill="1" applyBorder="1" applyAlignment="1" applyProtection="1">
      <alignment horizontal="center" vertical="center"/>
      <protection locked="0"/>
    </xf>
    <xf numFmtId="49" fontId="10" fillId="0" borderId="20" xfId="65" applyNumberFormat="1" applyFont="1" applyFill="1" applyBorder="1" applyAlignment="1" applyProtection="1">
      <alignment horizontal="center" vertical="center"/>
      <protection locked="0"/>
    </xf>
    <xf numFmtId="49" fontId="10" fillId="0" borderId="13" xfId="65" applyNumberFormat="1" applyFont="1" applyFill="1" applyBorder="1" applyAlignment="1" applyProtection="1">
      <alignment horizontal="center" vertical="center"/>
      <protection locked="0"/>
    </xf>
    <xf numFmtId="49" fontId="5" fillId="0" borderId="12" xfId="65" applyNumberFormat="1" applyFont="1" applyFill="1" applyBorder="1" applyAlignment="1">
      <alignment horizontal="center" vertical="center" wrapText="1"/>
      <protection/>
    </xf>
    <xf numFmtId="49" fontId="8" fillId="0" borderId="10" xfId="65" applyNumberFormat="1" applyFont="1" applyFill="1" applyBorder="1" applyAlignment="1">
      <alignment horizontal="left" vertical="center"/>
      <protection/>
    </xf>
    <xf numFmtId="58" fontId="5" fillId="0" borderId="10" xfId="65" applyNumberFormat="1" applyFont="1" applyFill="1" applyBorder="1" applyAlignment="1">
      <alignment horizontal="right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right" vertical="center"/>
    </xf>
    <xf numFmtId="0" fontId="0" fillId="0" borderId="13" xfId="65" applyBorder="1" applyAlignment="1">
      <alignment horizontal="center" vertical="center"/>
      <protection/>
    </xf>
    <xf numFmtId="49" fontId="5" fillId="0" borderId="20" xfId="65" applyNumberFormat="1" applyFont="1" applyBorder="1" applyAlignment="1">
      <alignment horizontal="center" vertical="center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58" fontId="5" fillId="0" borderId="10" xfId="65" applyNumberFormat="1" applyFont="1" applyFill="1" applyBorder="1" applyAlignment="1">
      <alignment horizontal="right" vertical="center" shrinkToFit="1"/>
      <protection/>
    </xf>
    <xf numFmtId="41" fontId="5" fillId="0" borderId="10" xfId="65" applyNumberFormat="1" applyFont="1" applyFill="1" applyBorder="1" applyAlignment="1">
      <alignment horizontal="right" vertical="center" shrinkToFit="1"/>
      <protection/>
    </xf>
    <xf numFmtId="49" fontId="5" fillId="0" borderId="24" xfId="65" applyNumberFormat="1" applyFont="1" applyFill="1" applyBorder="1" applyAlignment="1">
      <alignment horizontal="center" vertical="center"/>
      <protection/>
    </xf>
    <xf numFmtId="49" fontId="5" fillId="0" borderId="13" xfId="65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/>
      <protection/>
    </xf>
    <xf numFmtId="58" fontId="5" fillId="0" borderId="10" xfId="67" applyNumberFormat="1" applyFont="1" applyFill="1" applyBorder="1" applyAlignment="1">
      <alignment horizontal="right" vertical="center"/>
      <protection/>
    </xf>
    <xf numFmtId="49" fontId="5" fillId="0" borderId="11" xfId="67" applyNumberFormat="1" applyFont="1" applyFill="1" applyBorder="1" applyAlignment="1">
      <alignment horizontal="center" vertical="center"/>
      <protection/>
    </xf>
    <xf numFmtId="49" fontId="5" fillId="0" borderId="24" xfId="67" applyNumberFormat="1" applyFont="1" applyFill="1" applyBorder="1" applyAlignment="1">
      <alignment horizontal="center" vertical="center"/>
      <protection/>
    </xf>
    <xf numFmtId="49" fontId="5" fillId="0" borderId="12" xfId="67" applyNumberFormat="1" applyFont="1" applyFill="1" applyBorder="1" applyAlignment="1">
      <alignment horizontal="center" vertical="center" shrinkToFit="1"/>
      <protection/>
    </xf>
    <xf numFmtId="49" fontId="5" fillId="0" borderId="13" xfId="67" applyNumberFormat="1" applyFont="1" applyFill="1" applyBorder="1" applyAlignment="1">
      <alignment horizontal="center" vertical="center" shrinkToFit="1"/>
      <protection/>
    </xf>
    <xf numFmtId="49" fontId="5" fillId="0" borderId="11" xfId="67" applyNumberFormat="1" applyFont="1" applyFill="1" applyBorder="1" applyAlignment="1">
      <alignment horizontal="center" vertical="center" shrinkToFit="1"/>
      <protection/>
    </xf>
    <xf numFmtId="49" fontId="5" fillId="0" borderId="23" xfId="67" applyNumberFormat="1" applyFont="1" applyFill="1" applyBorder="1" applyAlignment="1">
      <alignment horizontal="center" vertical="center" shrinkToFit="1"/>
      <protection/>
    </xf>
    <xf numFmtId="49" fontId="5" fillId="0" borderId="24" xfId="67" applyNumberFormat="1" applyFont="1" applyFill="1" applyBorder="1" applyAlignment="1">
      <alignment horizontal="center" vertical="center" shrinkToFit="1"/>
      <protection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58" fontId="5" fillId="0" borderId="10" xfId="0" applyNumberFormat="1" applyFont="1" applyFill="1" applyBorder="1" applyAlignment="1">
      <alignment horizontal="right" vertical="center" shrinkToFi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49" fontId="5" fillId="0" borderId="20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56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20第４章（医療施設）" xfId="64"/>
    <cellStyle name="標準_22第４章（医療施設）" xfId="65"/>
    <cellStyle name="標準_Sec.2-2" xfId="66"/>
    <cellStyle name="標準_仕様（医療施設）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4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="77" zoomScaleSheetLayoutView="77" zoomScalePageLayoutView="0" workbookViewId="0" topLeftCell="A1">
      <pane xSplit="1" ySplit="4" topLeftCell="B5" activePane="bottomRight" state="frozen"/>
      <selection pane="topLeft" activeCell="W10" sqref="W10"/>
      <selection pane="topRight" activeCell="W10" sqref="W10"/>
      <selection pane="bottomLeft" activeCell="W10" sqref="W10"/>
      <selection pane="bottomRight" activeCell="O12" sqref="O12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83" t="s">
        <v>332</v>
      </c>
      <c r="B1" s="61"/>
      <c r="C1" s="61"/>
      <c r="D1" s="61"/>
      <c r="E1" s="61"/>
      <c r="F1" s="61"/>
      <c r="J1" s="324" t="s">
        <v>331</v>
      </c>
      <c r="K1" s="324"/>
      <c r="L1" s="324"/>
    </row>
    <row r="2" spans="1:12" ht="13.5">
      <c r="A2" s="325" t="s">
        <v>89</v>
      </c>
      <c r="B2" s="328" t="s">
        <v>122</v>
      </c>
      <c r="C2" s="329"/>
      <c r="D2" s="329"/>
      <c r="E2" s="329"/>
      <c r="F2" s="329"/>
      <c r="G2" s="329"/>
      <c r="H2" s="330" t="s">
        <v>123</v>
      </c>
      <c r="I2" s="331"/>
      <c r="J2" s="331"/>
      <c r="K2" s="331"/>
      <c r="L2" s="328"/>
    </row>
    <row r="3" spans="1:13" ht="13.5">
      <c r="A3" s="326"/>
      <c r="B3" s="322" t="s">
        <v>92</v>
      </c>
      <c r="C3" s="330" t="s">
        <v>124</v>
      </c>
      <c r="D3" s="328"/>
      <c r="E3" s="317" t="s">
        <v>93</v>
      </c>
      <c r="F3" s="84" t="s">
        <v>124</v>
      </c>
      <c r="G3" s="319" t="s">
        <v>125</v>
      </c>
      <c r="H3" s="320" t="s">
        <v>92</v>
      </c>
      <c r="I3" s="322" t="s">
        <v>124</v>
      </c>
      <c r="J3" s="323"/>
      <c r="K3" s="317" t="s">
        <v>93</v>
      </c>
      <c r="L3" s="319" t="s">
        <v>125</v>
      </c>
      <c r="M3" s="61"/>
    </row>
    <row r="4" spans="1:13" ht="13.5">
      <c r="A4" s="327"/>
      <c r="B4" s="332"/>
      <c r="C4" s="84" t="s">
        <v>94</v>
      </c>
      <c r="D4" s="216" t="s">
        <v>96</v>
      </c>
      <c r="E4" s="318"/>
      <c r="F4" s="84" t="s">
        <v>126</v>
      </c>
      <c r="G4" s="319"/>
      <c r="H4" s="321"/>
      <c r="I4" s="216" t="s">
        <v>94</v>
      </c>
      <c r="J4" s="84" t="s">
        <v>96</v>
      </c>
      <c r="K4" s="318"/>
      <c r="L4" s="319"/>
      <c r="M4" s="61"/>
    </row>
    <row r="5" spans="1:12" ht="14.25">
      <c r="A5" s="21" t="s">
        <v>41</v>
      </c>
      <c r="B5" s="86">
        <v>8412</v>
      </c>
      <c r="C5" s="65">
        <v>1059</v>
      </c>
      <c r="D5" s="65">
        <v>7353</v>
      </c>
      <c r="E5" s="65">
        <v>101471</v>
      </c>
      <c r="F5" s="65">
        <v>7202</v>
      </c>
      <c r="G5" s="223">
        <v>68609</v>
      </c>
      <c r="H5" s="142">
        <v>6.6</v>
      </c>
      <c r="I5" s="142">
        <v>0.8</v>
      </c>
      <c r="J5" s="142">
        <v>5.8</v>
      </c>
      <c r="K5" s="142">
        <v>80.1</v>
      </c>
      <c r="L5" s="222">
        <v>54.1</v>
      </c>
    </row>
    <row r="6" spans="1:12" ht="24.75" customHeight="1">
      <c r="A6" s="64" t="s">
        <v>42</v>
      </c>
      <c r="B6" s="86">
        <v>561</v>
      </c>
      <c r="C6" s="65">
        <v>68</v>
      </c>
      <c r="D6" s="65">
        <v>493</v>
      </c>
      <c r="E6" s="65">
        <v>3384</v>
      </c>
      <c r="F6" s="65">
        <v>421</v>
      </c>
      <c r="G6" s="224">
        <v>2934</v>
      </c>
      <c r="H6" s="142">
        <v>10.5</v>
      </c>
      <c r="I6" s="142">
        <v>1.3</v>
      </c>
      <c r="J6" s="142">
        <v>9.3</v>
      </c>
      <c r="K6" s="142">
        <v>63.6</v>
      </c>
      <c r="L6" s="143">
        <v>55.2</v>
      </c>
    </row>
    <row r="7" spans="1:12" ht="13.5">
      <c r="A7" s="64" t="s">
        <v>43</v>
      </c>
      <c r="B7" s="86">
        <v>94</v>
      </c>
      <c r="C7" s="65">
        <v>16</v>
      </c>
      <c r="D7" s="65">
        <v>78</v>
      </c>
      <c r="E7" s="65">
        <v>881</v>
      </c>
      <c r="F7" s="65">
        <v>146</v>
      </c>
      <c r="G7" s="224">
        <v>534</v>
      </c>
      <c r="H7" s="142">
        <v>7.4</v>
      </c>
      <c r="I7" s="142">
        <v>1.3</v>
      </c>
      <c r="J7" s="142">
        <v>6.1</v>
      </c>
      <c r="K7" s="142">
        <v>68.9</v>
      </c>
      <c r="L7" s="143">
        <v>41.8</v>
      </c>
    </row>
    <row r="8" spans="1:12" ht="13.5">
      <c r="A8" s="22" t="s">
        <v>44</v>
      </c>
      <c r="B8" s="86">
        <v>93</v>
      </c>
      <c r="C8" s="65">
        <v>15</v>
      </c>
      <c r="D8" s="65">
        <v>78</v>
      </c>
      <c r="E8" s="65">
        <v>874</v>
      </c>
      <c r="F8" s="65">
        <v>105</v>
      </c>
      <c r="G8" s="224">
        <v>587</v>
      </c>
      <c r="H8" s="142">
        <v>7.4</v>
      </c>
      <c r="I8" s="142">
        <v>1.2</v>
      </c>
      <c r="J8" s="142">
        <v>6.2</v>
      </c>
      <c r="K8" s="142">
        <v>69.6</v>
      </c>
      <c r="L8" s="143">
        <v>46.8</v>
      </c>
    </row>
    <row r="9" spans="1:12" ht="13.5">
      <c r="A9" s="22" t="s">
        <v>45</v>
      </c>
      <c r="B9" s="86">
        <v>140</v>
      </c>
      <c r="C9" s="65">
        <v>26</v>
      </c>
      <c r="D9" s="65">
        <v>114</v>
      </c>
      <c r="E9" s="65">
        <v>1659</v>
      </c>
      <c r="F9" s="65">
        <v>133</v>
      </c>
      <c r="G9" s="224">
        <v>1064</v>
      </c>
      <c r="H9" s="142">
        <v>6</v>
      </c>
      <c r="I9" s="142">
        <v>1.1</v>
      </c>
      <c r="J9" s="142">
        <v>4.9</v>
      </c>
      <c r="K9" s="142">
        <v>71.4</v>
      </c>
      <c r="L9" s="143">
        <v>45.8</v>
      </c>
    </row>
    <row r="10" spans="1:12" ht="13.5">
      <c r="A10" s="22" t="s">
        <v>46</v>
      </c>
      <c r="B10" s="86">
        <v>69</v>
      </c>
      <c r="C10" s="65">
        <v>16</v>
      </c>
      <c r="D10" s="65">
        <v>53</v>
      </c>
      <c r="E10" s="65">
        <v>804</v>
      </c>
      <c r="F10" s="65">
        <v>60</v>
      </c>
      <c r="G10" s="224">
        <v>442</v>
      </c>
      <c r="H10" s="142">
        <v>6.9</v>
      </c>
      <c r="I10" s="142">
        <v>1.6</v>
      </c>
      <c r="J10" s="142">
        <v>5.3</v>
      </c>
      <c r="K10" s="142">
        <v>80.7</v>
      </c>
      <c r="L10" s="143">
        <v>44.4</v>
      </c>
    </row>
    <row r="11" spans="1:12" ht="24.75" customHeight="1">
      <c r="A11" s="64" t="s">
        <v>47</v>
      </c>
      <c r="B11" s="86">
        <v>69</v>
      </c>
      <c r="C11" s="65">
        <v>14</v>
      </c>
      <c r="D11" s="65">
        <v>55</v>
      </c>
      <c r="E11" s="65">
        <v>926</v>
      </c>
      <c r="F11" s="65">
        <v>61</v>
      </c>
      <c r="G11" s="224">
        <v>485</v>
      </c>
      <c r="H11" s="142">
        <v>6.3</v>
      </c>
      <c r="I11" s="142">
        <v>1.3</v>
      </c>
      <c r="J11" s="142">
        <v>5</v>
      </c>
      <c r="K11" s="142">
        <v>84</v>
      </c>
      <c r="L11" s="143">
        <v>44</v>
      </c>
    </row>
    <row r="12" spans="1:12" ht="13.5">
      <c r="A12" s="64" t="s">
        <v>48</v>
      </c>
      <c r="B12" s="86">
        <v>128</v>
      </c>
      <c r="C12" s="65">
        <v>23</v>
      </c>
      <c r="D12" s="65">
        <v>105</v>
      </c>
      <c r="E12" s="65">
        <v>1355</v>
      </c>
      <c r="F12" s="65">
        <v>105</v>
      </c>
      <c r="G12" s="224">
        <v>860</v>
      </c>
      <c r="H12" s="142">
        <v>6.8</v>
      </c>
      <c r="I12" s="142">
        <v>1.2</v>
      </c>
      <c r="J12" s="142">
        <v>5.6</v>
      </c>
      <c r="K12" s="142">
        <v>72</v>
      </c>
      <c r="L12" s="143">
        <v>45.7</v>
      </c>
    </row>
    <row r="13" spans="1:12" ht="13.5">
      <c r="A13" s="22" t="s">
        <v>49</v>
      </c>
      <c r="B13" s="86">
        <v>176</v>
      </c>
      <c r="C13" s="65">
        <v>20</v>
      </c>
      <c r="D13" s="65">
        <v>156</v>
      </c>
      <c r="E13" s="65">
        <v>1728</v>
      </c>
      <c r="F13" s="65">
        <v>134</v>
      </c>
      <c r="G13" s="224">
        <v>1400</v>
      </c>
      <c r="H13" s="142">
        <v>6.1</v>
      </c>
      <c r="I13" s="142">
        <v>0.7</v>
      </c>
      <c r="J13" s="142">
        <v>5.4</v>
      </c>
      <c r="K13" s="142">
        <v>59.8</v>
      </c>
      <c r="L13" s="143">
        <v>48.4</v>
      </c>
    </row>
    <row r="14" spans="1:12" ht="13.5">
      <c r="A14" s="22" t="s">
        <v>50</v>
      </c>
      <c r="B14" s="86">
        <v>107</v>
      </c>
      <c r="C14" s="65">
        <v>18</v>
      </c>
      <c r="D14" s="65">
        <v>89</v>
      </c>
      <c r="E14" s="65">
        <v>1442</v>
      </c>
      <c r="F14" s="65">
        <v>114</v>
      </c>
      <c r="G14" s="224">
        <v>986</v>
      </c>
      <c r="H14" s="142">
        <v>5.5</v>
      </c>
      <c r="I14" s="142">
        <v>0.9</v>
      </c>
      <c r="J14" s="142">
        <v>4.5</v>
      </c>
      <c r="K14" s="142">
        <v>73.7</v>
      </c>
      <c r="L14" s="143">
        <v>50.4</v>
      </c>
    </row>
    <row r="15" spans="1:12" ht="13.5">
      <c r="A15" s="22" t="s">
        <v>51</v>
      </c>
      <c r="B15" s="86">
        <v>130</v>
      </c>
      <c r="C15" s="65">
        <v>13</v>
      </c>
      <c r="D15" s="65">
        <v>117</v>
      </c>
      <c r="E15" s="65">
        <v>1563</v>
      </c>
      <c r="F15" s="65">
        <v>92</v>
      </c>
      <c r="G15" s="224">
        <v>979</v>
      </c>
      <c r="H15" s="142">
        <v>6.6</v>
      </c>
      <c r="I15" s="142">
        <v>0.7</v>
      </c>
      <c r="J15" s="142">
        <v>6</v>
      </c>
      <c r="K15" s="142">
        <v>79.7</v>
      </c>
      <c r="L15" s="143">
        <v>49.9</v>
      </c>
    </row>
    <row r="16" spans="1:12" ht="24.75" customHeight="1">
      <c r="A16" s="64" t="s">
        <v>52</v>
      </c>
      <c r="B16" s="86">
        <v>343</v>
      </c>
      <c r="C16" s="65">
        <v>48</v>
      </c>
      <c r="D16" s="65">
        <v>295</v>
      </c>
      <c r="E16" s="65">
        <v>4261</v>
      </c>
      <c r="F16" s="65">
        <v>217</v>
      </c>
      <c r="G16" s="224">
        <v>3542</v>
      </c>
      <c r="H16" s="142">
        <v>4.7</v>
      </c>
      <c r="I16" s="142">
        <v>0.7</v>
      </c>
      <c r="J16" s="142">
        <v>4</v>
      </c>
      <c r="K16" s="142">
        <v>58.3</v>
      </c>
      <c r="L16" s="143">
        <v>48.5</v>
      </c>
    </row>
    <row r="17" spans="1:12" ht="13.5">
      <c r="A17" s="64" t="s">
        <v>53</v>
      </c>
      <c r="B17" s="86">
        <v>288</v>
      </c>
      <c r="C17" s="65">
        <v>34</v>
      </c>
      <c r="D17" s="65">
        <v>254</v>
      </c>
      <c r="E17" s="65">
        <v>3759</v>
      </c>
      <c r="F17" s="65">
        <v>182</v>
      </c>
      <c r="G17" s="224">
        <v>3255</v>
      </c>
      <c r="H17" s="142">
        <v>4.6</v>
      </c>
      <c r="I17" s="142">
        <v>0.5</v>
      </c>
      <c r="J17" s="142">
        <v>4.1</v>
      </c>
      <c r="K17" s="142">
        <v>60.2</v>
      </c>
      <c r="L17" s="143">
        <v>52.1</v>
      </c>
    </row>
    <row r="18" spans="1:12" ht="13.5">
      <c r="A18" s="22" t="s">
        <v>54</v>
      </c>
      <c r="B18" s="86">
        <v>647</v>
      </c>
      <c r="C18" s="65">
        <v>50</v>
      </c>
      <c r="D18" s="65">
        <v>597</v>
      </c>
      <c r="E18" s="65">
        <v>13257</v>
      </c>
      <c r="F18" s="65">
        <v>355</v>
      </c>
      <c r="G18" s="224">
        <v>10632</v>
      </c>
      <c r="H18" s="142">
        <v>4.7</v>
      </c>
      <c r="I18" s="142">
        <v>0.4</v>
      </c>
      <c r="J18" s="142">
        <v>4.4</v>
      </c>
      <c r="K18" s="142">
        <v>96.6</v>
      </c>
      <c r="L18" s="143">
        <v>77.5</v>
      </c>
    </row>
    <row r="19" spans="1:12" ht="13.5">
      <c r="A19" s="22" t="s">
        <v>55</v>
      </c>
      <c r="B19" s="86">
        <v>338</v>
      </c>
      <c r="C19" s="65">
        <v>47</v>
      </c>
      <c r="D19" s="65">
        <v>291</v>
      </c>
      <c r="E19" s="65">
        <v>6661</v>
      </c>
      <c r="F19" s="65">
        <v>219</v>
      </c>
      <c r="G19" s="224">
        <v>4915</v>
      </c>
      <c r="H19" s="142">
        <v>3.7</v>
      </c>
      <c r="I19" s="142">
        <v>0.5</v>
      </c>
      <c r="J19" s="142">
        <v>3.2</v>
      </c>
      <c r="K19" s="142">
        <v>72.7</v>
      </c>
      <c r="L19" s="143">
        <v>53.7</v>
      </c>
    </row>
    <row r="20" spans="1:12" ht="13.5">
      <c r="A20" s="22" t="s">
        <v>56</v>
      </c>
      <c r="B20" s="86">
        <v>129</v>
      </c>
      <c r="C20" s="65">
        <v>20</v>
      </c>
      <c r="D20" s="65">
        <v>109</v>
      </c>
      <c r="E20" s="65">
        <v>1675</v>
      </c>
      <c r="F20" s="65">
        <v>50</v>
      </c>
      <c r="G20" s="224">
        <v>1162</v>
      </c>
      <c r="H20" s="142">
        <v>5.7</v>
      </c>
      <c r="I20" s="142">
        <v>0.9</v>
      </c>
      <c r="J20" s="142">
        <v>4.8</v>
      </c>
      <c r="K20" s="142">
        <v>73.9</v>
      </c>
      <c r="L20" s="143">
        <v>51.3</v>
      </c>
    </row>
    <row r="21" spans="1:12" ht="24.75" customHeight="1">
      <c r="A21" s="64" t="s">
        <v>57</v>
      </c>
      <c r="B21" s="86">
        <v>106</v>
      </c>
      <c r="C21" s="65">
        <v>19</v>
      </c>
      <c r="D21" s="65">
        <v>87</v>
      </c>
      <c r="E21" s="65">
        <v>760</v>
      </c>
      <c r="F21" s="65">
        <v>44</v>
      </c>
      <c r="G21" s="224">
        <v>445</v>
      </c>
      <c r="H21" s="142">
        <v>10</v>
      </c>
      <c r="I21" s="142">
        <v>1.8</v>
      </c>
      <c r="J21" s="142">
        <v>8.2</v>
      </c>
      <c r="K21" s="142">
        <v>72</v>
      </c>
      <c r="L21" s="143">
        <v>42.1</v>
      </c>
    </row>
    <row r="22" spans="1:12" ht="13.5">
      <c r="A22" s="64" t="s">
        <v>58</v>
      </c>
      <c r="B22" s="86">
        <v>94</v>
      </c>
      <c r="C22" s="65">
        <v>13</v>
      </c>
      <c r="D22" s="65">
        <v>81</v>
      </c>
      <c r="E22" s="65">
        <v>876</v>
      </c>
      <c r="F22" s="65">
        <v>68</v>
      </c>
      <c r="G22" s="224">
        <v>482</v>
      </c>
      <c r="H22" s="142">
        <v>8.2</v>
      </c>
      <c r="I22" s="142">
        <v>1.1</v>
      </c>
      <c r="J22" s="142">
        <v>7.1</v>
      </c>
      <c r="K22" s="142">
        <v>76.4</v>
      </c>
      <c r="L22" s="143">
        <v>42</v>
      </c>
    </row>
    <row r="23" spans="1:12" ht="13.5">
      <c r="A23" s="22" t="s">
        <v>59</v>
      </c>
      <c r="B23" s="86">
        <v>68</v>
      </c>
      <c r="C23" s="65">
        <v>10</v>
      </c>
      <c r="D23" s="65">
        <v>58</v>
      </c>
      <c r="E23" s="65">
        <v>575</v>
      </c>
      <c r="F23" s="65">
        <v>67</v>
      </c>
      <c r="G23" s="224">
        <v>296</v>
      </c>
      <c r="H23" s="142">
        <v>8.7</v>
      </c>
      <c r="I23" s="142">
        <v>1.3</v>
      </c>
      <c r="J23" s="142">
        <v>7.4</v>
      </c>
      <c r="K23" s="142">
        <v>73.8</v>
      </c>
      <c r="L23" s="143">
        <v>38</v>
      </c>
    </row>
    <row r="24" spans="1:12" ht="13.5">
      <c r="A24" s="22" t="s">
        <v>60</v>
      </c>
      <c r="B24" s="86">
        <v>60</v>
      </c>
      <c r="C24" s="65">
        <v>8</v>
      </c>
      <c r="D24" s="65">
        <v>52</v>
      </c>
      <c r="E24" s="65">
        <v>692</v>
      </c>
      <c r="F24" s="65">
        <v>38</v>
      </c>
      <c r="G24" s="224">
        <v>436</v>
      </c>
      <c r="H24" s="142">
        <v>7.3</v>
      </c>
      <c r="I24" s="142">
        <v>1</v>
      </c>
      <c r="J24" s="142">
        <v>6.3</v>
      </c>
      <c r="K24" s="142">
        <v>84.1</v>
      </c>
      <c r="L24" s="143">
        <v>53</v>
      </c>
    </row>
    <row r="25" spans="1:12" ht="13.5">
      <c r="A25" s="22" t="s">
        <v>61</v>
      </c>
      <c r="B25" s="86">
        <v>129</v>
      </c>
      <c r="C25" s="65">
        <v>15</v>
      </c>
      <c r="D25" s="65">
        <v>114</v>
      </c>
      <c r="E25" s="65">
        <v>1581</v>
      </c>
      <c r="F25" s="65">
        <v>72</v>
      </c>
      <c r="G25" s="224">
        <v>1025</v>
      </c>
      <c r="H25" s="142">
        <v>6.2</v>
      </c>
      <c r="I25" s="142">
        <v>0.7</v>
      </c>
      <c r="J25" s="142">
        <v>5.5</v>
      </c>
      <c r="K25" s="142">
        <v>76.2</v>
      </c>
      <c r="L25" s="143">
        <v>49.4</v>
      </c>
    </row>
    <row r="26" spans="1:12" ht="24.75" customHeight="1">
      <c r="A26" s="64" t="s">
        <v>62</v>
      </c>
      <c r="B26" s="86">
        <v>101</v>
      </c>
      <c r="C26" s="65">
        <v>12</v>
      </c>
      <c r="D26" s="65">
        <v>89</v>
      </c>
      <c r="E26" s="65">
        <v>1585</v>
      </c>
      <c r="F26" s="65">
        <v>133</v>
      </c>
      <c r="G26" s="224">
        <v>965</v>
      </c>
      <c r="H26" s="142">
        <v>5</v>
      </c>
      <c r="I26" s="142">
        <v>0.6</v>
      </c>
      <c r="J26" s="142">
        <v>4.4</v>
      </c>
      <c r="K26" s="142">
        <v>78.9</v>
      </c>
      <c r="L26" s="143">
        <v>48.1</v>
      </c>
    </row>
    <row r="27" spans="1:12" ht="13.5">
      <c r="A27" s="64" t="s">
        <v>63</v>
      </c>
      <c r="B27" s="86">
        <v>180</v>
      </c>
      <c r="C27" s="65">
        <v>31</v>
      </c>
      <c r="D27" s="65">
        <v>149</v>
      </c>
      <c r="E27" s="65">
        <v>2708</v>
      </c>
      <c r="F27" s="65">
        <v>197</v>
      </c>
      <c r="G27" s="224">
        <v>1766</v>
      </c>
      <c r="H27" s="142">
        <v>4.9</v>
      </c>
      <c r="I27" s="142">
        <v>0.8</v>
      </c>
      <c r="J27" s="142">
        <v>4.1</v>
      </c>
      <c r="K27" s="142">
        <v>73.7</v>
      </c>
      <c r="L27" s="143">
        <v>48.1</v>
      </c>
    </row>
    <row r="28" spans="1:12" ht="13.5">
      <c r="A28" s="22" t="s">
        <v>64</v>
      </c>
      <c r="B28" s="86">
        <v>324</v>
      </c>
      <c r="C28" s="65">
        <v>38</v>
      </c>
      <c r="D28" s="65">
        <v>286</v>
      </c>
      <c r="E28" s="65">
        <v>5347</v>
      </c>
      <c r="F28" s="65">
        <v>325</v>
      </c>
      <c r="G28" s="224">
        <v>3735</v>
      </c>
      <c r="H28" s="142">
        <v>4.3</v>
      </c>
      <c r="I28" s="142">
        <v>0.5</v>
      </c>
      <c r="J28" s="142">
        <v>3.8</v>
      </c>
      <c r="K28" s="142">
        <v>71.1</v>
      </c>
      <c r="L28" s="143">
        <v>49.6</v>
      </c>
    </row>
    <row r="29" spans="1:12" ht="13.5">
      <c r="A29" s="22" t="s">
        <v>65</v>
      </c>
      <c r="B29" s="86">
        <v>98</v>
      </c>
      <c r="C29" s="65">
        <v>12</v>
      </c>
      <c r="D29" s="65">
        <v>86</v>
      </c>
      <c r="E29" s="65">
        <v>1525</v>
      </c>
      <c r="F29" s="65">
        <v>93</v>
      </c>
      <c r="G29" s="224">
        <v>837</v>
      </c>
      <c r="H29" s="142">
        <v>5.4</v>
      </c>
      <c r="I29" s="142">
        <v>0.7</v>
      </c>
      <c r="J29" s="142">
        <v>4.8</v>
      </c>
      <c r="K29" s="142">
        <v>84.7</v>
      </c>
      <c r="L29" s="143">
        <v>46.5</v>
      </c>
    </row>
    <row r="30" spans="1:12" ht="13.5">
      <c r="A30" s="22" t="s">
        <v>66</v>
      </c>
      <c r="B30" s="86">
        <v>57</v>
      </c>
      <c r="C30" s="65">
        <v>7</v>
      </c>
      <c r="D30" s="65">
        <v>50</v>
      </c>
      <c r="E30" s="65">
        <v>1070</v>
      </c>
      <c r="F30" s="65">
        <v>39</v>
      </c>
      <c r="G30" s="224">
        <v>556</v>
      </c>
      <c r="H30" s="142">
        <v>4</v>
      </c>
      <c r="I30" s="142">
        <v>0.5</v>
      </c>
      <c r="J30" s="142">
        <v>3.5</v>
      </c>
      <c r="K30" s="142">
        <v>75.7</v>
      </c>
      <c r="L30" s="143">
        <v>39.3</v>
      </c>
    </row>
    <row r="31" spans="1:12" ht="24.75" customHeight="1">
      <c r="A31" s="64" t="s">
        <v>67</v>
      </c>
      <c r="B31" s="86">
        <v>169</v>
      </c>
      <c r="C31" s="65">
        <v>11</v>
      </c>
      <c r="D31" s="65">
        <v>158</v>
      </c>
      <c r="E31" s="65">
        <v>2459</v>
      </c>
      <c r="F31" s="65">
        <v>85</v>
      </c>
      <c r="G31" s="224">
        <v>1308</v>
      </c>
      <c r="H31" s="142">
        <v>6.5</v>
      </c>
      <c r="I31" s="142">
        <v>0.4</v>
      </c>
      <c r="J31" s="142">
        <v>6.1</v>
      </c>
      <c r="K31" s="142">
        <v>94.6</v>
      </c>
      <c r="L31" s="143">
        <v>50.3</v>
      </c>
    </row>
    <row r="32" spans="1:12" ht="13.5">
      <c r="A32" s="64" t="s">
        <v>68</v>
      </c>
      <c r="B32" s="86">
        <v>521</v>
      </c>
      <c r="C32" s="65">
        <v>39</v>
      </c>
      <c r="D32" s="65">
        <v>482</v>
      </c>
      <c r="E32" s="65">
        <v>8400</v>
      </c>
      <c r="F32" s="65">
        <v>238</v>
      </c>
      <c r="G32" s="224">
        <v>5509</v>
      </c>
      <c r="H32" s="142">
        <v>5.9</v>
      </c>
      <c r="I32" s="142">
        <v>0.4</v>
      </c>
      <c r="J32" s="142">
        <v>5.5</v>
      </c>
      <c r="K32" s="142">
        <v>95.2</v>
      </c>
      <c r="L32" s="143">
        <v>62.4</v>
      </c>
    </row>
    <row r="33" spans="1:12" ht="13.5">
      <c r="A33" s="22" t="s">
        <v>69</v>
      </c>
      <c r="B33" s="86">
        <v>350</v>
      </c>
      <c r="C33" s="65">
        <v>32</v>
      </c>
      <c r="D33" s="65">
        <v>318</v>
      </c>
      <c r="E33" s="65">
        <v>5053</v>
      </c>
      <c r="F33" s="65">
        <v>215</v>
      </c>
      <c r="G33" s="224">
        <v>2981</v>
      </c>
      <c r="H33" s="142">
        <v>6.4</v>
      </c>
      <c r="I33" s="142">
        <v>0.6</v>
      </c>
      <c r="J33" s="142">
        <v>5.8</v>
      </c>
      <c r="K33" s="142">
        <v>91.8</v>
      </c>
      <c r="L33" s="143">
        <v>54.2</v>
      </c>
    </row>
    <row r="34" spans="1:12" ht="13.5">
      <c r="A34" s="22" t="s">
        <v>70</v>
      </c>
      <c r="B34" s="86">
        <v>79</v>
      </c>
      <c r="C34" s="65">
        <v>4</v>
      </c>
      <c r="D34" s="65">
        <v>75</v>
      </c>
      <c r="E34" s="65">
        <v>1204</v>
      </c>
      <c r="F34" s="65">
        <v>39</v>
      </c>
      <c r="G34" s="224">
        <v>690</v>
      </c>
      <c r="H34" s="142">
        <v>5.9</v>
      </c>
      <c r="I34" s="142">
        <v>0.3</v>
      </c>
      <c r="J34" s="142">
        <v>5.6</v>
      </c>
      <c r="K34" s="142">
        <v>89.3</v>
      </c>
      <c r="L34" s="143">
        <v>51.2</v>
      </c>
    </row>
    <row r="35" spans="1:12" ht="13.5">
      <c r="A35" s="22" t="s">
        <v>71</v>
      </c>
      <c r="B35" s="86">
        <v>83</v>
      </c>
      <c r="C35" s="65">
        <v>8</v>
      </c>
      <c r="D35" s="65">
        <v>75</v>
      </c>
      <c r="E35" s="65">
        <v>1035</v>
      </c>
      <c r="F35" s="65">
        <v>68</v>
      </c>
      <c r="G35" s="224">
        <v>540</v>
      </c>
      <c r="H35" s="142">
        <v>8.8</v>
      </c>
      <c r="I35" s="142">
        <v>0.8</v>
      </c>
      <c r="J35" s="142">
        <v>7.9</v>
      </c>
      <c r="K35" s="142">
        <v>109.5</v>
      </c>
      <c r="L35" s="143">
        <v>57.1</v>
      </c>
    </row>
    <row r="36" spans="1:12" ht="24.75" customHeight="1">
      <c r="A36" s="64" t="s">
        <v>72</v>
      </c>
      <c r="B36" s="86">
        <v>44</v>
      </c>
      <c r="C36" s="65">
        <v>5</v>
      </c>
      <c r="D36" s="65">
        <v>39</v>
      </c>
      <c r="E36" s="65">
        <v>497</v>
      </c>
      <c r="F36" s="65">
        <v>38</v>
      </c>
      <c r="G36" s="224">
        <v>261</v>
      </c>
      <c r="H36" s="142">
        <v>7.8</v>
      </c>
      <c r="I36" s="142">
        <v>0.9</v>
      </c>
      <c r="J36" s="142">
        <v>6.9</v>
      </c>
      <c r="K36" s="142">
        <v>88</v>
      </c>
      <c r="L36" s="143">
        <v>46.2</v>
      </c>
    </row>
    <row r="37" spans="1:12" ht="13.5">
      <c r="A37" s="64" t="s">
        <v>73</v>
      </c>
      <c r="B37" s="86">
        <v>51</v>
      </c>
      <c r="C37" s="65">
        <v>8</v>
      </c>
      <c r="D37" s="65">
        <v>43</v>
      </c>
      <c r="E37" s="65">
        <v>721</v>
      </c>
      <c r="F37" s="65">
        <v>42</v>
      </c>
      <c r="G37" s="224">
        <v>271</v>
      </c>
      <c r="H37" s="142">
        <v>7.4</v>
      </c>
      <c r="I37" s="142">
        <v>1.2</v>
      </c>
      <c r="J37" s="142">
        <v>6.3</v>
      </c>
      <c r="K37" s="142">
        <v>105.3</v>
      </c>
      <c r="L37" s="143">
        <v>39.6</v>
      </c>
    </row>
    <row r="38" spans="1:12" ht="13.5">
      <c r="A38" s="22" t="s">
        <v>74</v>
      </c>
      <c r="B38" s="86">
        <v>163</v>
      </c>
      <c r="C38" s="65">
        <v>17</v>
      </c>
      <c r="D38" s="65">
        <v>146</v>
      </c>
      <c r="E38" s="65">
        <v>1648</v>
      </c>
      <c r="F38" s="65">
        <v>153</v>
      </c>
      <c r="G38" s="224">
        <v>984</v>
      </c>
      <c r="H38" s="142">
        <v>8.5</v>
      </c>
      <c r="I38" s="142">
        <v>0.9</v>
      </c>
      <c r="J38" s="142">
        <v>7.7</v>
      </c>
      <c r="K38" s="142">
        <v>86.4</v>
      </c>
      <c r="L38" s="143">
        <v>51.6</v>
      </c>
    </row>
    <row r="39" spans="1:12" ht="13.5">
      <c r="A39" s="22" t="s">
        <v>75</v>
      </c>
      <c r="B39" s="86">
        <v>242</v>
      </c>
      <c r="C39" s="65">
        <v>31</v>
      </c>
      <c r="D39" s="65">
        <v>211</v>
      </c>
      <c r="E39" s="65">
        <v>2546</v>
      </c>
      <c r="F39" s="65">
        <v>202</v>
      </c>
      <c r="G39" s="224">
        <v>1566</v>
      </c>
      <c r="H39" s="142">
        <v>8.6</v>
      </c>
      <c r="I39" s="142">
        <v>1.1</v>
      </c>
      <c r="J39" s="142">
        <v>7.5</v>
      </c>
      <c r="K39" s="142">
        <v>90</v>
      </c>
      <c r="L39" s="143">
        <v>55.4</v>
      </c>
    </row>
    <row r="40" spans="1:12" ht="13.5">
      <c r="A40" s="22" t="s">
        <v>76</v>
      </c>
      <c r="B40" s="86">
        <v>145</v>
      </c>
      <c r="C40" s="65">
        <v>28</v>
      </c>
      <c r="D40" s="65">
        <v>117</v>
      </c>
      <c r="E40" s="65">
        <v>1268</v>
      </c>
      <c r="F40" s="65">
        <v>117</v>
      </c>
      <c r="G40" s="224">
        <v>668</v>
      </c>
      <c r="H40" s="142">
        <v>10.5</v>
      </c>
      <c r="I40" s="142">
        <v>2</v>
      </c>
      <c r="J40" s="142">
        <v>8.5</v>
      </c>
      <c r="K40" s="142">
        <v>91.7</v>
      </c>
      <c r="L40" s="143">
        <v>48.3</v>
      </c>
    </row>
    <row r="41" spans="1:12" ht="24.75" customHeight="1">
      <c r="A41" s="64" t="s">
        <v>77</v>
      </c>
      <c r="B41" s="86">
        <v>109</v>
      </c>
      <c r="C41" s="65">
        <v>15</v>
      </c>
      <c r="D41" s="65">
        <v>94</v>
      </c>
      <c r="E41" s="65">
        <v>730</v>
      </c>
      <c r="F41" s="65">
        <v>108</v>
      </c>
      <c r="G41" s="224">
        <v>428</v>
      </c>
      <c r="H41" s="142">
        <v>14.7</v>
      </c>
      <c r="I41" s="142">
        <v>2</v>
      </c>
      <c r="J41" s="142">
        <v>12.7</v>
      </c>
      <c r="K41" s="142">
        <v>98.3</v>
      </c>
      <c r="L41" s="143">
        <v>57.6</v>
      </c>
    </row>
    <row r="42" spans="1:12" ht="13.5">
      <c r="A42" s="64" t="s">
        <v>78</v>
      </c>
      <c r="B42" s="86">
        <v>89</v>
      </c>
      <c r="C42" s="65">
        <v>10</v>
      </c>
      <c r="D42" s="65">
        <v>79</v>
      </c>
      <c r="E42" s="65">
        <v>834</v>
      </c>
      <c r="F42" s="65">
        <v>102</v>
      </c>
      <c r="G42" s="224">
        <v>474</v>
      </c>
      <c r="H42" s="142">
        <v>9.2</v>
      </c>
      <c r="I42" s="142">
        <v>1</v>
      </c>
      <c r="J42" s="142">
        <v>8.2</v>
      </c>
      <c r="K42" s="142">
        <v>86.2</v>
      </c>
      <c r="L42" s="143">
        <v>49</v>
      </c>
    </row>
    <row r="43" spans="1:12" ht="13.5">
      <c r="A43" s="22" t="s">
        <v>79</v>
      </c>
      <c r="B43" s="86">
        <v>141</v>
      </c>
      <c r="C43" s="65">
        <v>14</v>
      </c>
      <c r="D43" s="65">
        <v>127</v>
      </c>
      <c r="E43" s="65">
        <v>1245</v>
      </c>
      <c r="F43" s="65">
        <v>173</v>
      </c>
      <c r="G43" s="224">
        <v>685</v>
      </c>
      <c r="H43" s="142">
        <v>10.3</v>
      </c>
      <c r="I43" s="142">
        <v>1</v>
      </c>
      <c r="J43" s="142">
        <v>9.3</v>
      </c>
      <c r="K43" s="142">
        <v>91.3</v>
      </c>
      <c r="L43" s="143">
        <v>50.2</v>
      </c>
    </row>
    <row r="44" spans="1:12" ht="13.5">
      <c r="A44" s="22" t="s">
        <v>80</v>
      </c>
      <c r="B44" s="86">
        <v>129</v>
      </c>
      <c r="C44" s="65">
        <v>11</v>
      </c>
      <c r="D44" s="65">
        <v>118</v>
      </c>
      <c r="E44" s="65">
        <v>560</v>
      </c>
      <c r="F44" s="65">
        <v>78</v>
      </c>
      <c r="G44" s="224">
        <v>366</v>
      </c>
      <c r="H44" s="142">
        <v>18.1</v>
      </c>
      <c r="I44" s="142">
        <v>1.5</v>
      </c>
      <c r="J44" s="142">
        <v>16.5</v>
      </c>
      <c r="K44" s="142">
        <v>78.4</v>
      </c>
      <c r="L44" s="143">
        <v>51.3</v>
      </c>
    </row>
    <row r="45" spans="1:12" ht="13.5">
      <c r="A45" s="22" t="s">
        <v>81</v>
      </c>
      <c r="B45" s="86">
        <v>462</v>
      </c>
      <c r="C45" s="65">
        <v>61</v>
      </c>
      <c r="D45" s="65">
        <v>401</v>
      </c>
      <c r="E45" s="65">
        <v>4666</v>
      </c>
      <c r="F45" s="65">
        <v>539</v>
      </c>
      <c r="G45" s="224">
        <v>3094</v>
      </c>
      <c r="H45" s="142">
        <v>9</v>
      </c>
      <c r="I45" s="142">
        <v>1.2</v>
      </c>
      <c r="J45" s="142">
        <v>7.9</v>
      </c>
      <c r="K45" s="142">
        <v>91.4</v>
      </c>
      <c r="L45" s="143">
        <v>60.6</v>
      </c>
    </row>
    <row r="46" spans="1:12" ht="24.75" customHeight="1">
      <c r="A46" s="64" t="s">
        <v>82</v>
      </c>
      <c r="B46" s="86">
        <v>106</v>
      </c>
      <c r="C46" s="65">
        <v>14</v>
      </c>
      <c r="D46" s="65">
        <v>92</v>
      </c>
      <c r="E46" s="65">
        <v>689</v>
      </c>
      <c r="F46" s="65">
        <v>158</v>
      </c>
      <c r="G46" s="224">
        <v>416</v>
      </c>
      <c r="H46" s="142">
        <v>12.9</v>
      </c>
      <c r="I46" s="142">
        <v>1.7</v>
      </c>
      <c r="J46" s="142">
        <v>11.2</v>
      </c>
      <c r="K46" s="142">
        <v>83.6</v>
      </c>
      <c r="L46" s="143">
        <v>50.5</v>
      </c>
    </row>
    <row r="47" spans="1:12" ht="13.5">
      <c r="A47" s="64" t="s">
        <v>83</v>
      </c>
      <c r="B47" s="86">
        <v>150</v>
      </c>
      <c r="C47" s="65">
        <v>28</v>
      </c>
      <c r="D47" s="65">
        <v>122</v>
      </c>
      <c r="E47" s="65">
        <v>1380</v>
      </c>
      <c r="F47" s="65">
        <v>247</v>
      </c>
      <c r="G47" s="224">
        <v>734</v>
      </c>
      <c r="H47" s="142">
        <v>11.1</v>
      </c>
      <c r="I47" s="142">
        <v>2.1</v>
      </c>
      <c r="J47" s="142">
        <v>9</v>
      </c>
      <c r="K47" s="142">
        <v>101.9</v>
      </c>
      <c r="L47" s="143">
        <v>54.2</v>
      </c>
    </row>
    <row r="48" spans="1:12" ht="13.5">
      <c r="A48" s="22" t="s">
        <v>84</v>
      </c>
      <c r="B48" s="86">
        <v>213</v>
      </c>
      <c r="C48" s="65">
        <v>38</v>
      </c>
      <c r="D48" s="65">
        <v>175</v>
      </c>
      <c r="E48" s="65">
        <v>1457</v>
      </c>
      <c r="F48" s="65">
        <v>319</v>
      </c>
      <c r="G48" s="224">
        <v>844</v>
      </c>
      <c r="H48" s="142">
        <v>12.1</v>
      </c>
      <c r="I48" s="142">
        <v>2.2</v>
      </c>
      <c r="J48" s="142">
        <v>9.9</v>
      </c>
      <c r="K48" s="142">
        <v>82.5</v>
      </c>
      <c r="L48" s="143">
        <v>47.8</v>
      </c>
    </row>
    <row r="49" spans="1:12" ht="13.5">
      <c r="A49" s="22" t="s">
        <v>85</v>
      </c>
      <c r="B49" s="86">
        <v>157</v>
      </c>
      <c r="C49" s="65">
        <v>25</v>
      </c>
      <c r="D49" s="65">
        <v>132</v>
      </c>
      <c r="E49" s="65">
        <v>965</v>
      </c>
      <c r="F49" s="65">
        <v>247</v>
      </c>
      <c r="G49" s="224">
        <v>538</v>
      </c>
      <c r="H49" s="142">
        <v>13.6</v>
      </c>
      <c r="I49" s="142">
        <v>2.2</v>
      </c>
      <c r="J49" s="142">
        <v>11.5</v>
      </c>
      <c r="K49" s="142">
        <v>83.8</v>
      </c>
      <c r="L49" s="143">
        <v>46.7</v>
      </c>
    </row>
    <row r="50" spans="1:12" ht="13.5">
      <c r="A50" s="22" t="s">
        <v>86</v>
      </c>
      <c r="B50" s="86">
        <v>140</v>
      </c>
      <c r="C50" s="65">
        <v>17</v>
      </c>
      <c r="D50" s="65">
        <v>123</v>
      </c>
      <c r="E50" s="65">
        <v>884</v>
      </c>
      <c r="F50" s="65">
        <v>160</v>
      </c>
      <c r="G50" s="224">
        <v>501</v>
      </c>
      <c r="H50" s="142">
        <v>12.9</v>
      </c>
      <c r="I50" s="142">
        <v>1.6</v>
      </c>
      <c r="J50" s="142">
        <v>11.3</v>
      </c>
      <c r="K50" s="142">
        <v>81.2</v>
      </c>
      <c r="L50" s="143">
        <v>46</v>
      </c>
    </row>
    <row r="51" spans="1:12" ht="24.75" customHeight="1">
      <c r="A51" s="64" t="s">
        <v>87</v>
      </c>
      <c r="B51" s="86">
        <v>246</v>
      </c>
      <c r="C51" s="65">
        <v>37</v>
      </c>
      <c r="D51" s="65">
        <v>209</v>
      </c>
      <c r="E51" s="65">
        <v>1400</v>
      </c>
      <c r="F51" s="65">
        <v>328</v>
      </c>
      <c r="G51" s="224">
        <v>815</v>
      </c>
      <c r="H51" s="142">
        <v>15.1</v>
      </c>
      <c r="I51" s="142">
        <v>2.3</v>
      </c>
      <c r="J51" s="142">
        <v>12.9</v>
      </c>
      <c r="K51" s="142">
        <v>86.1</v>
      </c>
      <c r="L51" s="143">
        <v>50.1</v>
      </c>
    </row>
    <row r="52" spans="1:12" ht="13.5">
      <c r="A52" s="23" t="s">
        <v>88</v>
      </c>
      <c r="B52" s="144">
        <v>94</v>
      </c>
      <c r="C52" s="145">
        <v>13</v>
      </c>
      <c r="D52" s="145">
        <v>81</v>
      </c>
      <c r="E52" s="145">
        <v>882</v>
      </c>
      <c r="F52" s="145">
        <v>76</v>
      </c>
      <c r="G52" s="225">
        <v>616</v>
      </c>
      <c r="H52" s="146">
        <v>6.5</v>
      </c>
      <c r="I52" s="146">
        <v>0.9</v>
      </c>
      <c r="J52" s="146">
        <v>5.6</v>
      </c>
      <c r="K52" s="146">
        <v>61.1</v>
      </c>
      <c r="L52" s="147">
        <v>42.7</v>
      </c>
    </row>
    <row r="53" spans="4:11" ht="3.75" customHeight="1">
      <c r="D53" t="s">
        <v>250</v>
      </c>
      <c r="K53" t="s">
        <v>250</v>
      </c>
    </row>
  </sheetData>
  <sheetProtection/>
  <mergeCells count="12">
    <mergeCell ref="J1:L1"/>
    <mergeCell ref="A2:A4"/>
    <mergeCell ref="B2:G2"/>
    <mergeCell ref="H2:L2"/>
    <mergeCell ref="B3:B4"/>
    <mergeCell ref="C3:D3"/>
    <mergeCell ref="E3:E4"/>
    <mergeCell ref="G3:G4"/>
    <mergeCell ref="H3:H4"/>
    <mergeCell ref="I3:J3"/>
    <mergeCell ref="K3:K4"/>
    <mergeCell ref="L3:L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75" zoomScaleSheetLayoutView="75" zoomScalePageLayoutView="0" workbookViewId="0" topLeftCell="A40">
      <selection activeCell="A2" sqref="A2:A4"/>
    </sheetView>
  </sheetViews>
  <sheetFormatPr defaultColWidth="9.125" defaultRowHeight="13.5"/>
  <cols>
    <col min="1" max="1" width="13.125" style="2" customWidth="1"/>
    <col min="2" max="17" width="11.25390625" style="2" customWidth="1"/>
    <col min="18" max="18" width="9.125" style="2" customWidth="1"/>
    <col min="19" max="19" width="11.125" style="2" customWidth="1"/>
    <col min="20" max="16384" width="9.125" style="2" customWidth="1"/>
  </cols>
  <sheetData>
    <row r="1" spans="1:17" ht="21">
      <c r="A1" s="1" t="s">
        <v>336</v>
      </c>
      <c r="B1" s="24"/>
      <c r="C1" s="24"/>
      <c r="D1" s="24"/>
      <c r="E1" s="24"/>
      <c r="F1" s="24"/>
      <c r="G1" s="24"/>
      <c r="H1" s="24"/>
      <c r="I1" s="24"/>
      <c r="J1" s="91"/>
      <c r="K1" s="126"/>
      <c r="L1" s="126"/>
      <c r="M1" s="126"/>
      <c r="N1" s="126"/>
      <c r="O1" s="126"/>
      <c r="P1" s="126"/>
      <c r="Q1" s="126" t="s">
        <v>39</v>
      </c>
    </row>
    <row r="2" spans="1:17" ht="13.5">
      <c r="A2" s="409" t="s">
        <v>40</v>
      </c>
      <c r="B2" s="373" t="s">
        <v>186</v>
      </c>
      <c r="C2" s="373"/>
      <c r="D2" s="373"/>
      <c r="E2" s="373"/>
      <c r="F2" s="373"/>
      <c r="G2" s="373"/>
      <c r="H2" s="373"/>
      <c r="I2" s="374"/>
      <c r="J2" s="372" t="s">
        <v>187</v>
      </c>
      <c r="K2" s="373"/>
      <c r="L2" s="373"/>
      <c r="M2" s="373"/>
      <c r="N2" s="373"/>
      <c r="O2" s="373"/>
      <c r="P2" s="373"/>
      <c r="Q2" s="374"/>
    </row>
    <row r="3" spans="1:17" ht="9.75" customHeight="1">
      <c r="A3" s="415"/>
      <c r="B3" s="412"/>
      <c r="C3" s="412"/>
      <c r="D3" s="412"/>
      <c r="E3" s="412"/>
      <c r="F3" s="412"/>
      <c r="G3" s="412"/>
      <c r="H3" s="412"/>
      <c r="I3" s="413"/>
      <c r="J3" s="414"/>
      <c r="K3" s="412"/>
      <c r="L3" s="412"/>
      <c r="M3" s="412"/>
      <c r="N3" s="412"/>
      <c r="O3" s="412"/>
      <c r="P3" s="412"/>
      <c r="Q3" s="413"/>
    </row>
    <row r="4" spans="1:19" ht="21" customHeight="1">
      <c r="A4" s="410"/>
      <c r="B4" s="5" t="s">
        <v>306</v>
      </c>
      <c r="C4" s="5" t="s">
        <v>294</v>
      </c>
      <c r="D4" s="5" t="s">
        <v>293</v>
      </c>
      <c r="E4" s="5" t="s">
        <v>301</v>
      </c>
      <c r="F4" s="5" t="s">
        <v>305</v>
      </c>
      <c r="G4" s="5" t="s">
        <v>314</v>
      </c>
      <c r="H4" s="5" t="s">
        <v>316</v>
      </c>
      <c r="I4" s="5" t="s">
        <v>320</v>
      </c>
      <c r="J4" s="5" t="s">
        <v>306</v>
      </c>
      <c r="K4" s="5" t="s">
        <v>294</v>
      </c>
      <c r="L4" s="5" t="s">
        <v>293</v>
      </c>
      <c r="M4" s="5" t="s">
        <v>301</v>
      </c>
      <c r="N4" s="5" t="s">
        <v>305</v>
      </c>
      <c r="O4" s="5" t="s">
        <v>314</v>
      </c>
      <c r="P4" s="5" t="s">
        <v>316</v>
      </c>
      <c r="Q4" s="5" t="s">
        <v>320</v>
      </c>
      <c r="S4" s="46" t="s">
        <v>319</v>
      </c>
    </row>
    <row r="5" spans="1:19" ht="39.75" customHeight="1">
      <c r="A5" s="21" t="s">
        <v>15</v>
      </c>
      <c r="B5" s="7">
        <v>23018</v>
      </c>
      <c r="C5" s="109">
        <v>22952</v>
      </c>
      <c r="D5" s="109">
        <v>22821</v>
      </c>
      <c r="E5" s="109">
        <v>22779</v>
      </c>
      <c r="F5" s="109">
        <v>22579</v>
      </c>
      <c r="G5" s="109">
        <v>22447</v>
      </c>
      <c r="H5" s="109">
        <v>22099</v>
      </c>
      <c r="I5" s="109">
        <v>21980</v>
      </c>
      <c r="J5" s="25">
        <v>1607.9715374088453</v>
      </c>
      <c r="K5" s="122">
        <v>1612.9304286718202</v>
      </c>
      <c r="L5" s="122">
        <v>1612.791519434629</v>
      </c>
      <c r="M5" s="63">
        <v>1621.2811387900356</v>
      </c>
      <c r="N5" s="63">
        <v>1618.5663082437275</v>
      </c>
      <c r="O5" s="63">
        <v>1620.7220216606497</v>
      </c>
      <c r="P5" s="63">
        <v>1607.2</v>
      </c>
      <c r="Q5" s="95">
        <f>I5/S5*100000</f>
        <v>1611.4369501466274</v>
      </c>
      <c r="S5" s="201">
        <v>1364000</v>
      </c>
    </row>
    <row r="6" spans="1:19" ht="39.75" customHeight="1">
      <c r="A6" s="22" t="s">
        <v>16</v>
      </c>
      <c r="B6" s="8">
        <v>21891</v>
      </c>
      <c r="C6" s="48">
        <v>21825</v>
      </c>
      <c r="D6" s="48">
        <v>21606</v>
      </c>
      <c r="E6" s="48">
        <v>21564</v>
      </c>
      <c r="F6" s="48">
        <v>21364</v>
      </c>
      <c r="G6" s="48">
        <v>21259</v>
      </c>
      <c r="H6" s="48">
        <v>20979</v>
      </c>
      <c r="I6" s="48">
        <v>20860</v>
      </c>
      <c r="J6" s="28">
        <v>1693.2188484007972</v>
      </c>
      <c r="K6" s="123">
        <v>1696.297136852512</v>
      </c>
      <c r="L6" s="123">
        <v>1687.995124923827</v>
      </c>
      <c r="M6" s="69">
        <v>1695.2363732130011</v>
      </c>
      <c r="N6" s="69">
        <v>1689.8088642987932</v>
      </c>
      <c r="O6" s="69">
        <v>1693.4989206025507</v>
      </c>
      <c r="P6" s="69">
        <v>1682.6032347944927</v>
      </c>
      <c r="Q6" s="96">
        <f aca="true" t="shared" si="0" ref="Q6:Q27">I6/S6*100000</f>
        <v>1685.1867560154947</v>
      </c>
      <c r="S6" s="201">
        <v>1237845</v>
      </c>
    </row>
    <row r="7" spans="1:19" ht="39.75" customHeight="1">
      <c r="A7" s="23" t="s">
        <v>17</v>
      </c>
      <c r="B7" s="11">
        <v>1127</v>
      </c>
      <c r="C7" s="50">
        <v>1127</v>
      </c>
      <c r="D7" s="50">
        <v>1215</v>
      </c>
      <c r="E7" s="50">
        <v>1215</v>
      </c>
      <c r="F7" s="50">
        <v>1215</v>
      </c>
      <c r="G7" s="50">
        <v>1188</v>
      </c>
      <c r="H7" s="50">
        <v>1120</v>
      </c>
      <c r="I7" s="50">
        <v>1120</v>
      </c>
      <c r="J7" s="31">
        <v>812.9553487701075</v>
      </c>
      <c r="K7" s="124">
        <v>823.4752555549874</v>
      </c>
      <c r="L7" s="124">
        <v>899.8933459738106</v>
      </c>
      <c r="M7" s="74">
        <v>913.4239489986167</v>
      </c>
      <c r="N7" s="74">
        <v>925.1926532850049</v>
      </c>
      <c r="O7" s="74">
        <v>914.3244158482898</v>
      </c>
      <c r="P7" s="74">
        <v>874.5695478006918</v>
      </c>
      <c r="Q7" s="97">
        <f t="shared" si="0"/>
        <v>888.4658099317785</v>
      </c>
      <c r="S7" s="201">
        <v>126060</v>
      </c>
    </row>
    <row r="8" spans="1:19" ht="39.75" customHeight="1">
      <c r="A8" s="21" t="s">
        <v>18</v>
      </c>
      <c r="B8" s="15">
        <v>7879</v>
      </c>
      <c r="C8" s="109">
        <v>7867</v>
      </c>
      <c r="D8" s="109">
        <v>7806</v>
      </c>
      <c r="E8" s="109">
        <v>7768</v>
      </c>
      <c r="F8" s="109">
        <v>7679</v>
      </c>
      <c r="G8" s="109">
        <v>7676</v>
      </c>
      <c r="H8" s="109">
        <v>7657</v>
      </c>
      <c r="I8" s="109">
        <v>7612</v>
      </c>
      <c r="J8" s="25">
        <v>1523.303900964946</v>
      </c>
      <c r="K8" s="122">
        <v>1521.3632900278863</v>
      </c>
      <c r="L8" s="122">
        <v>1509.762395195683</v>
      </c>
      <c r="M8" s="63">
        <v>1503.4538018917042</v>
      </c>
      <c r="N8" s="63">
        <v>1486.855684575155</v>
      </c>
      <c r="O8" s="63">
        <v>1490.8762491138455</v>
      </c>
      <c r="P8" s="63">
        <v>1490.584806819664</v>
      </c>
      <c r="Q8" s="95">
        <f t="shared" si="0"/>
        <v>1484.9669530475767</v>
      </c>
      <c r="S8" s="201">
        <v>512604</v>
      </c>
    </row>
    <row r="9" spans="1:19" ht="39.75" customHeight="1">
      <c r="A9" s="22" t="s">
        <v>19</v>
      </c>
      <c r="B9" s="14">
        <v>2529</v>
      </c>
      <c r="C9" s="48">
        <v>2478</v>
      </c>
      <c r="D9" s="48">
        <v>2478</v>
      </c>
      <c r="E9" s="48">
        <v>2498</v>
      </c>
      <c r="F9" s="48">
        <v>2498</v>
      </c>
      <c r="G9" s="48">
        <v>2498</v>
      </c>
      <c r="H9" s="48">
        <v>2448</v>
      </c>
      <c r="I9" s="48">
        <v>2448</v>
      </c>
      <c r="J9" s="28">
        <v>1518.6270506569308</v>
      </c>
      <c r="K9" s="123">
        <v>1501.2267894465817</v>
      </c>
      <c r="L9" s="123">
        <v>1514.892160219103</v>
      </c>
      <c r="M9" s="69">
        <v>1545.486042367848</v>
      </c>
      <c r="N9" s="69">
        <v>1562.0603187903725</v>
      </c>
      <c r="O9" s="69">
        <v>1579.8727500411096</v>
      </c>
      <c r="P9" s="69">
        <v>1558.917927556167</v>
      </c>
      <c r="Q9" s="96">
        <f t="shared" si="0"/>
        <v>1574.8132804106865</v>
      </c>
      <c r="S9" s="201">
        <v>155447</v>
      </c>
    </row>
    <row r="10" spans="1:19" ht="39.75" customHeight="1">
      <c r="A10" s="22" t="s">
        <v>20</v>
      </c>
      <c r="B10" s="14">
        <v>1583</v>
      </c>
      <c r="C10" s="48">
        <v>1583</v>
      </c>
      <c r="D10" s="48">
        <v>1583</v>
      </c>
      <c r="E10" s="48">
        <v>1583</v>
      </c>
      <c r="F10" s="48">
        <v>1540</v>
      </c>
      <c r="G10" s="48">
        <v>1540</v>
      </c>
      <c r="H10" s="48">
        <v>1540</v>
      </c>
      <c r="I10" s="48">
        <v>1540</v>
      </c>
      <c r="J10" s="28">
        <v>1879.8242489015556</v>
      </c>
      <c r="K10" s="123">
        <v>1906.195436209284</v>
      </c>
      <c r="L10" s="123">
        <v>1936.557258725518</v>
      </c>
      <c r="M10" s="69">
        <v>1965.336577856132</v>
      </c>
      <c r="N10" s="69">
        <v>1944.272602169</v>
      </c>
      <c r="O10" s="69">
        <v>1987.994578196605</v>
      </c>
      <c r="P10" s="69">
        <v>2028.0503061829197</v>
      </c>
      <c r="Q10" s="96">
        <f t="shared" si="0"/>
        <v>2068.7246446898257</v>
      </c>
      <c r="S10" s="201">
        <v>74442</v>
      </c>
    </row>
    <row r="11" spans="1:19" ht="39.75" customHeight="1">
      <c r="A11" s="22" t="s">
        <v>21</v>
      </c>
      <c r="B11" s="14">
        <v>1046</v>
      </c>
      <c r="C11" s="48">
        <v>1046</v>
      </c>
      <c r="D11" s="48">
        <v>1046</v>
      </c>
      <c r="E11" s="48">
        <v>1046</v>
      </c>
      <c r="F11" s="48">
        <v>1042</v>
      </c>
      <c r="G11" s="48">
        <v>1001</v>
      </c>
      <c r="H11" s="48">
        <v>949</v>
      </c>
      <c r="I11" s="48">
        <v>905</v>
      </c>
      <c r="J11" s="28">
        <v>2726.088089653375</v>
      </c>
      <c r="K11" s="123">
        <v>2768.587385193616</v>
      </c>
      <c r="L11" s="123">
        <v>2813.4161757981656</v>
      </c>
      <c r="M11" s="69">
        <v>2874.021156752301</v>
      </c>
      <c r="N11" s="69">
        <v>2915.7455858074263</v>
      </c>
      <c r="O11" s="69">
        <v>2864.0096134588425</v>
      </c>
      <c r="P11" s="69">
        <v>2772.9079008882654</v>
      </c>
      <c r="Q11" s="96">
        <f t="shared" si="0"/>
        <v>2695.9397062766243</v>
      </c>
      <c r="S11" s="201">
        <v>33569</v>
      </c>
    </row>
    <row r="12" spans="1:19" ht="39.75" customHeight="1">
      <c r="A12" s="22" t="s">
        <v>22</v>
      </c>
      <c r="B12" s="14">
        <v>2526</v>
      </c>
      <c r="C12" s="48">
        <v>2526</v>
      </c>
      <c r="D12" s="48">
        <v>2526</v>
      </c>
      <c r="E12" s="48">
        <v>2484</v>
      </c>
      <c r="F12" s="48">
        <v>2468</v>
      </c>
      <c r="G12" s="48">
        <v>2468</v>
      </c>
      <c r="H12" s="48">
        <v>2406</v>
      </c>
      <c r="I12" s="48">
        <v>2421</v>
      </c>
      <c r="J12" s="28">
        <v>2074.998973179447</v>
      </c>
      <c r="K12" s="123">
        <v>2082.766467954585</v>
      </c>
      <c r="L12" s="123">
        <v>2091.9427904164836</v>
      </c>
      <c r="M12" s="69">
        <v>2070.9491850431446</v>
      </c>
      <c r="N12" s="69">
        <v>2072.190829631993</v>
      </c>
      <c r="O12" s="69">
        <v>2058.3304838077443</v>
      </c>
      <c r="P12" s="69">
        <v>2020.354695687223</v>
      </c>
      <c r="Q12" s="96">
        <f t="shared" si="0"/>
        <v>2045.0398702527368</v>
      </c>
      <c r="S12" s="201">
        <v>118384</v>
      </c>
    </row>
    <row r="13" spans="1:19" ht="39.75" customHeight="1">
      <c r="A13" s="22" t="s">
        <v>23</v>
      </c>
      <c r="B13" s="14">
        <v>1825</v>
      </c>
      <c r="C13" s="48">
        <v>1825</v>
      </c>
      <c r="D13" s="48">
        <v>1825</v>
      </c>
      <c r="E13" s="48">
        <v>1825</v>
      </c>
      <c r="F13" s="48">
        <v>1825</v>
      </c>
      <c r="G13" s="48">
        <v>1825</v>
      </c>
      <c r="H13" s="48">
        <v>1739</v>
      </c>
      <c r="I13" s="48">
        <v>1706</v>
      </c>
      <c r="J13" s="28">
        <v>1628.1414208098774</v>
      </c>
      <c r="K13" s="123">
        <v>1632.6713186616569</v>
      </c>
      <c r="L13" s="123">
        <v>1640.5821594555964</v>
      </c>
      <c r="M13" s="69">
        <v>1653.4840948420356</v>
      </c>
      <c r="N13" s="69">
        <v>1666.2862360191739</v>
      </c>
      <c r="O13" s="69">
        <v>1687.09671455248</v>
      </c>
      <c r="P13" s="69">
        <v>1614.745345652073</v>
      </c>
      <c r="Q13" s="96">
        <f t="shared" si="0"/>
        <v>1597.3334082375961</v>
      </c>
      <c r="S13" s="201">
        <v>106803</v>
      </c>
    </row>
    <row r="14" spans="1:19" ht="39.75" customHeight="1">
      <c r="A14" s="22" t="s">
        <v>24</v>
      </c>
      <c r="B14" s="14">
        <v>1150</v>
      </c>
      <c r="C14" s="48">
        <v>1147</v>
      </c>
      <c r="D14" s="48">
        <v>1049</v>
      </c>
      <c r="E14" s="48">
        <v>1049</v>
      </c>
      <c r="F14" s="48">
        <v>1026</v>
      </c>
      <c r="G14" s="48">
        <v>1009</v>
      </c>
      <c r="H14" s="48">
        <v>1001</v>
      </c>
      <c r="I14" s="48">
        <v>992</v>
      </c>
      <c r="J14" s="28">
        <v>2438.662340691732</v>
      </c>
      <c r="K14" s="123">
        <v>2463.858397955019</v>
      </c>
      <c r="L14" s="123">
        <v>2280.831448947643</v>
      </c>
      <c r="M14" s="69">
        <v>2305.4438363992</v>
      </c>
      <c r="N14" s="69">
        <v>2284.4165386413733</v>
      </c>
      <c r="O14" s="69">
        <v>2288.708433516309</v>
      </c>
      <c r="P14" s="69">
        <v>2309.1118800461363</v>
      </c>
      <c r="Q14" s="96">
        <f t="shared" si="0"/>
        <v>2319.0574153731063</v>
      </c>
      <c r="S14" s="201">
        <v>42776</v>
      </c>
    </row>
    <row r="15" spans="1:19" ht="39.75" customHeight="1">
      <c r="A15" s="22" t="s">
        <v>25</v>
      </c>
      <c r="B15" s="14">
        <v>334</v>
      </c>
      <c r="C15" s="48">
        <v>334</v>
      </c>
      <c r="D15" s="48">
        <v>334</v>
      </c>
      <c r="E15" s="48">
        <v>334</v>
      </c>
      <c r="F15" s="48">
        <v>334</v>
      </c>
      <c r="G15" s="48">
        <v>290</v>
      </c>
      <c r="H15" s="48">
        <v>290</v>
      </c>
      <c r="I15" s="48">
        <v>290</v>
      </c>
      <c r="J15" s="28">
        <v>878.5543309572033</v>
      </c>
      <c r="K15" s="123">
        <v>883.5745086108833</v>
      </c>
      <c r="L15" s="123">
        <v>890.2393517778132</v>
      </c>
      <c r="M15" s="69">
        <v>895.7785764093761</v>
      </c>
      <c r="N15" s="69">
        <v>901.825251107031</v>
      </c>
      <c r="O15" s="69">
        <v>787.4657180872729</v>
      </c>
      <c r="P15" s="69">
        <v>795.4576624516554</v>
      </c>
      <c r="Q15" s="96">
        <f t="shared" si="0"/>
        <v>803.7694013303769</v>
      </c>
      <c r="S15" s="201">
        <v>36080</v>
      </c>
    </row>
    <row r="16" spans="1:19" ht="39.75" customHeight="1">
      <c r="A16" s="22" t="s">
        <v>235</v>
      </c>
      <c r="B16" s="14">
        <v>1347</v>
      </c>
      <c r="C16" s="48">
        <v>1347</v>
      </c>
      <c r="D16" s="48">
        <v>1347</v>
      </c>
      <c r="E16" s="48">
        <v>1365</v>
      </c>
      <c r="F16" s="48">
        <v>1365</v>
      </c>
      <c r="G16" s="48">
        <v>1365</v>
      </c>
      <c r="H16" s="48">
        <v>1365</v>
      </c>
      <c r="I16" s="48">
        <v>1365</v>
      </c>
      <c r="J16" s="28">
        <v>1493.5633738787187</v>
      </c>
      <c r="K16" s="123">
        <v>1502.6606128891915</v>
      </c>
      <c r="L16" s="123">
        <v>1512.0560369987877</v>
      </c>
      <c r="M16" s="69">
        <v>1541.0320963681318</v>
      </c>
      <c r="N16" s="69">
        <v>1552.7597033262045</v>
      </c>
      <c r="O16" s="69">
        <v>1561.5526294715887</v>
      </c>
      <c r="P16" s="69">
        <v>1574.9575972954574</v>
      </c>
      <c r="Q16" s="96">
        <f t="shared" si="0"/>
        <v>1589.3530808998185</v>
      </c>
      <c r="S16" s="201">
        <v>85884</v>
      </c>
    </row>
    <row r="17" spans="1:19" ht="39.75" customHeight="1">
      <c r="A17" s="22" t="s">
        <v>212</v>
      </c>
      <c r="B17" s="14">
        <v>371</v>
      </c>
      <c r="C17" s="48">
        <v>371</v>
      </c>
      <c r="D17" s="48">
        <v>311</v>
      </c>
      <c r="E17" s="48">
        <v>311</v>
      </c>
      <c r="F17" s="48">
        <v>315</v>
      </c>
      <c r="G17" s="48">
        <v>315</v>
      </c>
      <c r="H17" s="48">
        <v>310</v>
      </c>
      <c r="I17" s="48">
        <v>310</v>
      </c>
      <c r="J17" s="28">
        <v>881.6539923954373</v>
      </c>
      <c r="K17" s="123">
        <v>894.8168158028026</v>
      </c>
      <c r="L17" s="123">
        <v>759.3885823118621</v>
      </c>
      <c r="M17" s="69">
        <v>769.325912183055</v>
      </c>
      <c r="N17" s="69">
        <v>790.8214500903796</v>
      </c>
      <c r="O17" s="69">
        <v>809.3733138055964</v>
      </c>
      <c r="P17" s="69">
        <v>810.2456874019864</v>
      </c>
      <c r="Q17" s="96">
        <f t="shared" si="0"/>
        <v>827.3726913632967</v>
      </c>
      <c r="S17" s="201">
        <v>37468</v>
      </c>
    </row>
    <row r="18" spans="1:19" ht="39.75" customHeight="1">
      <c r="A18" s="22" t="s">
        <v>213</v>
      </c>
      <c r="B18" s="14">
        <v>1301</v>
      </c>
      <c r="C18" s="48">
        <v>1301</v>
      </c>
      <c r="D18" s="48">
        <v>1301</v>
      </c>
      <c r="E18" s="48">
        <v>1301</v>
      </c>
      <c r="F18" s="48">
        <v>1272</v>
      </c>
      <c r="G18" s="48">
        <v>1272</v>
      </c>
      <c r="H18" s="48">
        <v>1274</v>
      </c>
      <c r="I18" s="48">
        <v>1271</v>
      </c>
      <c r="J18" s="13">
        <v>3690.466059626131</v>
      </c>
      <c r="K18" s="48">
        <v>3704.8638797129515</v>
      </c>
      <c r="L18" s="123">
        <v>3726.832621959953</v>
      </c>
      <c r="M18" s="69">
        <v>3751.6581117711517</v>
      </c>
      <c r="N18" s="69">
        <v>3670.9956709956714</v>
      </c>
      <c r="O18" s="69">
        <v>3674.91982781036</v>
      </c>
      <c r="P18" s="69">
        <v>3701.659063834733</v>
      </c>
      <c r="Q18" s="96">
        <f t="shared" si="0"/>
        <v>3696.0567639874375</v>
      </c>
      <c r="S18" s="201">
        <v>34388</v>
      </c>
    </row>
    <row r="19" spans="1:19" ht="39.75" customHeight="1">
      <c r="A19" s="19" t="s">
        <v>214</v>
      </c>
      <c r="B19" s="290">
        <v>0</v>
      </c>
      <c r="C19" s="227">
        <v>0</v>
      </c>
      <c r="D19" s="227">
        <v>0</v>
      </c>
      <c r="E19" s="227">
        <v>0</v>
      </c>
      <c r="F19" s="227">
        <v>0</v>
      </c>
      <c r="G19" s="227">
        <v>0</v>
      </c>
      <c r="H19" s="227">
        <v>0</v>
      </c>
      <c r="I19" s="227">
        <v>0</v>
      </c>
      <c r="J19" s="214">
        <v>0</v>
      </c>
      <c r="K19" s="295">
        <v>0</v>
      </c>
      <c r="L19" s="295">
        <v>0</v>
      </c>
      <c r="M19" s="200">
        <v>0</v>
      </c>
      <c r="N19" s="200">
        <v>0</v>
      </c>
      <c r="O19" s="200">
        <v>0</v>
      </c>
      <c r="P19" s="200">
        <v>0</v>
      </c>
      <c r="Q19" s="296">
        <f t="shared" si="0"/>
        <v>0</v>
      </c>
      <c r="S19" s="201">
        <v>6893</v>
      </c>
    </row>
    <row r="20" spans="1:19" ht="39.75" customHeight="1">
      <c r="A20" s="22" t="s">
        <v>215</v>
      </c>
      <c r="B20" s="14">
        <v>77</v>
      </c>
      <c r="C20" s="48">
        <v>77</v>
      </c>
      <c r="D20" s="48">
        <v>77</v>
      </c>
      <c r="E20" s="48">
        <v>77</v>
      </c>
      <c r="F20" s="48">
        <v>77</v>
      </c>
      <c r="G20" s="48">
        <v>77</v>
      </c>
      <c r="H20" s="48">
        <v>77</v>
      </c>
      <c r="I20" s="48">
        <v>77</v>
      </c>
      <c r="J20" s="28">
        <v>798.4238905018665</v>
      </c>
      <c r="K20" s="123">
        <v>813.6954454190003</v>
      </c>
      <c r="L20" s="123">
        <v>831.7131129833658</v>
      </c>
      <c r="M20" s="69">
        <v>853.8478598358838</v>
      </c>
      <c r="N20" s="69">
        <v>881.9150154621465</v>
      </c>
      <c r="O20" s="69">
        <v>911.5662365336806</v>
      </c>
      <c r="P20" s="69">
        <v>936.6257146332564</v>
      </c>
      <c r="Q20" s="96">
        <f t="shared" si="0"/>
        <v>968.6753050698201</v>
      </c>
      <c r="S20" s="201">
        <v>7949</v>
      </c>
    </row>
    <row r="21" spans="1:19" ht="39.75" customHeight="1">
      <c r="A21" s="21" t="s">
        <v>26</v>
      </c>
      <c r="B21" s="15">
        <v>209</v>
      </c>
      <c r="C21" s="109">
        <v>209</v>
      </c>
      <c r="D21" s="109">
        <v>209</v>
      </c>
      <c r="E21" s="109">
        <v>209</v>
      </c>
      <c r="F21" s="109">
        <v>209</v>
      </c>
      <c r="G21" s="109">
        <v>209</v>
      </c>
      <c r="H21" s="109">
        <v>209</v>
      </c>
      <c r="I21" s="109">
        <v>209</v>
      </c>
      <c r="J21" s="25">
        <v>688.4284726110873</v>
      </c>
      <c r="K21" s="122">
        <v>692.3510120250439</v>
      </c>
      <c r="L21" s="122">
        <v>693.9602218016403</v>
      </c>
      <c r="M21" s="63">
        <v>696.4809384164223</v>
      </c>
      <c r="N21" s="63">
        <v>696.4113158508546</v>
      </c>
      <c r="O21" s="63">
        <v>695.1836083022885</v>
      </c>
      <c r="P21" s="63">
        <v>696.434521826058</v>
      </c>
      <c r="Q21" s="95">
        <f t="shared" si="0"/>
        <v>697.2942314749941</v>
      </c>
      <c r="S21" s="201">
        <v>29973</v>
      </c>
    </row>
    <row r="22" spans="1:19" ht="39.75" customHeight="1">
      <c r="A22" s="23" t="s">
        <v>27</v>
      </c>
      <c r="B22" s="18">
        <v>213</v>
      </c>
      <c r="C22" s="50">
        <v>213</v>
      </c>
      <c r="D22" s="50">
        <v>213</v>
      </c>
      <c r="E22" s="50">
        <v>213</v>
      </c>
      <c r="F22" s="50">
        <v>213</v>
      </c>
      <c r="G22" s="50">
        <v>213</v>
      </c>
      <c r="H22" s="50">
        <v>213</v>
      </c>
      <c r="I22" s="50">
        <v>213</v>
      </c>
      <c r="J22" s="31">
        <v>969.0186979664256</v>
      </c>
      <c r="K22" s="124">
        <v>972.5139256688886</v>
      </c>
      <c r="L22" s="124">
        <v>981.7025395215928</v>
      </c>
      <c r="M22" s="74">
        <v>989.638990847001</v>
      </c>
      <c r="N22" s="74">
        <v>993.3311570209393</v>
      </c>
      <c r="O22" s="74">
        <v>1002.8720749564479</v>
      </c>
      <c r="P22" s="74">
        <v>1003.2499646742971</v>
      </c>
      <c r="Q22" s="97">
        <f t="shared" si="0"/>
        <v>1015.4946364719905</v>
      </c>
      <c r="S22" s="201">
        <v>20975</v>
      </c>
    </row>
    <row r="23" spans="1:19" ht="39.75" customHeight="1">
      <c r="A23" s="22" t="s">
        <v>28</v>
      </c>
      <c r="B23" s="14">
        <v>0</v>
      </c>
      <c r="C23" s="48">
        <v>0</v>
      </c>
      <c r="D23" s="48">
        <v>88</v>
      </c>
      <c r="E23" s="48">
        <v>88</v>
      </c>
      <c r="F23" s="48">
        <v>88</v>
      </c>
      <c r="G23" s="48">
        <v>92</v>
      </c>
      <c r="H23" s="48">
        <v>92</v>
      </c>
      <c r="I23" s="48">
        <v>92</v>
      </c>
      <c r="J23" s="28">
        <v>0</v>
      </c>
      <c r="K23" s="123">
        <v>0</v>
      </c>
      <c r="L23" s="123">
        <v>503.31731869137496</v>
      </c>
      <c r="M23" s="69">
        <v>512.1937023456144</v>
      </c>
      <c r="N23" s="69">
        <v>519.4805194805194</v>
      </c>
      <c r="O23" s="69">
        <v>549.5161868355035</v>
      </c>
      <c r="P23" s="69">
        <v>561.3521264262615</v>
      </c>
      <c r="Q23" s="96">
        <f t="shared" si="0"/>
        <v>571.6416055672921</v>
      </c>
      <c r="S23" s="201">
        <v>16094</v>
      </c>
    </row>
    <row r="24" spans="1:19" ht="39.75" customHeight="1">
      <c r="A24" s="19" t="s">
        <v>29</v>
      </c>
      <c r="B24" s="290">
        <v>0</v>
      </c>
      <c r="C24" s="227">
        <v>0</v>
      </c>
      <c r="D24" s="227">
        <v>0</v>
      </c>
      <c r="E24" s="227">
        <v>0</v>
      </c>
      <c r="F24" s="227">
        <v>0</v>
      </c>
      <c r="G24" s="227">
        <v>0</v>
      </c>
      <c r="H24" s="227">
        <v>0</v>
      </c>
      <c r="I24" s="227">
        <v>0</v>
      </c>
      <c r="J24" s="214">
        <v>0</v>
      </c>
      <c r="K24" s="295">
        <v>0</v>
      </c>
      <c r="L24" s="295">
        <v>0</v>
      </c>
      <c r="M24" s="200">
        <v>0</v>
      </c>
      <c r="N24" s="200">
        <v>0</v>
      </c>
      <c r="O24" s="200">
        <v>0</v>
      </c>
      <c r="P24" s="200">
        <v>0</v>
      </c>
      <c r="Q24" s="289">
        <f t="shared" si="0"/>
        <v>0</v>
      </c>
      <c r="S24" s="201">
        <v>9077</v>
      </c>
    </row>
    <row r="25" spans="1:19" ht="39.75" customHeight="1">
      <c r="A25" s="22" t="s">
        <v>30</v>
      </c>
      <c r="B25" s="14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28">
        <v>0</v>
      </c>
      <c r="K25" s="123">
        <v>0</v>
      </c>
      <c r="L25" s="123">
        <v>0</v>
      </c>
      <c r="M25" s="69">
        <v>0</v>
      </c>
      <c r="N25" s="69">
        <v>0</v>
      </c>
      <c r="O25" s="69">
        <v>0</v>
      </c>
      <c r="P25" s="69">
        <v>0</v>
      </c>
      <c r="Q25" s="96">
        <f t="shared" si="0"/>
        <v>0</v>
      </c>
      <c r="S25" s="201">
        <v>3971</v>
      </c>
    </row>
    <row r="26" spans="1:19" ht="39.75" customHeight="1">
      <c r="A26" s="287" t="s">
        <v>249</v>
      </c>
      <c r="B26" s="48">
        <v>232</v>
      </c>
      <c r="C26" s="48">
        <v>232</v>
      </c>
      <c r="D26" s="48">
        <v>232</v>
      </c>
      <c r="E26" s="48">
        <v>232</v>
      </c>
      <c r="F26" s="48">
        <v>232</v>
      </c>
      <c r="G26" s="48">
        <v>232</v>
      </c>
      <c r="H26" s="48">
        <v>232</v>
      </c>
      <c r="I26" s="48">
        <v>232</v>
      </c>
      <c r="J26" s="87">
        <v>1994.32648499957</v>
      </c>
      <c r="K26" s="69">
        <v>2028.858766943594</v>
      </c>
      <c r="L26" s="69">
        <v>2054.1880644590046</v>
      </c>
      <c r="M26" s="69">
        <v>2092.3520923520923</v>
      </c>
      <c r="N26" s="69">
        <v>2132.3529411764707</v>
      </c>
      <c r="O26" s="69">
        <v>2167.211583372256</v>
      </c>
      <c r="P26" s="69">
        <v>2209.944751381215</v>
      </c>
      <c r="Q26" s="96">
        <f t="shared" si="0"/>
        <v>2256.589825892423</v>
      </c>
      <c r="S26" s="201">
        <v>10281</v>
      </c>
    </row>
    <row r="27" spans="1:19" ht="39.75" customHeight="1" thickBot="1">
      <c r="A27" s="297" t="s">
        <v>236</v>
      </c>
      <c r="B27" s="291">
        <v>396</v>
      </c>
      <c r="C27" s="292">
        <v>396</v>
      </c>
      <c r="D27" s="292">
        <v>396</v>
      </c>
      <c r="E27" s="292">
        <v>396</v>
      </c>
      <c r="F27" s="292">
        <v>396</v>
      </c>
      <c r="G27" s="292">
        <v>365</v>
      </c>
      <c r="H27" s="292">
        <v>297</v>
      </c>
      <c r="I27" s="292">
        <v>297</v>
      </c>
      <c r="J27" s="298">
        <v>1645.8168820913513</v>
      </c>
      <c r="K27" s="299">
        <v>1679.4605369184444</v>
      </c>
      <c r="L27" s="299">
        <v>1709.7707352877683</v>
      </c>
      <c r="M27" s="300">
        <v>1742.8810351657057</v>
      </c>
      <c r="N27" s="300">
        <v>1779.1355916973673</v>
      </c>
      <c r="O27" s="300">
        <v>1666.5144735640579</v>
      </c>
      <c r="P27" s="300">
        <v>1391.3613791811113</v>
      </c>
      <c r="Q27" s="294">
        <f t="shared" si="0"/>
        <v>1424.6654194848181</v>
      </c>
      <c r="S27" s="201">
        <v>20847</v>
      </c>
    </row>
    <row r="28" spans="1:19" ht="39.75" customHeight="1" thickTop="1">
      <c r="A28" s="215" t="s">
        <v>31</v>
      </c>
      <c r="B28" s="171">
        <v>1347</v>
      </c>
      <c r="C28" s="171">
        <v>1347</v>
      </c>
      <c r="D28" s="171">
        <v>1347</v>
      </c>
      <c r="E28" s="171">
        <v>1365</v>
      </c>
      <c r="F28" s="171">
        <v>1365</v>
      </c>
      <c r="G28" s="171">
        <v>1365</v>
      </c>
      <c r="H28" s="171">
        <v>1365</v>
      </c>
      <c r="I28" s="171">
        <v>1365</v>
      </c>
      <c r="J28" s="175">
        <v>1493.5633738787187</v>
      </c>
      <c r="K28" s="173">
        <v>1502.6606128891915</v>
      </c>
      <c r="L28" s="173">
        <v>1512.0560369987877</v>
      </c>
      <c r="M28" s="173">
        <v>1541.0320963681318</v>
      </c>
      <c r="N28" s="173">
        <v>1552.7597033262045</v>
      </c>
      <c r="O28" s="173">
        <v>1561.5526294715887</v>
      </c>
      <c r="P28" s="173">
        <v>1574.9575972954574</v>
      </c>
      <c r="Q28" s="174">
        <f aca="true" t="shared" si="1" ref="Q28:Q33">I28/S28*100000</f>
        <v>1589.3530808998185</v>
      </c>
      <c r="S28" s="201">
        <v>85884</v>
      </c>
    </row>
    <row r="29" spans="1:19" ht="39.75" customHeight="1">
      <c r="A29" s="22" t="s">
        <v>32</v>
      </c>
      <c r="B29" s="8">
        <v>4351</v>
      </c>
      <c r="C29" s="8">
        <v>4351</v>
      </c>
      <c r="D29" s="8">
        <v>4351</v>
      </c>
      <c r="E29" s="8">
        <v>4309</v>
      </c>
      <c r="F29" s="8">
        <v>4293</v>
      </c>
      <c r="G29" s="8">
        <v>4293</v>
      </c>
      <c r="H29" s="8">
        <v>4145</v>
      </c>
      <c r="I29" s="8">
        <v>4127</v>
      </c>
      <c r="J29" s="28">
        <v>1860.7853703180997</v>
      </c>
      <c r="K29" s="29">
        <v>1866.893216797319</v>
      </c>
      <c r="L29" s="29">
        <v>1875.5118755118754</v>
      </c>
      <c r="M29" s="29">
        <v>1870.8915499439906</v>
      </c>
      <c r="N29" s="29">
        <v>1877.7391897684429</v>
      </c>
      <c r="O29" s="29">
        <v>1882.259061632694</v>
      </c>
      <c r="P29" s="29">
        <v>1827.7384107274354</v>
      </c>
      <c r="Q29" s="96">
        <f t="shared" si="1"/>
        <v>1832.6990456820333</v>
      </c>
      <c r="S29" s="201">
        <v>225187</v>
      </c>
    </row>
    <row r="30" spans="1:19" ht="39.75" customHeight="1">
      <c r="A30" s="22" t="s">
        <v>33</v>
      </c>
      <c r="B30" s="8">
        <v>2529</v>
      </c>
      <c r="C30" s="8">
        <v>2478</v>
      </c>
      <c r="D30" s="8">
        <v>2478</v>
      </c>
      <c r="E30" s="8">
        <v>2498</v>
      </c>
      <c r="F30" s="8">
        <v>2498</v>
      </c>
      <c r="G30" s="8">
        <v>2498</v>
      </c>
      <c r="H30" s="8">
        <v>2448</v>
      </c>
      <c r="I30" s="8">
        <v>2448</v>
      </c>
      <c r="J30" s="28">
        <v>1451.9462624870823</v>
      </c>
      <c r="K30" s="29">
        <v>1435.4316432158766</v>
      </c>
      <c r="L30" s="29">
        <v>1449.1736552159723</v>
      </c>
      <c r="M30" s="29">
        <v>1479.0166729821904</v>
      </c>
      <c r="N30" s="29">
        <v>1495.0116405029655</v>
      </c>
      <c r="O30" s="29">
        <v>1511.6581643459265</v>
      </c>
      <c r="P30" s="29">
        <v>1492.137023040351</v>
      </c>
      <c r="Q30" s="96">
        <f t="shared" si="1"/>
        <v>1507.9462855734878</v>
      </c>
      <c r="S30" s="201">
        <v>162340</v>
      </c>
    </row>
    <row r="31" spans="1:19" ht="39.75" customHeight="1">
      <c r="A31" s="22" t="s">
        <v>34</v>
      </c>
      <c r="B31" s="8">
        <v>10013</v>
      </c>
      <c r="C31" s="8">
        <v>10001</v>
      </c>
      <c r="D31" s="8">
        <v>9940</v>
      </c>
      <c r="E31" s="8">
        <v>9902</v>
      </c>
      <c r="F31" s="8">
        <v>9784</v>
      </c>
      <c r="G31" s="8">
        <v>9737</v>
      </c>
      <c r="H31" s="8">
        <v>9720</v>
      </c>
      <c r="I31" s="8">
        <v>9672</v>
      </c>
      <c r="J31" s="28">
        <v>1534.5946650114563</v>
      </c>
      <c r="K31" s="29">
        <v>1534.9056357634088</v>
      </c>
      <c r="L31" s="29">
        <v>1527.975478606806</v>
      </c>
      <c r="M31" s="29">
        <v>1525.2853555969746</v>
      </c>
      <c r="N31" s="29">
        <v>1509.1080159795167</v>
      </c>
      <c r="O31" s="29">
        <v>1507.147224307528</v>
      </c>
      <c r="P31" s="29">
        <v>1509.2534940305297</v>
      </c>
      <c r="Q31" s="96">
        <f t="shared" si="1"/>
        <v>1506.614805387799</v>
      </c>
      <c r="S31" s="201">
        <v>641969</v>
      </c>
    </row>
    <row r="32" spans="1:19" ht="39.75" customHeight="1">
      <c r="A32" s="22" t="s">
        <v>35</v>
      </c>
      <c r="B32" s="8">
        <v>2567</v>
      </c>
      <c r="C32" s="8">
        <v>2564</v>
      </c>
      <c r="D32" s="8">
        <v>2494</v>
      </c>
      <c r="E32" s="8">
        <v>2494</v>
      </c>
      <c r="F32" s="8">
        <v>2471</v>
      </c>
      <c r="G32" s="8">
        <v>2417</v>
      </c>
      <c r="H32" s="8">
        <v>2352</v>
      </c>
      <c r="I32" s="8">
        <v>2299</v>
      </c>
      <c r="J32" s="28">
        <v>1639.8993189977896</v>
      </c>
      <c r="K32" s="29">
        <v>1663.0452407977948</v>
      </c>
      <c r="L32" s="29">
        <v>1641.6426958748298</v>
      </c>
      <c r="M32" s="29">
        <v>1668.0712174110786</v>
      </c>
      <c r="N32" s="29">
        <v>1678.9992593649563</v>
      </c>
      <c r="O32" s="29">
        <v>1674.7041379119205</v>
      </c>
      <c r="P32" s="29">
        <v>1661.228122218926</v>
      </c>
      <c r="Q32" s="96">
        <f t="shared" si="1"/>
        <v>1654.1472399700683</v>
      </c>
      <c r="S32" s="201">
        <v>138984</v>
      </c>
    </row>
    <row r="33" spans="1:19" ht="39.75" customHeight="1">
      <c r="A33" s="23" t="s">
        <v>36</v>
      </c>
      <c r="B33" s="11">
        <v>2211</v>
      </c>
      <c r="C33" s="11">
        <v>2211</v>
      </c>
      <c r="D33" s="11">
        <v>2211</v>
      </c>
      <c r="E33" s="11">
        <v>2211</v>
      </c>
      <c r="F33" s="11">
        <v>2168</v>
      </c>
      <c r="G33" s="11">
        <v>2137</v>
      </c>
      <c r="H33" s="11">
        <v>2069</v>
      </c>
      <c r="I33" s="11">
        <v>2069</v>
      </c>
      <c r="J33" s="31">
        <v>1779.032997803365</v>
      </c>
      <c r="K33" s="32">
        <v>1806.2840056859957</v>
      </c>
      <c r="L33" s="32">
        <v>1835.265993210097</v>
      </c>
      <c r="M33" s="32">
        <v>1864.9414622625593</v>
      </c>
      <c r="N33" s="32">
        <v>1861.1838434133151</v>
      </c>
      <c r="O33" s="32">
        <v>1872.1965236893748</v>
      </c>
      <c r="P33" s="32">
        <v>1851.2884753042233</v>
      </c>
      <c r="Q33" s="97">
        <f t="shared" si="1"/>
        <v>1888.7904985347952</v>
      </c>
      <c r="S33" s="201">
        <v>109541</v>
      </c>
    </row>
    <row r="34" spans="2:9" ht="13.5">
      <c r="B34" s="46"/>
      <c r="C34" s="46"/>
      <c r="D34" s="46"/>
      <c r="E34" s="46"/>
      <c r="F34" s="46"/>
      <c r="G34" s="46"/>
      <c r="H34" s="46"/>
      <c r="I34" s="46"/>
    </row>
    <row r="35" spans="2:9" ht="13.5">
      <c r="B35" s="46"/>
      <c r="C35" s="46"/>
      <c r="D35" s="46"/>
      <c r="E35" s="46"/>
      <c r="F35" s="46"/>
      <c r="G35" s="46"/>
      <c r="H35" s="46"/>
      <c r="I35" s="46"/>
    </row>
  </sheetData>
  <sheetProtection/>
  <mergeCells count="3">
    <mergeCell ref="B2:I3"/>
    <mergeCell ref="J2:Q3"/>
    <mergeCell ref="A2:A4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"/>
  <sheetViews>
    <sheetView view="pageBreakPreview" zoomScale="84" zoomScaleSheetLayoutView="84" zoomScalePageLayoutView="0" workbookViewId="0" topLeftCell="A1">
      <selection activeCell="P14" sqref="P14"/>
    </sheetView>
  </sheetViews>
  <sheetFormatPr defaultColWidth="6.50390625" defaultRowHeight="13.5"/>
  <cols>
    <col min="1" max="2" width="1.75390625" style="106" customWidth="1"/>
    <col min="3" max="3" width="20.25390625" style="106" customWidth="1"/>
    <col min="4" max="8" width="10.50390625" style="106" customWidth="1"/>
    <col min="9" max="9" width="13.00390625" style="106" customWidth="1"/>
    <col min="10" max="255" width="6.50390625" style="0" customWidth="1"/>
  </cols>
  <sheetData>
    <row r="1" spans="1:9" ht="13.5">
      <c r="A1" s="98" t="s">
        <v>337</v>
      </c>
      <c r="B1" s="99"/>
      <c r="C1" s="99"/>
      <c r="D1" s="99"/>
      <c r="E1" s="99"/>
      <c r="F1" s="99"/>
      <c r="G1" s="99"/>
      <c r="H1" s="99"/>
      <c r="I1" s="100" t="s">
        <v>327</v>
      </c>
    </row>
    <row r="2" spans="1:9" ht="45" customHeight="1">
      <c r="A2" s="335" t="s">
        <v>156</v>
      </c>
      <c r="B2" s="336"/>
      <c r="C2" s="337"/>
      <c r="D2" s="49" t="s">
        <v>261</v>
      </c>
      <c r="E2" s="49" t="s">
        <v>161</v>
      </c>
      <c r="F2" s="49" t="s">
        <v>197</v>
      </c>
      <c r="G2" s="49" t="s">
        <v>162</v>
      </c>
      <c r="H2" s="51" t="s">
        <v>163</v>
      </c>
      <c r="I2" s="101" t="s">
        <v>164</v>
      </c>
    </row>
    <row r="3" spans="1:9" ht="19.5" customHeight="1">
      <c r="A3" s="102" t="s">
        <v>37</v>
      </c>
      <c r="B3" s="103"/>
      <c r="C3" s="103"/>
      <c r="D3" s="198">
        <f>SUM(D4:D8)</f>
        <v>22059</v>
      </c>
      <c r="E3" s="198">
        <f>SUM(E4:E8)</f>
        <v>6194672</v>
      </c>
      <c r="F3" s="198">
        <f>E3/365</f>
        <v>16971.70410958904</v>
      </c>
      <c r="G3" s="198">
        <f>SUM(G4:G8)</f>
        <v>200991</v>
      </c>
      <c r="H3" s="198">
        <f>SUM(H4:H8)</f>
        <v>200896</v>
      </c>
      <c r="I3" s="199">
        <v>6811275</v>
      </c>
    </row>
    <row r="4" spans="1:9" ht="19.5" customHeight="1">
      <c r="A4" s="105"/>
      <c r="B4" s="102" t="s">
        <v>157</v>
      </c>
      <c r="C4" s="103"/>
      <c r="D4" s="104">
        <v>4780</v>
      </c>
      <c r="E4" s="50">
        <v>1384180</v>
      </c>
      <c r="F4" s="227">
        <v>3792</v>
      </c>
      <c r="G4" s="50">
        <v>4614</v>
      </c>
      <c r="H4" s="58">
        <v>4723</v>
      </c>
      <c r="I4" s="71"/>
    </row>
    <row r="5" spans="1:9" ht="19.5" customHeight="1">
      <c r="A5" s="105"/>
      <c r="B5" s="102" t="s">
        <v>184</v>
      </c>
      <c r="C5" s="103"/>
      <c r="D5" s="104">
        <v>28</v>
      </c>
      <c r="E5" s="50">
        <v>106</v>
      </c>
      <c r="F5" s="227">
        <v>0.1</v>
      </c>
      <c r="G5" s="50">
        <v>15</v>
      </c>
      <c r="H5" s="57">
        <v>10</v>
      </c>
      <c r="I5" s="71"/>
    </row>
    <row r="6" spans="1:9" ht="19.5" customHeight="1">
      <c r="A6" s="105"/>
      <c r="B6" s="102" t="s">
        <v>158</v>
      </c>
      <c r="C6" s="103"/>
      <c r="D6" s="104">
        <v>54</v>
      </c>
      <c r="E6" s="50">
        <v>4595</v>
      </c>
      <c r="F6" s="227">
        <v>13</v>
      </c>
      <c r="G6" s="50">
        <v>46</v>
      </c>
      <c r="H6" s="57">
        <v>59</v>
      </c>
      <c r="I6" s="71"/>
    </row>
    <row r="7" spans="1:9" ht="19.5" customHeight="1">
      <c r="A7" s="105"/>
      <c r="B7" s="416" t="s">
        <v>240</v>
      </c>
      <c r="C7" s="417"/>
      <c r="D7" s="104">
        <v>4984</v>
      </c>
      <c r="E7" s="50">
        <v>1576522</v>
      </c>
      <c r="F7" s="227">
        <v>4319</v>
      </c>
      <c r="G7" s="50">
        <v>8668</v>
      </c>
      <c r="H7" s="57">
        <v>12364</v>
      </c>
      <c r="I7" s="71"/>
    </row>
    <row r="8" spans="1:9" ht="19.5" customHeight="1">
      <c r="A8" s="105"/>
      <c r="B8" s="418" t="s">
        <v>239</v>
      </c>
      <c r="C8" s="419"/>
      <c r="D8" s="104">
        <v>12213</v>
      </c>
      <c r="E8" s="50">
        <v>3229269</v>
      </c>
      <c r="F8" s="227">
        <v>8847</v>
      </c>
      <c r="G8" s="50">
        <v>187648</v>
      </c>
      <c r="H8" s="57">
        <v>183740</v>
      </c>
      <c r="I8" s="71"/>
    </row>
    <row r="9" spans="1:9" ht="19.5" customHeight="1">
      <c r="A9" s="148"/>
      <c r="B9" s="418" t="s">
        <v>260</v>
      </c>
      <c r="C9" s="419"/>
      <c r="D9" s="104">
        <v>634</v>
      </c>
      <c r="E9" s="50">
        <v>222864</v>
      </c>
      <c r="F9" s="227">
        <v>611</v>
      </c>
      <c r="G9" s="50">
        <v>466</v>
      </c>
      <c r="H9" s="57">
        <v>657</v>
      </c>
      <c r="I9" s="71"/>
    </row>
    <row r="10" ht="30" customHeight="1"/>
    <row r="32" ht="38.25" customHeight="1"/>
  </sheetData>
  <sheetProtection/>
  <mergeCells count="4">
    <mergeCell ref="A2:C2"/>
    <mergeCell ref="B7:C7"/>
    <mergeCell ref="B8:C8"/>
    <mergeCell ref="B9:C9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rowBreaks count="1" manualBreakCount="1">
    <brk id="47" max="9" man="1"/>
  </rowBreaks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0"/>
  <sheetViews>
    <sheetView zoomScaleSheetLayoutView="75" zoomScalePageLayoutView="0" workbookViewId="0" topLeftCell="A21">
      <selection activeCell="M37" sqref="M37"/>
    </sheetView>
  </sheetViews>
  <sheetFormatPr defaultColWidth="6.50390625" defaultRowHeight="13.5"/>
  <cols>
    <col min="1" max="1" width="10.00390625" style="106" customWidth="1"/>
    <col min="2" max="4" width="10.375" style="106" customWidth="1"/>
    <col min="5" max="5" width="8.75390625" style="106" customWidth="1"/>
    <col min="6" max="6" width="8.375" style="106" customWidth="1"/>
    <col min="7" max="7" width="7.125" style="106" customWidth="1"/>
    <col min="8" max="8" width="10.00390625" style="106" customWidth="1"/>
    <col min="9" max="11" width="9.875" style="106" customWidth="1"/>
  </cols>
  <sheetData>
    <row r="1" spans="1:11" ht="13.5">
      <c r="A1" s="98" t="s">
        <v>338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51.75" customHeight="1">
      <c r="A2" s="420" t="s">
        <v>159</v>
      </c>
      <c r="B2" s="420" t="s">
        <v>37</v>
      </c>
      <c r="C2" s="335" t="s">
        <v>165</v>
      </c>
      <c r="D2" s="336"/>
      <c r="E2" s="337"/>
      <c r="F2" s="49" t="s">
        <v>243</v>
      </c>
      <c r="G2" s="51" t="s">
        <v>241</v>
      </c>
      <c r="H2" s="421" t="s">
        <v>242</v>
      </c>
      <c r="I2" s="422"/>
      <c r="J2" s="422"/>
      <c r="K2" s="423"/>
    </row>
    <row r="3" spans="1:11" ht="28.5" customHeight="1">
      <c r="A3" s="327"/>
      <c r="B3" s="327"/>
      <c r="C3" s="23" t="s">
        <v>37</v>
      </c>
      <c r="D3" s="23" t="s">
        <v>277</v>
      </c>
      <c r="E3" s="10" t="s">
        <v>166</v>
      </c>
      <c r="F3" s="10" t="s">
        <v>167</v>
      </c>
      <c r="G3" s="47" t="s">
        <v>167</v>
      </c>
      <c r="H3" s="47" t="s">
        <v>167</v>
      </c>
      <c r="I3" s="47" t="s">
        <v>196</v>
      </c>
      <c r="J3" s="47" t="s">
        <v>195</v>
      </c>
      <c r="K3" s="228" t="s">
        <v>264</v>
      </c>
    </row>
    <row r="4" spans="1:11" ht="23.25" customHeight="1">
      <c r="A4" s="107" t="s">
        <v>168</v>
      </c>
      <c r="B4" s="108">
        <v>5437451</v>
      </c>
      <c r="C4" s="109">
        <v>1749837</v>
      </c>
      <c r="D4" s="109">
        <v>1565636</v>
      </c>
      <c r="E4" s="109">
        <v>184201</v>
      </c>
      <c r="F4" s="109">
        <v>352030</v>
      </c>
      <c r="G4" s="109">
        <v>1435</v>
      </c>
      <c r="H4" s="109">
        <v>3334149</v>
      </c>
      <c r="I4" s="311" t="s">
        <v>160</v>
      </c>
      <c r="J4" s="311" t="s">
        <v>160</v>
      </c>
      <c r="K4" s="312" t="s">
        <v>160</v>
      </c>
    </row>
    <row r="5" spans="1:11" ht="13.5" customHeight="1">
      <c r="A5" s="111">
        <v>55</v>
      </c>
      <c r="B5" s="112">
        <v>6486428</v>
      </c>
      <c r="C5" s="48">
        <v>1913564</v>
      </c>
      <c r="D5" s="48">
        <v>1739999</v>
      </c>
      <c r="E5" s="48">
        <v>173565</v>
      </c>
      <c r="F5" s="48">
        <v>220607</v>
      </c>
      <c r="G5" s="48">
        <v>292</v>
      </c>
      <c r="H5" s="48">
        <v>4164946</v>
      </c>
      <c r="I5" s="121" t="s">
        <v>160</v>
      </c>
      <c r="J5" s="121" t="s">
        <v>160</v>
      </c>
      <c r="K5" s="110" t="s">
        <v>160</v>
      </c>
    </row>
    <row r="6" spans="1:11" ht="13.5" customHeight="1">
      <c r="A6" s="111">
        <v>60</v>
      </c>
      <c r="B6" s="112">
        <v>7536267</v>
      </c>
      <c r="C6" s="48">
        <v>1873808</v>
      </c>
      <c r="D6" s="48">
        <v>1406932</v>
      </c>
      <c r="E6" s="48">
        <v>466876</v>
      </c>
      <c r="F6" s="48">
        <v>153143</v>
      </c>
      <c r="G6" s="48">
        <v>135</v>
      </c>
      <c r="H6" s="48">
        <v>5509181</v>
      </c>
      <c r="I6" s="121" t="s">
        <v>160</v>
      </c>
      <c r="J6" s="121" t="s">
        <v>160</v>
      </c>
      <c r="K6" s="110" t="s">
        <v>160</v>
      </c>
    </row>
    <row r="7" spans="1:11" ht="13.5" customHeight="1">
      <c r="A7" s="113" t="s">
        <v>169</v>
      </c>
      <c r="B7" s="112">
        <v>7863372</v>
      </c>
      <c r="C7" s="48">
        <v>1816142</v>
      </c>
      <c r="D7" s="48">
        <v>1349829</v>
      </c>
      <c r="E7" s="48">
        <v>466313</v>
      </c>
      <c r="F7" s="48">
        <v>103567</v>
      </c>
      <c r="G7" s="48">
        <v>22</v>
      </c>
      <c r="H7" s="48">
        <v>5943641</v>
      </c>
      <c r="I7" s="121" t="s">
        <v>160</v>
      </c>
      <c r="J7" s="121" t="s">
        <v>160</v>
      </c>
      <c r="K7" s="110" t="s">
        <v>160</v>
      </c>
    </row>
    <row r="8" spans="1:11" ht="13.5" customHeight="1" hidden="1">
      <c r="A8" s="111">
        <v>3</v>
      </c>
      <c r="B8" s="112">
        <v>7871016</v>
      </c>
      <c r="C8" s="48">
        <v>1832477</v>
      </c>
      <c r="D8" s="48">
        <v>1293470</v>
      </c>
      <c r="E8" s="48">
        <v>539007</v>
      </c>
      <c r="F8" s="48">
        <v>96116</v>
      </c>
      <c r="G8" s="48">
        <v>146</v>
      </c>
      <c r="H8" s="48">
        <v>5942277</v>
      </c>
      <c r="I8" s="121" t="s">
        <v>160</v>
      </c>
      <c r="J8" s="121" t="s">
        <v>160</v>
      </c>
      <c r="K8" s="110" t="s">
        <v>160</v>
      </c>
    </row>
    <row r="9" spans="1:11" ht="13.5" customHeight="1" hidden="1">
      <c r="A9" s="111">
        <v>4</v>
      </c>
      <c r="B9" s="112">
        <v>7845015</v>
      </c>
      <c r="C9" s="48">
        <v>1842751</v>
      </c>
      <c r="D9" s="48">
        <v>1194701</v>
      </c>
      <c r="E9" s="48">
        <v>648050</v>
      </c>
      <c r="F9" s="48">
        <v>86087</v>
      </c>
      <c r="G9" s="48">
        <v>48</v>
      </c>
      <c r="H9" s="48">
        <v>5916129</v>
      </c>
      <c r="I9" s="121" t="s">
        <v>160</v>
      </c>
      <c r="J9" s="121" t="s">
        <v>160</v>
      </c>
      <c r="K9" s="110" t="s">
        <v>160</v>
      </c>
    </row>
    <row r="10" spans="1:11" ht="13.5" customHeight="1" hidden="1">
      <c r="A10" s="111">
        <v>5</v>
      </c>
      <c r="B10" s="112">
        <v>7815330</v>
      </c>
      <c r="C10" s="48">
        <v>1828208</v>
      </c>
      <c r="D10" s="48">
        <v>1283607</v>
      </c>
      <c r="E10" s="48">
        <v>544601</v>
      </c>
      <c r="F10" s="48">
        <v>81308</v>
      </c>
      <c r="G10" s="48">
        <v>98</v>
      </c>
      <c r="H10" s="48">
        <v>5905716</v>
      </c>
      <c r="I10" s="121" t="s">
        <v>160</v>
      </c>
      <c r="J10" s="121" t="s">
        <v>160</v>
      </c>
      <c r="K10" s="110" t="s">
        <v>160</v>
      </c>
    </row>
    <row r="11" spans="1:11" ht="13.5" customHeight="1" hidden="1">
      <c r="A11" s="111">
        <v>6</v>
      </c>
      <c r="B11" s="112">
        <v>7822361</v>
      </c>
      <c r="C11" s="48">
        <v>1806689</v>
      </c>
      <c r="D11" s="48">
        <v>1256355</v>
      </c>
      <c r="E11" s="48">
        <v>550334</v>
      </c>
      <c r="F11" s="48">
        <v>72500</v>
      </c>
      <c r="G11" s="48">
        <v>169</v>
      </c>
      <c r="H11" s="48">
        <v>5943003</v>
      </c>
      <c r="I11" s="121" t="s">
        <v>160</v>
      </c>
      <c r="J11" s="121" t="s">
        <v>160</v>
      </c>
      <c r="K11" s="110" t="s">
        <v>160</v>
      </c>
    </row>
    <row r="12" spans="1:11" ht="13.5" customHeight="1">
      <c r="A12" s="111">
        <v>7</v>
      </c>
      <c r="B12" s="112">
        <v>7793872</v>
      </c>
      <c r="C12" s="48">
        <v>1762909</v>
      </c>
      <c r="D12" s="48">
        <v>1231932</v>
      </c>
      <c r="E12" s="48">
        <v>530977</v>
      </c>
      <c r="F12" s="48">
        <v>71519</v>
      </c>
      <c r="G12" s="48">
        <v>60</v>
      </c>
      <c r="H12" s="48">
        <v>5959384</v>
      </c>
      <c r="I12" s="121" t="s">
        <v>160</v>
      </c>
      <c r="J12" s="121" t="s">
        <v>160</v>
      </c>
      <c r="K12" s="110" t="s">
        <v>160</v>
      </c>
    </row>
    <row r="13" spans="1:11" ht="13.5" customHeight="1">
      <c r="A13" s="111">
        <v>8</v>
      </c>
      <c r="B13" s="112">
        <v>7865119</v>
      </c>
      <c r="C13" s="48">
        <v>1758426</v>
      </c>
      <c r="D13" s="48">
        <v>1227984</v>
      </c>
      <c r="E13" s="48">
        <v>530442</v>
      </c>
      <c r="F13" s="48">
        <v>61983</v>
      </c>
      <c r="G13" s="48">
        <v>163</v>
      </c>
      <c r="H13" s="48">
        <v>6044547</v>
      </c>
      <c r="I13" s="121" t="s">
        <v>160</v>
      </c>
      <c r="J13" s="121" t="s">
        <v>160</v>
      </c>
      <c r="K13" s="110" t="s">
        <v>160</v>
      </c>
    </row>
    <row r="14" spans="1:11" ht="13.5" customHeight="1">
      <c r="A14" s="111">
        <v>9</v>
      </c>
      <c r="B14" s="112">
        <v>7764920</v>
      </c>
      <c r="C14" s="48">
        <v>1726951</v>
      </c>
      <c r="D14" s="48">
        <v>1215899</v>
      </c>
      <c r="E14" s="48">
        <v>511052</v>
      </c>
      <c r="F14" s="48">
        <v>54048</v>
      </c>
      <c r="G14" s="48">
        <v>100</v>
      </c>
      <c r="H14" s="48">
        <v>5983821</v>
      </c>
      <c r="I14" s="121" t="s">
        <v>160</v>
      </c>
      <c r="J14" s="121" t="s">
        <v>160</v>
      </c>
      <c r="K14" s="110" t="s">
        <v>160</v>
      </c>
    </row>
    <row r="15" spans="1:11" ht="13.5" customHeight="1">
      <c r="A15" s="111">
        <v>10</v>
      </c>
      <c r="B15" s="112">
        <v>7680726</v>
      </c>
      <c r="C15" s="48">
        <v>1697292</v>
      </c>
      <c r="D15" s="48">
        <v>1192937</v>
      </c>
      <c r="E15" s="48">
        <v>504355</v>
      </c>
      <c r="F15" s="48">
        <v>46505</v>
      </c>
      <c r="G15" s="48">
        <v>281</v>
      </c>
      <c r="H15" s="48">
        <v>5936648</v>
      </c>
      <c r="I15" s="121" t="s">
        <v>160</v>
      </c>
      <c r="J15" s="121" t="s">
        <v>160</v>
      </c>
      <c r="K15" s="110" t="s">
        <v>160</v>
      </c>
    </row>
    <row r="16" spans="1:11" ht="13.5" customHeight="1">
      <c r="A16" s="119" t="s">
        <v>170</v>
      </c>
      <c r="B16" s="48">
        <v>7650295</v>
      </c>
      <c r="C16" s="48">
        <v>1702366</v>
      </c>
      <c r="D16" s="48">
        <v>1178959</v>
      </c>
      <c r="E16" s="48">
        <v>523407</v>
      </c>
      <c r="F16" s="48">
        <v>44662</v>
      </c>
      <c r="G16" s="48">
        <v>0</v>
      </c>
      <c r="H16" s="48">
        <v>5903267</v>
      </c>
      <c r="I16" s="121" t="s">
        <v>160</v>
      </c>
      <c r="J16" s="121" t="s">
        <v>160</v>
      </c>
      <c r="K16" s="110" t="s">
        <v>160</v>
      </c>
    </row>
    <row r="17" spans="1:11" ht="13.5" customHeight="1">
      <c r="A17" s="119" t="s">
        <v>176</v>
      </c>
      <c r="B17" s="48">
        <v>7645340</v>
      </c>
      <c r="C17" s="48">
        <v>1699421</v>
      </c>
      <c r="D17" s="48">
        <v>1172308</v>
      </c>
      <c r="E17" s="48">
        <v>527113</v>
      </c>
      <c r="F17" s="48">
        <v>36892</v>
      </c>
      <c r="G17" s="48">
        <v>361</v>
      </c>
      <c r="H17" s="48">
        <v>5908666</v>
      </c>
      <c r="I17" s="121" t="s">
        <v>160</v>
      </c>
      <c r="J17" s="121" t="s">
        <v>160</v>
      </c>
      <c r="K17" s="110" t="s">
        <v>160</v>
      </c>
    </row>
    <row r="18" spans="1:11" ht="13.5" customHeight="1">
      <c r="A18" s="119" t="s">
        <v>179</v>
      </c>
      <c r="B18" s="48">
        <v>7627386</v>
      </c>
      <c r="C18" s="48">
        <v>1704786</v>
      </c>
      <c r="D18" s="48">
        <v>1175351</v>
      </c>
      <c r="E18" s="48">
        <v>529435</v>
      </c>
      <c r="F18" s="48">
        <v>29835</v>
      </c>
      <c r="G18" s="48">
        <v>352</v>
      </c>
      <c r="H18" s="48">
        <v>5892413</v>
      </c>
      <c r="I18" s="48">
        <v>4071704</v>
      </c>
      <c r="J18" s="48">
        <v>1820709</v>
      </c>
      <c r="K18" s="110" t="s">
        <v>160</v>
      </c>
    </row>
    <row r="19" spans="1:11" ht="13.5" customHeight="1">
      <c r="A19" s="119" t="s">
        <v>189</v>
      </c>
      <c r="B19" s="48">
        <v>7518365</v>
      </c>
      <c r="C19" s="48">
        <v>1689464</v>
      </c>
      <c r="D19" s="48">
        <v>1166252</v>
      </c>
      <c r="E19" s="48">
        <v>523212</v>
      </c>
      <c r="F19" s="48">
        <v>27198</v>
      </c>
      <c r="G19" s="48">
        <v>555</v>
      </c>
      <c r="H19" s="48">
        <v>5801148</v>
      </c>
      <c r="I19" s="48">
        <v>3950071</v>
      </c>
      <c r="J19" s="48">
        <v>1851077</v>
      </c>
      <c r="K19" s="110" t="s">
        <v>160</v>
      </c>
    </row>
    <row r="20" spans="1:11" ht="13.5" customHeight="1">
      <c r="A20" s="119" t="s">
        <v>205</v>
      </c>
      <c r="B20" s="48">
        <v>7472224</v>
      </c>
      <c r="C20" s="48">
        <v>1708826</v>
      </c>
      <c r="D20" s="48">
        <v>1393629</v>
      </c>
      <c r="E20" s="48">
        <v>315197</v>
      </c>
      <c r="F20" s="48">
        <v>21469</v>
      </c>
      <c r="G20" s="48">
        <v>1008</v>
      </c>
      <c r="H20" s="48">
        <v>5740921</v>
      </c>
      <c r="I20" s="48">
        <v>3855510</v>
      </c>
      <c r="J20" s="48">
        <v>1885411</v>
      </c>
      <c r="K20" s="110" t="s">
        <v>160</v>
      </c>
    </row>
    <row r="21" spans="1:11" ht="13.5" customHeight="1">
      <c r="A21" s="119" t="s">
        <v>210</v>
      </c>
      <c r="B21" s="48">
        <v>7490915</v>
      </c>
      <c r="C21" s="48">
        <v>1699104</v>
      </c>
      <c r="D21" s="48">
        <v>1406922</v>
      </c>
      <c r="E21" s="48">
        <v>292182</v>
      </c>
      <c r="F21" s="48">
        <v>17606</v>
      </c>
      <c r="G21" s="48">
        <v>712</v>
      </c>
      <c r="H21" s="48">
        <v>5773493</v>
      </c>
      <c r="I21" s="48">
        <v>3797452</v>
      </c>
      <c r="J21" s="48">
        <v>1976041</v>
      </c>
      <c r="K21" s="110" t="s">
        <v>160</v>
      </c>
    </row>
    <row r="22" spans="1:11" ht="13.5" customHeight="1">
      <c r="A22" s="119" t="s">
        <v>245</v>
      </c>
      <c r="B22" s="48">
        <v>7427827</v>
      </c>
      <c r="C22" s="48">
        <v>1695612</v>
      </c>
      <c r="D22" s="48">
        <v>1396307</v>
      </c>
      <c r="E22" s="48">
        <v>299305</v>
      </c>
      <c r="F22" s="48">
        <v>16830</v>
      </c>
      <c r="G22" s="48">
        <v>483</v>
      </c>
      <c r="H22" s="48">
        <v>5714902</v>
      </c>
      <c r="I22" s="48">
        <v>3736510</v>
      </c>
      <c r="J22" s="48">
        <v>1978392</v>
      </c>
      <c r="K22" s="110" t="s">
        <v>160</v>
      </c>
    </row>
    <row r="23" spans="1:11" ht="13.5">
      <c r="A23" s="119" t="s">
        <v>256</v>
      </c>
      <c r="B23" s="48">
        <v>7291569</v>
      </c>
      <c r="C23" s="48">
        <v>1699308</v>
      </c>
      <c r="D23" s="48">
        <v>1387300</v>
      </c>
      <c r="E23" s="48">
        <v>312008</v>
      </c>
      <c r="F23" s="48">
        <v>13650</v>
      </c>
      <c r="G23" s="48">
        <v>248</v>
      </c>
      <c r="H23" s="48">
        <v>5578363</v>
      </c>
      <c r="I23" s="48">
        <v>3654359</v>
      </c>
      <c r="J23" s="48">
        <v>1924004</v>
      </c>
      <c r="K23" s="56">
        <v>733556</v>
      </c>
    </row>
    <row r="24" spans="1:11" ht="13.5">
      <c r="A24" s="119" t="s">
        <v>269</v>
      </c>
      <c r="B24" s="48">
        <v>7083219</v>
      </c>
      <c r="C24" s="48">
        <v>1652369</v>
      </c>
      <c r="D24" s="48">
        <v>1373459</v>
      </c>
      <c r="E24" s="48">
        <v>278910</v>
      </c>
      <c r="F24" s="48">
        <v>12036</v>
      </c>
      <c r="G24" s="48">
        <v>123</v>
      </c>
      <c r="H24" s="48">
        <v>5418691</v>
      </c>
      <c r="I24" s="48">
        <v>3576893</v>
      </c>
      <c r="J24" s="48">
        <v>1841798</v>
      </c>
      <c r="K24" s="56">
        <v>670087</v>
      </c>
    </row>
    <row r="25" spans="1:11" ht="13.5">
      <c r="A25" s="119" t="s">
        <v>270</v>
      </c>
      <c r="B25" s="48">
        <v>6959839</v>
      </c>
      <c r="C25" s="48">
        <v>1655253</v>
      </c>
      <c r="D25" s="48">
        <v>1380744</v>
      </c>
      <c r="E25" s="48">
        <v>274509</v>
      </c>
      <c r="F25" s="48">
        <v>9224</v>
      </c>
      <c r="G25" s="48">
        <v>75</v>
      </c>
      <c r="H25" s="48">
        <v>5295287</v>
      </c>
      <c r="I25" s="48">
        <v>3462361</v>
      </c>
      <c r="J25" s="48">
        <v>1832926</v>
      </c>
      <c r="K25" s="56">
        <v>628978</v>
      </c>
    </row>
    <row r="26" spans="1:11" ht="13.5">
      <c r="A26" s="119" t="s">
        <v>283</v>
      </c>
      <c r="B26" s="48">
        <v>6825341</v>
      </c>
      <c r="C26" s="48">
        <v>1626950</v>
      </c>
      <c r="D26" s="48">
        <v>1370029</v>
      </c>
      <c r="E26" s="48">
        <v>256921</v>
      </c>
      <c r="F26" s="48">
        <v>10516</v>
      </c>
      <c r="G26" s="48">
        <v>0</v>
      </c>
      <c r="H26" s="48">
        <v>5187875</v>
      </c>
      <c r="I26" s="48">
        <v>3404125</v>
      </c>
      <c r="J26" s="48">
        <v>1783750</v>
      </c>
      <c r="K26" s="56">
        <v>566885</v>
      </c>
    </row>
    <row r="27" spans="1:11" ht="13.5">
      <c r="A27" s="119" t="s">
        <v>286</v>
      </c>
      <c r="B27" s="48">
        <v>6839434</v>
      </c>
      <c r="C27" s="48">
        <v>1604908</v>
      </c>
      <c r="D27" s="48">
        <v>1358930</v>
      </c>
      <c r="E27" s="48">
        <v>245978</v>
      </c>
      <c r="F27" s="48">
        <v>11729</v>
      </c>
      <c r="G27" s="48">
        <v>96</v>
      </c>
      <c r="H27" s="48">
        <v>5222701</v>
      </c>
      <c r="I27" s="48">
        <v>3464041</v>
      </c>
      <c r="J27" s="48">
        <v>1758660</v>
      </c>
      <c r="K27" s="56">
        <v>515153</v>
      </c>
    </row>
    <row r="28" spans="1:11" ht="13.5">
      <c r="A28" s="119" t="s">
        <v>288</v>
      </c>
      <c r="B28" s="48">
        <v>6726354</v>
      </c>
      <c r="C28" s="48">
        <v>1572429</v>
      </c>
      <c r="D28" s="48">
        <v>1334683</v>
      </c>
      <c r="E28" s="48">
        <v>237746</v>
      </c>
      <c r="F28" s="48">
        <v>11008</v>
      </c>
      <c r="G28" s="48">
        <v>165</v>
      </c>
      <c r="H28" s="48">
        <v>5142752</v>
      </c>
      <c r="I28" s="48">
        <v>3436878</v>
      </c>
      <c r="J28" s="48">
        <v>1705874</v>
      </c>
      <c r="K28" s="56">
        <v>461792</v>
      </c>
    </row>
    <row r="29" spans="1:11" ht="13.5">
      <c r="A29" s="119" t="s">
        <v>290</v>
      </c>
      <c r="B29" s="48">
        <v>6638811</v>
      </c>
      <c r="C29" s="48">
        <v>1549061</v>
      </c>
      <c r="D29" s="48">
        <v>1315243</v>
      </c>
      <c r="E29" s="48">
        <v>233818</v>
      </c>
      <c r="F29" s="48">
        <v>8571</v>
      </c>
      <c r="G29" s="48">
        <v>67</v>
      </c>
      <c r="H29" s="48">
        <v>5081112</v>
      </c>
      <c r="I29" s="48">
        <v>3383974</v>
      </c>
      <c r="J29" s="48">
        <v>1697138</v>
      </c>
      <c r="K29" s="56">
        <v>430743</v>
      </c>
    </row>
    <row r="30" spans="1:11" ht="13.5">
      <c r="A30" s="119" t="s">
        <v>300</v>
      </c>
      <c r="B30" s="112">
        <v>6507891</v>
      </c>
      <c r="C30" s="48">
        <v>1516629</v>
      </c>
      <c r="D30" s="48">
        <v>1288772</v>
      </c>
      <c r="E30" s="48">
        <v>227857</v>
      </c>
      <c r="F30" s="48">
        <v>7170</v>
      </c>
      <c r="G30" s="48">
        <v>358</v>
      </c>
      <c r="H30" s="48">
        <v>4983734</v>
      </c>
      <c r="I30" s="48">
        <v>3321222</v>
      </c>
      <c r="J30" s="48">
        <v>1662512</v>
      </c>
      <c r="K30" s="56">
        <v>404433</v>
      </c>
    </row>
    <row r="31" spans="1:11" ht="13.5">
      <c r="A31" s="119" t="s">
        <v>328</v>
      </c>
      <c r="B31" s="48">
        <v>6411196</v>
      </c>
      <c r="C31" s="48">
        <v>1481280</v>
      </c>
      <c r="D31" s="48">
        <v>1252334</v>
      </c>
      <c r="E31" s="48">
        <v>228964</v>
      </c>
      <c r="F31" s="48">
        <v>6008</v>
      </c>
      <c r="G31" s="48">
        <v>69</v>
      </c>
      <c r="H31" s="48">
        <v>4923839</v>
      </c>
      <c r="I31" s="48">
        <v>3258172</v>
      </c>
      <c r="J31" s="48">
        <v>1665667</v>
      </c>
      <c r="K31" s="56">
        <v>372940</v>
      </c>
    </row>
    <row r="32" spans="1:11" ht="13.5">
      <c r="A32" s="119" t="s">
        <v>329</v>
      </c>
      <c r="B32" s="48">
        <v>6323008</v>
      </c>
      <c r="C32" s="48">
        <v>1446986</v>
      </c>
      <c r="D32" s="48">
        <v>1221860</v>
      </c>
      <c r="E32" s="48">
        <v>225126</v>
      </c>
      <c r="F32" s="48">
        <v>5072</v>
      </c>
      <c r="G32" s="48">
        <v>184</v>
      </c>
      <c r="H32" s="48">
        <v>4870766</v>
      </c>
      <c r="I32" s="48">
        <v>3225149</v>
      </c>
      <c r="J32" s="48">
        <v>1645617</v>
      </c>
      <c r="K32" s="56">
        <v>336907</v>
      </c>
    </row>
    <row r="33" spans="1:11" ht="13.5">
      <c r="A33" s="119" t="s">
        <v>330</v>
      </c>
      <c r="B33" s="48">
        <v>6255437</v>
      </c>
      <c r="C33" s="48">
        <v>1423922</v>
      </c>
      <c r="D33" s="48">
        <v>1203013</v>
      </c>
      <c r="E33" s="48">
        <v>220909</v>
      </c>
      <c r="F33" s="48">
        <v>4190</v>
      </c>
      <c r="G33" s="48">
        <v>91</v>
      </c>
      <c r="H33" s="48">
        <v>4827234</v>
      </c>
      <c r="I33" s="48">
        <v>3193541</v>
      </c>
      <c r="J33" s="48">
        <v>1633693</v>
      </c>
      <c r="K33" s="56">
        <v>271135</v>
      </c>
    </row>
    <row r="34" spans="1:11" ht="13.5">
      <c r="A34" s="114" t="s">
        <v>323</v>
      </c>
      <c r="B34" s="18">
        <v>6194672</v>
      </c>
      <c r="C34" s="18">
        <v>1384180</v>
      </c>
      <c r="D34" s="18">
        <v>1166903</v>
      </c>
      <c r="E34" s="18">
        <v>217277</v>
      </c>
      <c r="F34" s="18">
        <v>4595</v>
      </c>
      <c r="G34" s="18">
        <v>106</v>
      </c>
      <c r="H34" s="18">
        <v>4805791</v>
      </c>
      <c r="I34" s="18">
        <v>3229269</v>
      </c>
      <c r="J34" s="18">
        <v>1576522</v>
      </c>
      <c r="K34" s="20">
        <v>222864</v>
      </c>
    </row>
    <row r="35" spans="1:11" ht="13.5">
      <c r="A35"/>
      <c r="B35"/>
      <c r="C35"/>
      <c r="D35"/>
      <c r="E35"/>
      <c r="F35"/>
      <c r="G35"/>
      <c r="H35"/>
      <c r="I35"/>
      <c r="J35"/>
      <c r="K35"/>
    </row>
    <row r="36" spans="1:11" ht="13.5">
      <c r="A36"/>
      <c r="B36"/>
      <c r="C36"/>
      <c r="D36"/>
      <c r="E36"/>
      <c r="F36"/>
      <c r="G36"/>
      <c r="H36"/>
      <c r="I36"/>
      <c r="J36"/>
      <c r="K36"/>
    </row>
    <row r="37" spans="1:11" ht="13.5">
      <c r="A37" s="120" t="s">
        <v>199</v>
      </c>
      <c r="J37"/>
      <c r="K37"/>
    </row>
    <row r="38" spans="1:11" ht="13.5">
      <c r="A38" s="120" t="s">
        <v>200</v>
      </c>
      <c r="J38"/>
      <c r="K38"/>
    </row>
    <row r="39" spans="1:11" ht="13.5">
      <c r="A39" s="120" t="s">
        <v>201</v>
      </c>
      <c r="J39"/>
      <c r="K39"/>
    </row>
    <row r="40" ht="13.5">
      <c r="A40" s="120" t="s">
        <v>252</v>
      </c>
    </row>
  </sheetData>
  <sheetProtection/>
  <mergeCells count="4">
    <mergeCell ref="A2:A3"/>
    <mergeCell ref="B2:B3"/>
    <mergeCell ref="C2:E2"/>
    <mergeCell ref="H2:K2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1"/>
  <sheetViews>
    <sheetView zoomScale="86" zoomScaleNormal="86" zoomScaleSheetLayoutView="75" zoomScalePageLayoutView="0" workbookViewId="0" topLeftCell="A15">
      <selection activeCell="M37" sqref="M37"/>
    </sheetView>
  </sheetViews>
  <sheetFormatPr defaultColWidth="6.50390625" defaultRowHeight="13.5"/>
  <cols>
    <col min="1" max="1" width="11.00390625" style="106" customWidth="1"/>
    <col min="2" max="2" width="10.00390625" style="106" customWidth="1"/>
    <col min="3" max="3" width="9.75390625" style="106" customWidth="1"/>
    <col min="4" max="4" width="10.875" style="106" customWidth="1"/>
    <col min="5" max="5" width="10.125" style="106" customWidth="1"/>
    <col min="6" max="6" width="9.875" style="106" customWidth="1"/>
    <col min="7" max="8" width="10.875" style="106" customWidth="1"/>
    <col min="9" max="9" width="11.00390625" style="106" customWidth="1"/>
    <col min="10" max="254" width="6.50390625" style="0" customWidth="1"/>
  </cols>
  <sheetData>
    <row r="1" spans="1:9" ht="13.5">
      <c r="A1" s="98" t="s">
        <v>339</v>
      </c>
      <c r="B1" s="99"/>
      <c r="C1" s="99"/>
      <c r="D1" s="99"/>
      <c r="E1" s="99"/>
      <c r="F1" s="99"/>
      <c r="G1" s="99"/>
      <c r="H1" s="99"/>
      <c r="I1" s="99"/>
    </row>
    <row r="2" spans="1:9" s="115" customFormat="1" ht="27" customHeight="1">
      <c r="A2" s="420" t="s">
        <v>159</v>
      </c>
      <c r="B2" s="420" t="s">
        <v>37</v>
      </c>
      <c r="C2" s="420" t="s">
        <v>157</v>
      </c>
      <c r="D2" s="325" t="s">
        <v>185</v>
      </c>
      <c r="E2" s="420" t="s">
        <v>158</v>
      </c>
      <c r="F2" s="420" t="s">
        <v>198</v>
      </c>
      <c r="G2" s="333"/>
      <c r="H2" s="333"/>
      <c r="I2" s="333"/>
    </row>
    <row r="3" spans="1:9" s="115" customFormat="1" ht="38.25" customHeight="1">
      <c r="A3" s="327"/>
      <c r="B3" s="327"/>
      <c r="C3" s="327"/>
      <c r="D3" s="424"/>
      <c r="E3" s="327"/>
      <c r="F3" s="22"/>
      <c r="G3" s="19" t="s">
        <v>196</v>
      </c>
      <c r="H3" s="16" t="s">
        <v>195</v>
      </c>
      <c r="I3" s="226" t="s">
        <v>262</v>
      </c>
    </row>
    <row r="4" spans="1:9" s="115" customFormat="1" ht="13.5">
      <c r="A4" s="116" t="s">
        <v>168</v>
      </c>
      <c r="B4" s="85">
        <v>1016.7</v>
      </c>
      <c r="C4" s="63">
        <v>372.2</v>
      </c>
      <c r="D4" s="63">
        <v>0.3</v>
      </c>
      <c r="E4" s="63">
        <v>65.8</v>
      </c>
      <c r="F4" s="63">
        <v>623.4</v>
      </c>
      <c r="G4" s="121" t="s">
        <v>160</v>
      </c>
      <c r="H4" s="121" t="s">
        <v>160</v>
      </c>
      <c r="I4" s="110" t="s">
        <v>160</v>
      </c>
    </row>
    <row r="5" spans="1:9" ht="13.5" customHeight="1">
      <c r="A5" s="117">
        <v>55</v>
      </c>
      <c r="B5" s="87">
        <v>1176.3</v>
      </c>
      <c r="C5" s="69">
        <v>347</v>
      </c>
      <c r="D5" s="69">
        <v>0.1</v>
      </c>
      <c r="E5" s="69">
        <v>40</v>
      </c>
      <c r="F5" s="69">
        <v>789.2</v>
      </c>
      <c r="G5" s="121" t="s">
        <v>160</v>
      </c>
      <c r="H5" s="121" t="s">
        <v>160</v>
      </c>
      <c r="I5" s="110" t="s">
        <v>160</v>
      </c>
    </row>
    <row r="6" spans="1:9" ht="13.5" customHeight="1">
      <c r="A6" s="117">
        <v>60</v>
      </c>
      <c r="B6" s="87">
        <v>1349.5</v>
      </c>
      <c r="C6" s="69">
        <v>335.5</v>
      </c>
      <c r="D6" s="118">
        <v>0</v>
      </c>
      <c r="E6" s="69">
        <v>27.4</v>
      </c>
      <c r="F6" s="69">
        <v>986.5</v>
      </c>
      <c r="G6" s="121" t="s">
        <v>160</v>
      </c>
      <c r="H6" s="121" t="s">
        <v>160</v>
      </c>
      <c r="I6" s="110" t="s">
        <v>160</v>
      </c>
    </row>
    <row r="7" spans="1:9" ht="13.5" customHeight="1">
      <c r="A7" s="119" t="s">
        <v>169</v>
      </c>
      <c r="B7" s="87">
        <v>1422</v>
      </c>
      <c r="C7" s="69">
        <v>328.4</v>
      </c>
      <c r="D7" s="118">
        <v>0</v>
      </c>
      <c r="E7" s="69">
        <v>18.7</v>
      </c>
      <c r="F7" s="69">
        <v>1074.8</v>
      </c>
      <c r="G7" s="121" t="s">
        <v>160</v>
      </c>
      <c r="H7" s="121" t="s">
        <v>160</v>
      </c>
      <c r="I7" s="110" t="s">
        <v>160</v>
      </c>
    </row>
    <row r="8" spans="1:9" ht="13.5" customHeight="1" hidden="1">
      <c r="A8" s="117">
        <v>3</v>
      </c>
      <c r="B8" s="87">
        <v>1424.3</v>
      </c>
      <c r="C8" s="69">
        <v>332</v>
      </c>
      <c r="D8" s="118">
        <v>0</v>
      </c>
      <c r="E8" s="69">
        <v>17.4</v>
      </c>
      <c r="F8" s="69">
        <v>1076.7</v>
      </c>
      <c r="G8" s="121" t="s">
        <v>160</v>
      </c>
      <c r="H8" s="121" t="s">
        <v>160</v>
      </c>
      <c r="I8" s="110" t="s">
        <v>160</v>
      </c>
    </row>
    <row r="9" spans="1:9" ht="13.5" customHeight="1" hidden="1">
      <c r="A9" s="117">
        <v>4</v>
      </c>
      <c r="B9" s="87">
        <v>1423.4</v>
      </c>
      <c r="C9" s="69">
        <v>334.3</v>
      </c>
      <c r="D9" s="118">
        <v>0</v>
      </c>
      <c r="E9" s="69">
        <v>15.6</v>
      </c>
      <c r="F9" s="69">
        <v>1073.4</v>
      </c>
      <c r="G9" s="121" t="s">
        <v>160</v>
      </c>
      <c r="H9" s="121" t="s">
        <v>160</v>
      </c>
      <c r="I9" s="110" t="s">
        <v>160</v>
      </c>
    </row>
    <row r="10" spans="1:9" ht="13.5" customHeight="1" hidden="1">
      <c r="A10" s="117">
        <v>5</v>
      </c>
      <c r="B10" s="87">
        <v>1418.9</v>
      </c>
      <c r="C10" s="69">
        <v>331.9</v>
      </c>
      <c r="D10" s="118">
        <v>0</v>
      </c>
      <c r="E10" s="69">
        <v>14.7</v>
      </c>
      <c r="F10" s="69">
        <v>1072.3</v>
      </c>
      <c r="G10" s="121" t="s">
        <v>160</v>
      </c>
      <c r="H10" s="121" t="s">
        <v>160</v>
      </c>
      <c r="I10" s="110" t="s">
        <v>160</v>
      </c>
    </row>
    <row r="11" spans="1:9" ht="13.5" customHeight="1" hidden="1">
      <c r="A11" s="117">
        <v>6</v>
      </c>
      <c r="B11" s="87">
        <v>1421.2</v>
      </c>
      <c r="C11" s="69">
        <v>328.2</v>
      </c>
      <c r="D11" s="118">
        <v>0</v>
      </c>
      <c r="E11" s="69">
        <v>13.2</v>
      </c>
      <c r="F11" s="69">
        <v>1079.7</v>
      </c>
      <c r="G11" s="121" t="s">
        <v>160</v>
      </c>
      <c r="H11" s="121" t="s">
        <v>160</v>
      </c>
      <c r="I11" s="110" t="s">
        <v>160</v>
      </c>
    </row>
    <row r="12" spans="1:9" ht="13.5" customHeight="1">
      <c r="A12" s="117">
        <v>7</v>
      </c>
      <c r="B12" s="87">
        <v>1417.3</v>
      </c>
      <c r="C12" s="69">
        <v>320.6</v>
      </c>
      <c r="D12" s="118">
        <v>0</v>
      </c>
      <c r="E12" s="69">
        <v>13</v>
      </c>
      <c r="F12" s="69">
        <v>1083.7</v>
      </c>
      <c r="G12" s="121" t="s">
        <v>160</v>
      </c>
      <c r="H12" s="121" t="s">
        <v>160</v>
      </c>
      <c r="I12" s="110" t="s">
        <v>160</v>
      </c>
    </row>
    <row r="13" spans="1:9" ht="13.5" customHeight="1">
      <c r="A13" s="117">
        <v>8</v>
      </c>
      <c r="B13" s="87">
        <v>1427.9</v>
      </c>
      <c r="C13" s="69">
        <v>319.2</v>
      </c>
      <c r="D13" s="118">
        <v>0</v>
      </c>
      <c r="E13" s="69">
        <v>11.3</v>
      </c>
      <c r="F13" s="69">
        <v>1097.4</v>
      </c>
      <c r="G13" s="121" t="s">
        <v>160</v>
      </c>
      <c r="H13" s="121" t="s">
        <v>160</v>
      </c>
      <c r="I13" s="110" t="s">
        <v>160</v>
      </c>
    </row>
    <row r="14" spans="1:10" ht="13.5" customHeight="1">
      <c r="A14" s="117">
        <v>9</v>
      </c>
      <c r="B14" s="87">
        <v>1414.5</v>
      </c>
      <c r="C14" s="69">
        <v>314.6</v>
      </c>
      <c r="D14" s="118">
        <v>0</v>
      </c>
      <c r="E14" s="69">
        <v>9.8</v>
      </c>
      <c r="F14" s="69">
        <v>1090</v>
      </c>
      <c r="G14" s="121" t="s">
        <v>160</v>
      </c>
      <c r="H14" s="121" t="s">
        <v>160</v>
      </c>
      <c r="I14" s="110" t="s">
        <v>160</v>
      </c>
      <c r="J14" s="125"/>
    </row>
    <row r="15" spans="1:10" ht="13.5" customHeight="1">
      <c r="A15" s="117">
        <v>10</v>
      </c>
      <c r="B15" s="87">
        <v>1401</v>
      </c>
      <c r="C15" s="69">
        <v>309.6</v>
      </c>
      <c r="D15" s="118">
        <v>0.1</v>
      </c>
      <c r="E15" s="69">
        <v>8.5</v>
      </c>
      <c r="F15" s="69">
        <v>1082.9</v>
      </c>
      <c r="G15" s="121" t="s">
        <v>160</v>
      </c>
      <c r="H15" s="121" t="s">
        <v>160</v>
      </c>
      <c r="I15" s="110" t="s">
        <v>160</v>
      </c>
      <c r="J15" s="125"/>
    </row>
    <row r="16" spans="1:10" ht="13.5" customHeight="1">
      <c r="A16" s="117" t="s">
        <v>170</v>
      </c>
      <c r="B16" s="87">
        <v>1400.11438401918</v>
      </c>
      <c r="C16" s="69">
        <v>311.55754431236903</v>
      </c>
      <c r="D16" s="118">
        <v>0</v>
      </c>
      <c r="E16" s="69">
        <v>8.173790503381191</v>
      </c>
      <c r="F16" s="69">
        <v>1080.3830492034297</v>
      </c>
      <c r="G16" s="121" t="s">
        <v>160</v>
      </c>
      <c r="H16" s="121" t="s">
        <v>160</v>
      </c>
      <c r="I16" s="110" t="s">
        <v>160</v>
      </c>
      <c r="J16" s="125"/>
    </row>
    <row r="17" spans="1:10" ht="13.5" customHeight="1">
      <c r="A17" s="119" t="s">
        <v>176</v>
      </c>
      <c r="B17" s="87">
        <v>1399</v>
      </c>
      <c r="C17" s="69">
        <v>311</v>
      </c>
      <c r="D17" s="118">
        <v>0.1</v>
      </c>
      <c r="E17" s="69">
        <v>6.8</v>
      </c>
      <c r="F17" s="69">
        <v>1081.2</v>
      </c>
      <c r="G17" s="121" t="s">
        <v>160</v>
      </c>
      <c r="H17" s="121" t="s">
        <v>160</v>
      </c>
      <c r="I17" s="110" t="s">
        <v>160</v>
      </c>
      <c r="J17" s="125"/>
    </row>
    <row r="18" spans="1:10" ht="13.5">
      <c r="A18" s="117" t="s">
        <v>179</v>
      </c>
      <c r="B18" s="87">
        <v>1401.5390975992946</v>
      </c>
      <c r="C18" s="69">
        <v>313.2559742013726</v>
      </c>
      <c r="D18" s="69">
        <v>0.06468031935907684</v>
      </c>
      <c r="E18" s="69">
        <v>5.482208318403571</v>
      </c>
      <c r="F18" s="69">
        <v>1082.7</v>
      </c>
      <c r="G18" s="69">
        <v>748.2</v>
      </c>
      <c r="H18" s="69">
        <v>334.5</v>
      </c>
      <c r="I18" s="110" t="s">
        <v>160</v>
      </c>
      <c r="J18" s="125"/>
    </row>
    <row r="19" spans="1:10" ht="13.5">
      <c r="A19" s="117" t="s">
        <v>189</v>
      </c>
      <c r="B19" s="87">
        <v>1386.2</v>
      </c>
      <c r="C19" s="69">
        <v>311.5</v>
      </c>
      <c r="D19" s="69">
        <v>0.1</v>
      </c>
      <c r="E19" s="69">
        <v>5</v>
      </c>
      <c r="F19" s="69">
        <v>1069.6</v>
      </c>
      <c r="G19" s="69">
        <v>728.3</v>
      </c>
      <c r="H19" s="69">
        <v>341.3</v>
      </c>
      <c r="I19" s="110" t="s">
        <v>160</v>
      </c>
      <c r="J19" s="125"/>
    </row>
    <row r="20" spans="1:10" ht="13.5">
      <c r="A20" s="117" t="s">
        <v>205</v>
      </c>
      <c r="B20" s="87">
        <v>1380.4</v>
      </c>
      <c r="C20" s="69">
        <v>315.7</v>
      </c>
      <c r="D20" s="69">
        <v>0.2</v>
      </c>
      <c r="E20" s="69">
        <v>4</v>
      </c>
      <c r="F20" s="69">
        <v>1060.6</v>
      </c>
      <c r="G20" s="69">
        <v>712.3</v>
      </c>
      <c r="H20" s="69">
        <v>348.3</v>
      </c>
      <c r="I20" s="110" t="s">
        <v>160</v>
      </c>
      <c r="J20" s="125"/>
    </row>
    <row r="21" spans="1:10" ht="13.5">
      <c r="A21" s="117" t="s">
        <v>210</v>
      </c>
      <c r="B21" s="87">
        <v>1385.7</v>
      </c>
      <c r="C21" s="69">
        <v>314.3</v>
      </c>
      <c r="D21" s="69">
        <v>0.1</v>
      </c>
      <c r="E21" s="69">
        <v>3.3</v>
      </c>
      <c r="F21" s="69">
        <v>1068</v>
      </c>
      <c r="G21" s="69">
        <v>702.5</v>
      </c>
      <c r="H21" s="69">
        <v>365.5</v>
      </c>
      <c r="I21" s="110" t="s">
        <v>160</v>
      </c>
      <c r="J21" s="125"/>
    </row>
    <row r="22" spans="1:10" ht="13.5">
      <c r="A22" s="117" t="s">
        <v>245</v>
      </c>
      <c r="B22" s="87">
        <v>1386.4</v>
      </c>
      <c r="C22" s="69">
        <v>316.5</v>
      </c>
      <c r="D22" s="69">
        <v>0.1</v>
      </c>
      <c r="E22" s="69">
        <v>3.1</v>
      </c>
      <c r="F22" s="69">
        <v>1066.7</v>
      </c>
      <c r="G22" s="69">
        <v>697.4</v>
      </c>
      <c r="H22" s="69">
        <v>369.3</v>
      </c>
      <c r="I22" s="110" t="s">
        <v>160</v>
      </c>
      <c r="J22" s="125"/>
    </row>
    <row r="23" spans="1:10" ht="13.5">
      <c r="A23" s="119" t="s">
        <v>256</v>
      </c>
      <c r="B23" s="87">
        <v>1368.3</v>
      </c>
      <c r="C23" s="69">
        <v>318.9</v>
      </c>
      <c r="D23" s="118">
        <v>0</v>
      </c>
      <c r="E23" s="69">
        <v>2.6</v>
      </c>
      <c r="F23" s="69">
        <f>G23+H23</f>
        <v>1046.7</v>
      </c>
      <c r="G23" s="69">
        <v>685.7</v>
      </c>
      <c r="H23" s="69">
        <v>361</v>
      </c>
      <c r="I23" s="70">
        <v>137.7</v>
      </c>
      <c r="J23" s="125"/>
    </row>
    <row r="24" spans="1:10" ht="13.5">
      <c r="A24" s="119">
        <v>19</v>
      </c>
      <c r="B24" s="87">
        <v>1336.5</v>
      </c>
      <c r="C24" s="69">
        <v>311.8</v>
      </c>
      <c r="D24" s="118">
        <v>0</v>
      </c>
      <c r="E24" s="69">
        <v>2.3</v>
      </c>
      <c r="F24" s="69">
        <v>1022.4</v>
      </c>
      <c r="G24" s="69">
        <v>674.9</v>
      </c>
      <c r="H24" s="69">
        <v>347.5</v>
      </c>
      <c r="I24" s="70">
        <v>126.4</v>
      </c>
      <c r="J24" s="125"/>
    </row>
    <row r="25" spans="1:10" ht="13.5">
      <c r="A25" s="119" t="s">
        <v>270</v>
      </c>
      <c r="B25" s="87">
        <v>1316.9</v>
      </c>
      <c r="C25" s="69">
        <v>313.2</v>
      </c>
      <c r="D25" s="118">
        <v>0</v>
      </c>
      <c r="E25" s="69">
        <v>1.7</v>
      </c>
      <c r="F25" s="69">
        <v>1001.9</v>
      </c>
      <c r="G25" s="69">
        <v>655.1</v>
      </c>
      <c r="H25" s="69">
        <v>346.8</v>
      </c>
      <c r="I25" s="70">
        <v>119</v>
      </c>
      <c r="J25" s="125"/>
    </row>
    <row r="26" spans="1:10" ht="13.5">
      <c r="A26" s="119" t="s">
        <v>283</v>
      </c>
      <c r="B26" s="87">
        <v>1302.2</v>
      </c>
      <c r="C26" s="69">
        <v>310.4</v>
      </c>
      <c r="D26" s="118" t="s">
        <v>287</v>
      </c>
      <c r="E26" s="69">
        <v>2</v>
      </c>
      <c r="F26" s="69">
        <v>989.8</v>
      </c>
      <c r="G26" s="69">
        <v>649.5</v>
      </c>
      <c r="H26" s="69">
        <v>340.3</v>
      </c>
      <c r="I26" s="70">
        <v>108.2</v>
      </c>
      <c r="J26" s="125"/>
    </row>
    <row r="27" spans="1:10" ht="13.5">
      <c r="A27" s="119" t="s">
        <v>286</v>
      </c>
      <c r="B27" s="87">
        <v>1309</v>
      </c>
      <c r="C27" s="69">
        <v>307.2</v>
      </c>
      <c r="D27" s="118">
        <v>0</v>
      </c>
      <c r="E27" s="69">
        <v>2.2</v>
      </c>
      <c r="F27" s="69">
        <v>999.6</v>
      </c>
      <c r="G27" s="69">
        <v>663</v>
      </c>
      <c r="H27" s="69">
        <v>336.6</v>
      </c>
      <c r="I27" s="70">
        <v>98.6</v>
      </c>
      <c r="J27" s="125"/>
    </row>
    <row r="28" spans="1:10" ht="13.5">
      <c r="A28" s="119" t="s">
        <v>288</v>
      </c>
      <c r="B28" s="87">
        <v>1295</v>
      </c>
      <c r="C28" s="69">
        <v>302.7</v>
      </c>
      <c r="D28" s="118">
        <v>0</v>
      </c>
      <c r="E28" s="69">
        <v>2.1</v>
      </c>
      <c r="F28" s="69">
        <v>990.1</v>
      </c>
      <c r="G28" s="69">
        <v>661.7</v>
      </c>
      <c r="H28" s="69">
        <v>328.4</v>
      </c>
      <c r="I28" s="70">
        <v>88.9</v>
      </c>
      <c r="J28" s="125"/>
    </row>
    <row r="29" spans="1:10" ht="13.5">
      <c r="A29" s="119" t="s">
        <v>290</v>
      </c>
      <c r="B29" s="87">
        <v>1281.9</v>
      </c>
      <c r="C29" s="69">
        <v>299.1</v>
      </c>
      <c r="D29" s="118">
        <v>0</v>
      </c>
      <c r="E29" s="69">
        <v>1.7</v>
      </c>
      <c r="F29" s="69">
        <v>981.1</v>
      </c>
      <c r="G29" s="69">
        <v>653.4</v>
      </c>
      <c r="H29" s="69">
        <v>327.7</v>
      </c>
      <c r="I29" s="70">
        <v>83.2</v>
      </c>
      <c r="J29" s="125"/>
    </row>
    <row r="30" spans="1:10" ht="13.5">
      <c r="A30" s="119" t="s">
        <v>300</v>
      </c>
      <c r="B30" s="87">
        <v>1269</v>
      </c>
      <c r="C30" s="69">
        <v>295.7</v>
      </c>
      <c r="D30" s="118">
        <v>0.1</v>
      </c>
      <c r="E30" s="69">
        <v>1.4</v>
      </c>
      <c r="F30" s="69">
        <v>971.8</v>
      </c>
      <c r="G30" s="69">
        <v>647.6</v>
      </c>
      <c r="H30" s="69">
        <v>324.2</v>
      </c>
      <c r="I30" s="70">
        <v>78.9</v>
      </c>
      <c r="J30" s="125"/>
    </row>
    <row r="31" spans="1:10" ht="13.5">
      <c r="A31" s="119" t="s">
        <v>310</v>
      </c>
      <c r="B31" s="87">
        <v>1250.5</v>
      </c>
      <c r="C31" s="69">
        <v>241.7</v>
      </c>
      <c r="D31" s="118">
        <v>0</v>
      </c>
      <c r="E31" s="69">
        <v>1</v>
      </c>
      <c r="F31" s="69">
        <v>963.4</v>
      </c>
      <c r="G31" s="69">
        <v>637.9</v>
      </c>
      <c r="H31" s="69">
        <v>325.5</v>
      </c>
      <c r="I31" s="70">
        <v>66.6</v>
      </c>
      <c r="J31" s="125"/>
    </row>
    <row r="32" spans="1:10" ht="13.5">
      <c r="A32" s="119" t="s">
        <v>329</v>
      </c>
      <c r="B32" s="87">
        <v>1250.5</v>
      </c>
      <c r="C32" s="69">
        <v>241.7</v>
      </c>
      <c r="D32" s="118">
        <v>0</v>
      </c>
      <c r="E32" s="69">
        <v>1</v>
      </c>
      <c r="F32" s="69">
        <v>963.4</v>
      </c>
      <c r="G32" s="69">
        <v>637.9</v>
      </c>
      <c r="H32" s="69">
        <v>325.5</v>
      </c>
      <c r="I32" s="70">
        <v>66.6</v>
      </c>
      <c r="J32" s="125"/>
    </row>
    <row r="33" spans="1:9" ht="13.5">
      <c r="A33" s="119" t="s">
        <v>330</v>
      </c>
      <c r="B33" s="87">
        <v>1243</v>
      </c>
      <c r="C33" s="69">
        <v>239</v>
      </c>
      <c r="D33" s="118">
        <v>0</v>
      </c>
      <c r="E33" s="69">
        <v>0.8</v>
      </c>
      <c r="F33" s="69">
        <v>959.2</v>
      </c>
      <c r="G33" s="69">
        <v>634.6</v>
      </c>
      <c r="H33" s="69">
        <v>324.6</v>
      </c>
      <c r="I33" s="70">
        <v>53.9</v>
      </c>
    </row>
    <row r="34" spans="1:9" ht="13.5">
      <c r="A34" s="114" t="s">
        <v>323</v>
      </c>
      <c r="B34" s="88">
        <v>1244.3</v>
      </c>
      <c r="C34" s="74">
        <v>234.4</v>
      </c>
      <c r="D34" s="307">
        <v>0</v>
      </c>
      <c r="E34" s="74">
        <v>0.9</v>
      </c>
      <c r="F34" s="74">
        <v>965.3</v>
      </c>
      <c r="G34" s="74">
        <v>648.6</v>
      </c>
      <c r="H34" s="74">
        <v>316.7</v>
      </c>
      <c r="I34" s="75">
        <v>44.8</v>
      </c>
    </row>
    <row r="35" ht="13.5">
      <c r="A35" s="120"/>
    </row>
    <row r="36" ht="13.5">
      <c r="A36" s="120" t="s">
        <v>199</v>
      </c>
    </row>
    <row r="37" ht="13.5">
      <c r="A37" s="120" t="s">
        <v>200</v>
      </c>
    </row>
    <row r="38" ht="13.5">
      <c r="A38" s="120" t="s">
        <v>201</v>
      </c>
    </row>
    <row r="39" spans="1:10" ht="13.5">
      <c r="A39" s="120" t="s">
        <v>252</v>
      </c>
      <c r="J39" s="106"/>
    </row>
    <row r="40" ht="13.5">
      <c r="A40" s="120"/>
    </row>
    <row r="41" ht="13.5">
      <c r="A41" s="120"/>
    </row>
  </sheetData>
  <sheetProtection/>
  <mergeCells count="6">
    <mergeCell ref="A2:A3"/>
    <mergeCell ref="B2:B3"/>
    <mergeCell ref="C2:C3"/>
    <mergeCell ref="D2:D3"/>
    <mergeCell ref="E2:E3"/>
    <mergeCell ref="F2:I2"/>
  </mergeCells>
  <printOptions/>
  <pageMargins left="0.25" right="0.25" top="0.75" bottom="0.75" header="0.3" footer="0.3"/>
  <pageSetup blackAndWhite="1" fitToWidth="40" fitToHeight="1" horizontalDpi="600" verticalDpi="600" orientation="portrait" paperSize="9" r:id="rId1"/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3"/>
  <sheetViews>
    <sheetView view="pageBreakPreview" zoomScale="90" zoomScaleSheetLayoutView="90" zoomScalePageLayoutView="0" workbookViewId="0" topLeftCell="A22">
      <selection activeCell="Q17" sqref="Q17"/>
    </sheetView>
  </sheetViews>
  <sheetFormatPr defaultColWidth="6.50390625" defaultRowHeight="13.5"/>
  <cols>
    <col min="1" max="1" width="10.50390625" style="106" customWidth="1"/>
    <col min="2" max="2" width="10.50390625" style="106" bestFit="1" customWidth="1"/>
    <col min="3" max="7" width="8.625" style="106" customWidth="1"/>
    <col min="8" max="8" width="9.875" style="106" customWidth="1"/>
    <col min="9" max="12" width="8.625" style="106" customWidth="1"/>
    <col min="13" max="13" width="4.625" style="0" customWidth="1"/>
  </cols>
  <sheetData>
    <row r="1" spans="1:12" ht="13.5">
      <c r="A1" s="98" t="s">
        <v>340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15" customFormat="1" ht="15" customHeight="1">
      <c r="A2" s="333" t="s">
        <v>159</v>
      </c>
      <c r="B2" s="333" t="s">
        <v>37</v>
      </c>
      <c r="C2" s="333" t="s">
        <v>171</v>
      </c>
      <c r="D2" s="333"/>
      <c r="E2" s="333"/>
      <c r="F2" s="325" t="s">
        <v>202</v>
      </c>
      <c r="G2" s="420" t="s">
        <v>271</v>
      </c>
      <c r="H2" s="425" t="s">
        <v>198</v>
      </c>
      <c r="I2" s="421" t="s">
        <v>173</v>
      </c>
      <c r="J2" s="422"/>
      <c r="K2" s="422"/>
      <c r="L2" s="423"/>
    </row>
    <row r="3" spans="1:12" s="115" customFormat="1" ht="58.5" customHeight="1">
      <c r="A3" s="333"/>
      <c r="B3" s="333"/>
      <c r="C3" s="19" t="s">
        <v>37</v>
      </c>
      <c r="D3" s="51" t="s">
        <v>278</v>
      </c>
      <c r="E3" s="51" t="s">
        <v>174</v>
      </c>
      <c r="F3" s="424"/>
      <c r="G3" s="327"/>
      <c r="H3" s="426"/>
      <c r="I3" s="47" t="s">
        <v>196</v>
      </c>
      <c r="J3" s="52" t="s">
        <v>195</v>
      </c>
      <c r="K3" s="51" t="s">
        <v>207</v>
      </c>
      <c r="L3" s="226" t="s">
        <v>263</v>
      </c>
    </row>
    <row r="4" spans="1:12" ht="15" customHeight="1">
      <c r="A4" s="116" t="s">
        <v>272</v>
      </c>
      <c r="B4" s="66">
        <v>86373</v>
      </c>
      <c r="C4" s="67">
        <v>3691</v>
      </c>
      <c r="D4" s="67">
        <v>3330</v>
      </c>
      <c r="E4" s="67">
        <v>361</v>
      </c>
      <c r="F4" s="67">
        <v>78</v>
      </c>
      <c r="G4" s="67">
        <v>986</v>
      </c>
      <c r="H4" s="67">
        <v>81650</v>
      </c>
      <c r="I4" s="141" t="s">
        <v>273</v>
      </c>
      <c r="J4" s="141" t="s">
        <v>160</v>
      </c>
      <c r="K4" s="141" t="s">
        <v>160</v>
      </c>
      <c r="L4" s="202" t="s">
        <v>160</v>
      </c>
    </row>
    <row r="5" spans="1:12" ht="15" customHeight="1">
      <c r="A5" s="117">
        <v>55</v>
      </c>
      <c r="B5" s="66">
        <v>95849</v>
      </c>
      <c r="C5" s="67">
        <v>3668</v>
      </c>
      <c r="D5" s="67">
        <v>3320</v>
      </c>
      <c r="E5" s="67">
        <v>348</v>
      </c>
      <c r="F5" s="67">
        <v>17</v>
      </c>
      <c r="G5" s="67">
        <v>772</v>
      </c>
      <c r="H5" s="67">
        <v>91392</v>
      </c>
      <c r="I5" s="141" t="s">
        <v>160</v>
      </c>
      <c r="J5" s="141" t="s">
        <v>160</v>
      </c>
      <c r="K5" s="141" t="s">
        <v>160</v>
      </c>
      <c r="L5" s="202" t="s">
        <v>160</v>
      </c>
    </row>
    <row r="6" spans="1:12" ht="15" customHeight="1">
      <c r="A6" s="117">
        <v>60</v>
      </c>
      <c r="B6" s="66">
        <v>116140</v>
      </c>
      <c r="C6" s="67">
        <v>3109</v>
      </c>
      <c r="D6" s="67">
        <v>2195</v>
      </c>
      <c r="E6" s="67">
        <v>914</v>
      </c>
      <c r="F6" s="67">
        <v>6</v>
      </c>
      <c r="G6" s="67">
        <v>578</v>
      </c>
      <c r="H6" s="67">
        <v>112447</v>
      </c>
      <c r="I6" s="141" t="s">
        <v>160</v>
      </c>
      <c r="J6" s="141" t="s">
        <v>160</v>
      </c>
      <c r="K6" s="141" t="s">
        <v>160</v>
      </c>
      <c r="L6" s="202" t="s">
        <v>160</v>
      </c>
    </row>
    <row r="7" spans="1:12" ht="13.5" customHeight="1" hidden="1">
      <c r="A7" s="117">
        <v>61</v>
      </c>
      <c r="B7" s="66">
        <v>119082</v>
      </c>
      <c r="C7" s="67">
        <v>3200</v>
      </c>
      <c r="D7" s="67">
        <v>2243</v>
      </c>
      <c r="E7" s="67">
        <v>957</v>
      </c>
      <c r="F7" s="67">
        <v>5</v>
      </c>
      <c r="G7" s="67">
        <v>564</v>
      </c>
      <c r="H7" s="67">
        <v>115313</v>
      </c>
      <c r="I7" s="141" t="s">
        <v>160</v>
      </c>
      <c r="J7" s="141" t="s">
        <v>160</v>
      </c>
      <c r="K7" s="141" t="s">
        <v>160</v>
      </c>
      <c r="L7" s="202" t="s">
        <v>160</v>
      </c>
    </row>
    <row r="8" spans="1:12" ht="13.5" customHeight="1" hidden="1">
      <c r="A8" s="117">
        <v>62</v>
      </c>
      <c r="B8" s="66">
        <v>122026</v>
      </c>
      <c r="C8" s="67">
        <v>3129</v>
      </c>
      <c r="D8" s="67">
        <v>2177</v>
      </c>
      <c r="E8" s="67">
        <v>952</v>
      </c>
      <c r="F8" s="67">
        <v>5</v>
      </c>
      <c r="G8" s="67">
        <v>593</v>
      </c>
      <c r="H8" s="67">
        <v>118299</v>
      </c>
      <c r="I8" s="141" t="s">
        <v>160</v>
      </c>
      <c r="J8" s="141" t="s">
        <v>160</v>
      </c>
      <c r="K8" s="141" t="s">
        <v>160</v>
      </c>
      <c r="L8" s="202" t="s">
        <v>160</v>
      </c>
    </row>
    <row r="9" spans="1:12" ht="13.5" customHeight="1" hidden="1">
      <c r="A9" s="117">
        <v>63</v>
      </c>
      <c r="B9" s="66">
        <v>124030</v>
      </c>
      <c r="C9" s="67">
        <v>3239</v>
      </c>
      <c r="D9" s="67">
        <v>2218</v>
      </c>
      <c r="E9" s="67">
        <v>1021</v>
      </c>
      <c r="F9" s="67">
        <v>2</v>
      </c>
      <c r="G9" s="67">
        <v>584</v>
      </c>
      <c r="H9" s="67">
        <v>120205</v>
      </c>
      <c r="I9" s="141" t="s">
        <v>160</v>
      </c>
      <c r="J9" s="141" t="s">
        <v>160</v>
      </c>
      <c r="K9" s="141" t="s">
        <v>160</v>
      </c>
      <c r="L9" s="202" t="s">
        <v>160</v>
      </c>
    </row>
    <row r="10" spans="1:12" ht="13.5" customHeight="1" hidden="1">
      <c r="A10" s="117" t="s">
        <v>274</v>
      </c>
      <c r="B10" s="66">
        <v>125832</v>
      </c>
      <c r="C10" s="67">
        <v>3257</v>
      </c>
      <c r="D10" s="67">
        <v>2307</v>
      </c>
      <c r="E10" s="67">
        <v>950</v>
      </c>
      <c r="F10" s="67">
        <v>21</v>
      </c>
      <c r="G10" s="67">
        <v>664</v>
      </c>
      <c r="H10" s="67">
        <v>121890</v>
      </c>
      <c r="I10" s="141" t="s">
        <v>160</v>
      </c>
      <c r="J10" s="141" t="s">
        <v>160</v>
      </c>
      <c r="K10" s="141" t="s">
        <v>160</v>
      </c>
      <c r="L10" s="202" t="s">
        <v>160</v>
      </c>
    </row>
    <row r="11" spans="1:12" ht="15" customHeight="1">
      <c r="A11" s="119" t="s">
        <v>169</v>
      </c>
      <c r="B11" s="66">
        <v>128063</v>
      </c>
      <c r="C11" s="67">
        <v>3333</v>
      </c>
      <c r="D11" s="67">
        <v>2386</v>
      </c>
      <c r="E11" s="67">
        <v>947</v>
      </c>
      <c r="F11" s="67">
        <v>2</v>
      </c>
      <c r="G11" s="67">
        <v>667</v>
      </c>
      <c r="H11" s="67">
        <v>124061</v>
      </c>
      <c r="I11" s="141" t="s">
        <v>160</v>
      </c>
      <c r="J11" s="141" t="s">
        <v>160</v>
      </c>
      <c r="K11" s="141" t="s">
        <v>160</v>
      </c>
      <c r="L11" s="202" t="s">
        <v>160</v>
      </c>
    </row>
    <row r="12" spans="1:12" ht="13.5" customHeight="1" hidden="1">
      <c r="A12" s="117">
        <v>3</v>
      </c>
      <c r="B12" s="66">
        <v>129684</v>
      </c>
      <c r="C12" s="67">
        <v>3508</v>
      </c>
      <c r="D12" s="67">
        <v>2353</v>
      </c>
      <c r="E12" s="67">
        <v>1155</v>
      </c>
      <c r="F12" s="67">
        <v>5</v>
      </c>
      <c r="G12" s="67">
        <v>716</v>
      </c>
      <c r="H12" s="67">
        <v>125455</v>
      </c>
      <c r="I12" s="141" t="s">
        <v>160</v>
      </c>
      <c r="J12" s="141" t="s">
        <v>160</v>
      </c>
      <c r="K12" s="141" t="s">
        <v>160</v>
      </c>
      <c r="L12" s="202" t="s">
        <v>160</v>
      </c>
    </row>
    <row r="13" spans="1:12" ht="13.5" customHeight="1" hidden="1">
      <c r="A13" s="117">
        <v>4</v>
      </c>
      <c r="B13" s="66">
        <v>133800</v>
      </c>
      <c r="C13" s="67">
        <v>3440</v>
      </c>
      <c r="D13" s="67">
        <v>2165</v>
      </c>
      <c r="E13" s="67">
        <v>1275</v>
      </c>
      <c r="F13" s="67">
        <v>2</v>
      </c>
      <c r="G13" s="67">
        <v>615</v>
      </c>
      <c r="H13" s="67">
        <v>129743</v>
      </c>
      <c r="I13" s="141" t="s">
        <v>160</v>
      </c>
      <c r="J13" s="141" t="s">
        <v>160</v>
      </c>
      <c r="K13" s="141" t="s">
        <v>160</v>
      </c>
      <c r="L13" s="202" t="s">
        <v>160</v>
      </c>
    </row>
    <row r="14" spans="1:12" ht="13.5" customHeight="1" hidden="1">
      <c r="A14" s="117">
        <v>5</v>
      </c>
      <c r="B14" s="66">
        <v>137694</v>
      </c>
      <c r="C14" s="67">
        <v>3576</v>
      </c>
      <c r="D14" s="67">
        <v>2363</v>
      </c>
      <c r="E14" s="67">
        <v>1213</v>
      </c>
      <c r="F14" s="67">
        <v>6</v>
      </c>
      <c r="G14" s="67">
        <v>683</v>
      </c>
      <c r="H14" s="67">
        <v>133429</v>
      </c>
      <c r="I14" s="141" t="s">
        <v>160</v>
      </c>
      <c r="J14" s="141" t="s">
        <v>160</v>
      </c>
      <c r="K14" s="141" t="s">
        <v>160</v>
      </c>
      <c r="L14" s="202" t="s">
        <v>160</v>
      </c>
    </row>
    <row r="15" spans="1:12" ht="13.5" customHeight="1" hidden="1">
      <c r="A15" s="117">
        <v>6</v>
      </c>
      <c r="B15" s="66">
        <v>138827</v>
      </c>
      <c r="C15" s="67">
        <v>3646</v>
      </c>
      <c r="D15" s="67">
        <v>2415</v>
      </c>
      <c r="E15" s="67">
        <v>1231</v>
      </c>
      <c r="F15" s="67">
        <v>10</v>
      </c>
      <c r="G15" s="67">
        <v>564</v>
      </c>
      <c r="H15" s="67">
        <v>134607</v>
      </c>
      <c r="I15" s="141" t="s">
        <v>160</v>
      </c>
      <c r="J15" s="141" t="s">
        <v>160</v>
      </c>
      <c r="K15" s="141" t="s">
        <v>160</v>
      </c>
      <c r="L15" s="202" t="s">
        <v>160</v>
      </c>
    </row>
    <row r="16" spans="1:12" ht="15" customHeight="1">
      <c r="A16" s="117">
        <v>7</v>
      </c>
      <c r="B16" s="66">
        <v>144497</v>
      </c>
      <c r="C16" s="67">
        <v>3578</v>
      </c>
      <c r="D16" s="67">
        <v>2407</v>
      </c>
      <c r="E16" s="67">
        <v>1171</v>
      </c>
      <c r="F16" s="67">
        <v>4</v>
      </c>
      <c r="G16" s="67">
        <v>566</v>
      </c>
      <c r="H16" s="67">
        <v>140349</v>
      </c>
      <c r="I16" s="141" t="s">
        <v>160</v>
      </c>
      <c r="J16" s="141" t="s">
        <v>160</v>
      </c>
      <c r="K16" s="141" t="s">
        <v>160</v>
      </c>
      <c r="L16" s="202" t="s">
        <v>160</v>
      </c>
    </row>
    <row r="17" spans="1:12" ht="15" customHeight="1">
      <c r="A17" s="117">
        <v>8</v>
      </c>
      <c r="B17" s="66">
        <v>149486</v>
      </c>
      <c r="C17" s="67">
        <v>3706</v>
      </c>
      <c r="D17" s="67">
        <v>2433</v>
      </c>
      <c r="E17" s="67">
        <v>1273</v>
      </c>
      <c r="F17" s="67">
        <v>10</v>
      </c>
      <c r="G17" s="67">
        <v>537</v>
      </c>
      <c r="H17" s="67">
        <v>145233</v>
      </c>
      <c r="I17" s="141" t="s">
        <v>160</v>
      </c>
      <c r="J17" s="141" t="s">
        <v>160</v>
      </c>
      <c r="K17" s="141" t="s">
        <v>160</v>
      </c>
      <c r="L17" s="202" t="s">
        <v>160</v>
      </c>
    </row>
    <row r="18" spans="1:12" ht="15" customHeight="1">
      <c r="A18" s="117">
        <v>9</v>
      </c>
      <c r="B18" s="66">
        <v>152411</v>
      </c>
      <c r="C18" s="67">
        <v>3680</v>
      </c>
      <c r="D18" s="67">
        <v>2399</v>
      </c>
      <c r="E18" s="67">
        <v>1281</v>
      </c>
      <c r="F18" s="67">
        <v>7</v>
      </c>
      <c r="G18" s="67">
        <v>457</v>
      </c>
      <c r="H18" s="67">
        <v>148267</v>
      </c>
      <c r="I18" s="141" t="s">
        <v>160</v>
      </c>
      <c r="J18" s="141" t="s">
        <v>160</v>
      </c>
      <c r="K18" s="141" t="s">
        <v>160</v>
      </c>
      <c r="L18" s="202" t="s">
        <v>160</v>
      </c>
    </row>
    <row r="19" spans="1:12" ht="15" customHeight="1">
      <c r="A19" s="117">
        <v>10</v>
      </c>
      <c r="B19" s="66">
        <v>160657</v>
      </c>
      <c r="C19" s="67">
        <v>3879</v>
      </c>
      <c r="D19" s="67">
        <v>2312</v>
      </c>
      <c r="E19" s="67">
        <v>1567</v>
      </c>
      <c r="F19" s="67">
        <v>21</v>
      </c>
      <c r="G19" s="67">
        <v>444</v>
      </c>
      <c r="H19" s="67">
        <v>156313</v>
      </c>
      <c r="I19" s="141" t="s">
        <v>160</v>
      </c>
      <c r="J19" s="67">
        <v>2709</v>
      </c>
      <c r="K19" s="67">
        <v>2701</v>
      </c>
      <c r="L19" s="202" t="s">
        <v>160</v>
      </c>
    </row>
    <row r="20" spans="1:12" ht="15" customHeight="1">
      <c r="A20" s="119" t="s">
        <v>170</v>
      </c>
      <c r="B20" s="66">
        <v>164213</v>
      </c>
      <c r="C20" s="67">
        <v>4039</v>
      </c>
      <c r="D20" s="67">
        <v>2325</v>
      </c>
      <c r="E20" s="67">
        <v>1714</v>
      </c>
      <c r="F20" s="67">
        <v>0</v>
      </c>
      <c r="G20" s="67">
        <v>513</v>
      </c>
      <c r="H20" s="67">
        <v>159661</v>
      </c>
      <c r="I20" s="141" t="s">
        <v>160</v>
      </c>
      <c r="J20" s="67">
        <v>3761</v>
      </c>
      <c r="K20" s="67">
        <v>4679</v>
      </c>
      <c r="L20" s="202" t="s">
        <v>160</v>
      </c>
    </row>
    <row r="21" spans="1:12" ht="15" customHeight="1">
      <c r="A21" s="119" t="s">
        <v>176</v>
      </c>
      <c r="B21" s="66">
        <v>169030</v>
      </c>
      <c r="C21" s="67">
        <v>4149</v>
      </c>
      <c r="D21" s="67">
        <v>2441</v>
      </c>
      <c r="E21" s="67">
        <v>1708</v>
      </c>
      <c r="F21" s="67">
        <v>42</v>
      </c>
      <c r="G21" s="67">
        <v>426</v>
      </c>
      <c r="H21" s="67">
        <v>164413</v>
      </c>
      <c r="I21" s="141" t="s">
        <v>160</v>
      </c>
      <c r="J21" s="67">
        <v>4764</v>
      </c>
      <c r="K21" s="67">
        <v>5481</v>
      </c>
      <c r="L21" s="202" t="s">
        <v>160</v>
      </c>
    </row>
    <row r="22" spans="1:12" ht="15" customHeight="1">
      <c r="A22" s="119" t="s">
        <v>179</v>
      </c>
      <c r="B22" s="66">
        <v>172423</v>
      </c>
      <c r="C22" s="67">
        <v>4097</v>
      </c>
      <c r="D22" s="67">
        <v>2281</v>
      </c>
      <c r="E22" s="67">
        <v>1816</v>
      </c>
      <c r="F22" s="67">
        <v>47</v>
      </c>
      <c r="G22" s="67">
        <v>364</v>
      </c>
      <c r="H22" s="67">
        <v>167915</v>
      </c>
      <c r="I22" s="67">
        <v>12070</v>
      </c>
      <c r="J22" s="67">
        <v>5585</v>
      </c>
      <c r="K22" s="67">
        <v>4692</v>
      </c>
      <c r="L22" s="202" t="s">
        <v>160</v>
      </c>
    </row>
    <row r="23" spans="1:12" ht="15" customHeight="1">
      <c r="A23" s="119" t="s">
        <v>206</v>
      </c>
      <c r="B23" s="66">
        <v>176541</v>
      </c>
      <c r="C23" s="67">
        <v>4201</v>
      </c>
      <c r="D23" s="67">
        <v>2372</v>
      </c>
      <c r="E23" s="67">
        <v>1829</v>
      </c>
      <c r="F23" s="67">
        <v>64</v>
      </c>
      <c r="G23" s="67">
        <v>342</v>
      </c>
      <c r="H23" s="67">
        <v>171934</v>
      </c>
      <c r="I23" s="67">
        <v>44281</v>
      </c>
      <c r="J23" s="67">
        <v>5963</v>
      </c>
      <c r="K23" s="67">
        <v>5010</v>
      </c>
      <c r="L23" s="202" t="s">
        <v>160</v>
      </c>
    </row>
    <row r="24" spans="1:12" ht="15" customHeight="1">
      <c r="A24" s="119" t="s">
        <v>205</v>
      </c>
      <c r="B24" s="66">
        <v>181607</v>
      </c>
      <c r="C24" s="67">
        <v>4465</v>
      </c>
      <c r="D24" s="67">
        <v>3316</v>
      </c>
      <c r="E24" s="67">
        <v>1149</v>
      </c>
      <c r="F24" s="67">
        <v>86</v>
      </c>
      <c r="G24" s="67">
        <v>297</v>
      </c>
      <c r="H24" s="67">
        <v>176759</v>
      </c>
      <c r="I24" s="67">
        <v>120122</v>
      </c>
      <c r="J24" s="67">
        <v>6352</v>
      </c>
      <c r="K24" s="67">
        <v>5183</v>
      </c>
      <c r="L24" s="202" t="s">
        <v>160</v>
      </c>
    </row>
    <row r="25" spans="1:12" ht="15" customHeight="1">
      <c r="A25" s="119" t="s">
        <v>244</v>
      </c>
      <c r="B25" s="66">
        <v>183040</v>
      </c>
      <c r="C25" s="67">
        <v>4627</v>
      </c>
      <c r="D25" s="67">
        <v>3503</v>
      </c>
      <c r="E25" s="67">
        <v>1124</v>
      </c>
      <c r="F25" s="67">
        <v>47</v>
      </c>
      <c r="G25" s="67">
        <v>260</v>
      </c>
      <c r="H25" s="67">
        <v>178106</v>
      </c>
      <c r="I25" s="67">
        <v>171083</v>
      </c>
      <c r="J25" s="67">
        <v>7023</v>
      </c>
      <c r="K25" s="67">
        <v>5357</v>
      </c>
      <c r="L25" s="202" t="s">
        <v>160</v>
      </c>
    </row>
    <row r="26" spans="1:12" ht="15" customHeight="1">
      <c r="A26" s="119" t="s">
        <v>257</v>
      </c>
      <c r="B26" s="66">
        <v>184171</v>
      </c>
      <c r="C26" s="67">
        <v>4715</v>
      </c>
      <c r="D26" s="67">
        <v>3591</v>
      </c>
      <c r="E26" s="67">
        <f>C26-D26</f>
        <v>1124</v>
      </c>
      <c r="F26" s="67">
        <v>41</v>
      </c>
      <c r="G26" s="67">
        <v>254</v>
      </c>
      <c r="H26" s="67">
        <v>179161</v>
      </c>
      <c r="I26" s="67">
        <v>171586</v>
      </c>
      <c r="J26" s="67">
        <v>7575</v>
      </c>
      <c r="K26" s="67">
        <v>5007</v>
      </c>
      <c r="L26" s="202" t="s">
        <v>160</v>
      </c>
    </row>
    <row r="27" spans="1:12" ht="15" customHeight="1">
      <c r="A27" s="119" t="s">
        <v>275</v>
      </c>
      <c r="B27" s="66">
        <v>184096</v>
      </c>
      <c r="C27" s="67">
        <v>4841</v>
      </c>
      <c r="D27" s="67">
        <v>3725</v>
      </c>
      <c r="E27" s="67">
        <f>C27-D27</f>
        <v>1116</v>
      </c>
      <c r="F27" s="67">
        <v>39</v>
      </c>
      <c r="G27" s="67">
        <v>244</v>
      </c>
      <c r="H27" s="67">
        <v>178972</v>
      </c>
      <c r="I27" s="67">
        <v>171663</v>
      </c>
      <c r="J27" s="67">
        <v>7309</v>
      </c>
      <c r="K27" s="67">
        <v>4939</v>
      </c>
      <c r="L27" s="68">
        <v>1466</v>
      </c>
    </row>
    <row r="28" spans="1:12" ht="15" customHeight="1">
      <c r="A28" s="119" t="s">
        <v>269</v>
      </c>
      <c r="B28" s="66">
        <v>180023</v>
      </c>
      <c r="C28" s="67">
        <v>4620</v>
      </c>
      <c r="D28" s="67">
        <v>3622</v>
      </c>
      <c r="E28" s="67">
        <f>C28-D28</f>
        <v>998</v>
      </c>
      <c r="F28" s="67">
        <v>6</v>
      </c>
      <c r="G28" s="67">
        <v>230</v>
      </c>
      <c r="H28" s="67">
        <v>175167</v>
      </c>
      <c r="I28" s="67">
        <v>167841</v>
      </c>
      <c r="J28" s="67">
        <v>7326</v>
      </c>
      <c r="K28" s="67">
        <v>4561</v>
      </c>
      <c r="L28" s="68">
        <v>1365</v>
      </c>
    </row>
    <row r="29" spans="1:12" ht="15" customHeight="1">
      <c r="A29" s="119" t="s">
        <v>284</v>
      </c>
      <c r="B29" s="66">
        <v>177372</v>
      </c>
      <c r="C29" s="67">
        <v>4631</v>
      </c>
      <c r="D29" s="67">
        <v>3701</v>
      </c>
      <c r="E29" s="67">
        <v>930</v>
      </c>
      <c r="F29" s="67">
        <v>1</v>
      </c>
      <c r="G29" s="67">
        <v>215</v>
      </c>
      <c r="H29" s="67">
        <v>172525</v>
      </c>
      <c r="I29" s="67">
        <v>165245</v>
      </c>
      <c r="J29" s="67">
        <v>7280</v>
      </c>
      <c r="K29" s="67">
        <v>4926</v>
      </c>
      <c r="L29" s="68">
        <v>1246</v>
      </c>
    </row>
    <row r="30" spans="1:12" ht="15" customHeight="1">
      <c r="A30" s="119" t="s">
        <v>285</v>
      </c>
      <c r="B30" s="66">
        <v>177427</v>
      </c>
      <c r="C30" s="67">
        <v>4396</v>
      </c>
      <c r="D30" s="67">
        <v>3596</v>
      </c>
      <c r="E30" s="67">
        <v>800</v>
      </c>
      <c r="F30" s="67">
        <v>0</v>
      </c>
      <c r="G30" s="67">
        <v>225</v>
      </c>
      <c r="H30" s="67">
        <v>172806</v>
      </c>
      <c r="I30" s="67">
        <v>165685</v>
      </c>
      <c r="J30" s="67">
        <v>7121</v>
      </c>
      <c r="K30" s="67">
        <v>4729</v>
      </c>
      <c r="L30" s="68">
        <v>1221</v>
      </c>
    </row>
    <row r="31" spans="1:12" ht="15" customHeight="1">
      <c r="A31" s="119" t="s">
        <v>289</v>
      </c>
      <c r="B31" s="66">
        <v>184332</v>
      </c>
      <c r="C31" s="67">
        <v>4585</v>
      </c>
      <c r="D31" s="67">
        <v>3773</v>
      </c>
      <c r="E31" s="67">
        <v>812</v>
      </c>
      <c r="F31" s="67">
        <v>4</v>
      </c>
      <c r="G31" s="67">
        <v>243</v>
      </c>
      <c r="H31" s="67">
        <v>179500</v>
      </c>
      <c r="I31" s="67">
        <v>172584</v>
      </c>
      <c r="J31" s="67">
        <v>6916</v>
      </c>
      <c r="K31" s="67">
        <v>4787</v>
      </c>
      <c r="L31" s="68">
        <v>1092</v>
      </c>
    </row>
    <row r="32" spans="1:12" ht="15" customHeight="1">
      <c r="A32" s="119" t="s">
        <v>295</v>
      </c>
      <c r="B32" s="66">
        <v>186470</v>
      </c>
      <c r="C32" s="67">
        <v>4547</v>
      </c>
      <c r="D32" s="67">
        <v>3702</v>
      </c>
      <c r="E32" s="67">
        <v>845</v>
      </c>
      <c r="F32" s="67">
        <v>6</v>
      </c>
      <c r="G32" s="67">
        <v>232</v>
      </c>
      <c r="H32" s="67">
        <v>181685</v>
      </c>
      <c r="I32" s="67">
        <v>174606</v>
      </c>
      <c r="J32" s="67">
        <v>7079</v>
      </c>
      <c r="K32" s="67">
        <v>4562</v>
      </c>
      <c r="L32" s="68">
        <v>1003</v>
      </c>
    </row>
    <row r="33" spans="1:12" ht="15" customHeight="1">
      <c r="A33" s="119" t="s">
        <v>303</v>
      </c>
      <c r="B33" s="66">
        <v>188874</v>
      </c>
      <c r="C33" s="67">
        <v>4780</v>
      </c>
      <c r="D33" s="67">
        <v>3911</v>
      </c>
      <c r="E33" s="67">
        <v>869</v>
      </c>
      <c r="F33" s="67">
        <v>4</v>
      </c>
      <c r="G33" s="67">
        <v>213</v>
      </c>
      <c r="H33" s="67">
        <v>183877</v>
      </c>
      <c r="I33" s="67">
        <v>176960</v>
      </c>
      <c r="J33" s="67">
        <v>6917</v>
      </c>
      <c r="K33" s="67">
        <v>4485</v>
      </c>
      <c r="L33" s="68">
        <v>850</v>
      </c>
    </row>
    <row r="34" spans="1:12" ht="15" customHeight="1">
      <c r="A34" s="119" t="s">
        <v>304</v>
      </c>
      <c r="B34" s="66">
        <v>188421</v>
      </c>
      <c r="C34" s="67">
        <v>4799</v>
      </c>
      <c r="D34" s="67">
        <v>3928</v>
      </c>
      <c r="E34" s="67">
        <v>871</v>
      </c>
      <c r="F34" s="67">
        <v>4</v>
      </c>
      <c r="G34" s="67">
        <v>170</v>
      </c>
      <c r="H34" s="67">
        <v>183448</v>
      </c>
      <c r="I34" s="67">
        <v>176374</v>
      </c>
      <c r="J34" s="67">
        <v>7074</v>
      </c>
      <c r="K34" s="67">
        <v>4468</v>
      </c>
      <c r="L34" s="68">
        <v>713</v>
      </c>
    </row>
    <row r="35" spans="1:12" ht="15" customHeight="1">
      <c r="A35" s="119" t="s">
        <v>311</v>
      </c>
      <c r="B35" s="66">
        <v>190851</v>
      </c>
      <c r="C35" s="67">
        <v>4495</v>
      </c>
      <c r="D35" s="67">
        <v>3610</v>
      </c>
      <c r="E35" s="67">
        <v>885</v>
      </c>
      <c r="F35" s="67">
        <v>4</v>
      </c>
      <c r="G35" s="67">
        <v>94</v>
      </c>
      <c r="H35" s="67">
        <v>186258</v>
      </c>
      <c r="I35" s="67">
        <v>178454</v>
      </c>
      <c r="J35" s="67">
        <v>7804</v>
      </c>
      <c r="K35" s="67">
        <v>4367</v>
      </c>
      <c r="L35" s="68">
        <v>699</v>
      </c>
    </row>
    <row r="36" spans="1:12" ht="15" customHeight="1">
      <c r="A36" s="119" t="s">
        <v>315</v>
      </c>
      <c r="B36" s="66">
        <v>194371</v>
      </c>
      <c r="C36" s="67">
        <v>4626</v>
      </c>
      <c r="D36" s="67">
        <v>3775</v>
      </c>
      <c r="E36" s="67">
        <v>851</v>
      </c>
      <c r="F36" s="67">
        <v>19</v>
      </c>
      <c r="G36" s="67">
        <v>71</v>
      </c>
      <c r="H36" s="67">
        <v>189655</v>
      </c>
      <c r="I36" s="67">
        <v>181609</v>
      </c>
      <c r="J36" s="67">
        <v>8046</v>
      </c>
      <c r="K36" s="67">
        <v>4783</v>
      </c>
      <c r="L36" s="68">
        <v>689</v>
      </c>
    </row>
    <row r="37" spans="1:12" ht="15" customHeight="1">
      <c r="A37" s="119" t="s">
        <v>324</v>
      </c>
      <c r="B37" s="66">
        <v>199616</v>
      </c>
      <c r="C37" s="67">
        <v>4511</v>
      </c>
      <c r="D37" s="67">
        <v>3636</v>
      </c>
      <c r="E37" s="67">
        <v>875</v>
      </c>
      <c r="F37" s="67">
        <v>20</v>
      </c>
      <c r="G37" s="67">
        <v>63</v>
      </c>
      <c r="H37" s="67">
        <v>195022</v>
      </c>
      <c r="I37" s="67">
        <v>186345</v>
      </c>
      <c r="J37" s="67">
        <v>8677</v>
      </c>
      <c r="K37" s="67">
        <v>4804</v>
      </c>
      <c r="L37" s="68">
        <v>419</v>
      </c>
    </row>
    <row r="38" spans="1:12" ht="15" customHeight="1">
      <c r="A38" s="114" t="s">
        <v>325</v>
      </c>
      <c r="B38" s="82">
        <v>200991</v>
      </c>
      <c r="C38" s="72">
        <v>4614</v>
      </c>
      <c r="D38" s="72">
        <v>3613</v>
      </c>
      <c r="E38" s="72">
        <v>1001</v>
      </c>
      <c r="F38" s="72">
        <v>15</v>
      </c>
      <c r="G38" s="72">
        <v>46</v>
      </c>
      <c r="H38" s="72">
        <v>196316</v>
      </c>
      <c r="I38" s="72">
        <v>187648</v>
      </c>
      <c r="J38" s="72">
        <v>8668</v>
      </c>
      <c r="K38" s="72">
        <v>4624</v>
      </c>
      <c r="L38" s="73">
        <v>466</v>
      </c>
    </row>
    <row r="39" spans="1:12" ht="15" customHeight="1">
      <c r="A39" s="120" t="s">
        <v>199</v>
      </c>
      <c r="J39" s="67"/>
      <c r="K39" s="67"/>
      <c r="L39" s="67"/>
    </row>
    <row r="40" spans="1:12" ht="15" customHeight="1">
      <c r="A40" s="120" t="s">
        <v>200</v>
      </c>
      <c r="J40" s="67"/>
      <c r="K40" s="67"/>
      <c r="L40" s="67"/>
    </row>
    <row r="41" spans="1:12" ht="15" customHeight="1">
      <c r="A41" s="120" t="s">
        <v>201</v>
      </c>
      <c r="J41" s="67"/>
      <c r="K41" s="67"/>
      <c r="L41" s="67"/>
    </row>
    <row r="42" spans="1:12" ht="13.5" customHeight="1">
      <c r="A42" s="31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61.5" customHeight="1">
      <c r="A43" s="115"/>
      <c r="B43"/>
      <c r="C43"/>
      <c r="D43"/>
      <c r="E43"/>
      <c r="F43"/>
      <c r="G43"/>
      <c r="H43"/>
      <c r="I43"/>
      <c r="J43"/>
      <c r="K43"/>
      <c r="L43"/>
    </row>
  </sheetData>
  <sheetProtection/>
  <mergeCells count="7">
    <mergeCell ref="G2:G3"/>
    <mergeCell ref="I2:L2"/>
    <mergeCell ref="F2:F3"/>
    <mergeCell ref="A2:A3"/>
    <mergeCell ref="B2:B3"/>
    <mergeCell ref="C2:E2"/>
    <mergeCell ref="H2:H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41"/>
  <sheetViews>
    <sheetView view="pageBreakPreview" zoomScale="90" zoomScaleSheetLayoutView="90" zoomScalePageLayoutView="0" workbookViewId="0" topLeftCell="A1">
      <selection activeCell="O6" sqref="O6"/>
    </sheetView>
  </sheetViews>
  <sheetFormatPr defaultColWidth="6.50390625" defaultRowHeight="13.5"/>
  <cols>
    <col min="1" max="1" width="10.50390625" style="106" customWidth="1"/>
    <col min="2" max="2" width="10.50390625" style="106" bestFit="1" customWidth="1"/>
    <col min="3" max="7" width="8.625" style="106" customWidth="1"/>
    <col min="8" max="8" width="9.875" style="106" customWidth="1"/>
    <col min="9" max="12" width="8.625" style="106" customWidth="1"/>
    <col min="13" max="13" width="4.625" style="0" customWidth="1"/>
  </cols>
  <sheetData>
    <row r="1" spans="1:12" ht="13.5">
      <c r="A1" s="98" t="s">
        <v>341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3.5" customHeight="1">
      <c r="A2" s="333" t="s">
        <v>175</v>
      </c>
      <c r="B2" s="333" t="s">
        <v>37</v>
      </c>
      <c r="C2" s="333" t="s">
        <v>157</v>
      </c>
      <c r="D2" s="333"/>
      <c r="E2" s="333"/>
      <c r="F2" s="325" t="s">
        <v>202</v>
      </c>
      <c r="G2" s="420" t="s">
        <v>158</v>
      </c>
      <c r="H2" s="425" t="s">
        <v>198</v>
      </c>
      <c r="I2" s="421" t="s">
        <v>173</v>
      </c>
      <c r="J2" s="422"/>
      <c r="K2" s="422"/>
      <c r="L2" s="423"/>
    </row>
    <row r="3" spans="1:12" ht="55.5" customHeight="1">
      <c r="A3" s="333"/>
      <c r="B3" s="333"/>
      <c r="C3" s="19" t="s">
        <v>37</v>
      </c>
      <c r="D3" s="51" t="s">
        <v>278</v>
      </c>
      <c r="E3" s="51" t="s">
        <v>174</v>
      </c>
      <c r="F3" s="424"/>
      <c r="G3" s="327"/>
      <c r="H3" s="426"/>
      <c r="I3" s="47" t="s">
        <v>196</v>
      </c>
      <c r="J3" s="52" t="s">
        <v>195</v>
      </c>
      <c r="K3" s="51" t="s">
        <v>208</v>
      </c>
      <c r="L3" s="226" t="s">
        <v>263</v>
      </c>
    </row>
    <row r="4" spans="1:12" ht="15" customHeight="1">
      <c r="A4" s="111" t="s">
        <v>168</v>
      </c>
      <c r="B4" s="66">
        <v>85605</v>
      </c>
      <c r="C4" s="67">
        <v>3423</v>
      </c>
      <c r="D4" s="67">
        <v>3092</v>
      </c>
      <c r="E4" s="67">
        <v>331</v>
      </c>
      <c r="F4" s="67">
        <v>78</v>
      </c>
      <c r="G4" s="67">
        <v>1065</v>
      </c>
      <c r="H4" s="67">
        <v>81039</v>
      </c>
      <c r="I4" s="141" t="s">
        <v>160</v>
      </c>
      <c r="J4" s="141" t="s">
        <v>160</v>
      </c>
      <c r="K4" s="141" t="s">
        <v>160</v>
      </c>
      <c r="L4" s="202" t="s">
        <v>160</v>
      </c>
    </row>
    <row r="5" spans="1:12" ht="15" customHeight="1">
      <c r="A5" s="111">
        <v>55</v>
      </c>
      <c r="B5" s="66">
        <v>95695</v>
      </c>
      <c r="C5" s="67">
        <v>3673</v>
      </c>
      <c r="D5" s="67">
        <v>3314</v>
      </c>
      <c r="E5" s="67">
        <v>359</v>
      </c>
      <c r="F5" s="67">
        <v>17</v>
      </c>
      <c r="G5" s="67">
        <v>868</v>
      </c>
      <c r="H5" s="67">
        <v>91137</v>
      </c>
      <c r="I5" s="141" t="s">
        <v>160</v>
      </c>
      <c r="J5" s="141" t="s">
        <v>160</v>
      </c>
      <c r="K5" s="141" t="s">
        <v>160</v>
      </c>
      <c r="L5" s="202" t="s">
        <v>160</v>
      </c>
    </row>
    <row r="6" spans="1:12" ht="15" customHeight="1">
      <c r="A6" s="111">
        <v>60</v>
      </c>
      <c r="B6" s="66">
        <v>115948</v>
      </c>
      <c r="C6" s="67">
        <v>3231</v>
      </c>
      <c r="D6" s="67">
        <v>2255</v>
      </c>
      <c r="E6" s="67">
        <v>976</v>
      </c>
      <c r="F6" s="67">
        <v>6</v>
      </c>
      <c r="G6" s="67">
        <v>619</v>
      </c>
      <c r="H6" s="67">
        <v>112092</v>
      </c>
      <c r="I6" s="141" t="s">
        <v>160</v>
      </c>
      <c r="J6" s="141" t="s">
        <v>160</v>
      </c>
      <c r="K6" s="141" t="s">
        <v>160</v>
      </c>
      <c r="L6" s="202" t="s">
        <v>160</v>
      </c>
    </row>
    <row r="7" spans="1:12" ht="13.5" hidden="1">
      <c r="A7" s="111">
        <v>61</v>
      </c>
      <c r="B7" s="66">
        <v>118955</v>
      </c>
      <c r="C7" s="67">
        <v>3231</v>
      </c>
      <c r="D7" s="67">
        <v>2322</v>
      </c>
      <c r="E7" s="67">
        <v>909</v>
      </c>
      <c r="F7" s="67">
        <v>5</v>
      </c>
      <c r="G7" s="67">
        <v>654</v>
      </c>
      <c r="H7" s="67">
        <v>115065</v>
      </c>
      <c r="I7" s="141" t="s">
        <v>160</v>
      </c>
      <c r="J7" s="141" t="s">
        <v>160</v>
      </c>
      <c r="K7" s="141" t="s">
        <v>160</v>
      </c>
      <c r="L7" s="202" t="s">
        <v>160</v>
      </c>
    </row>
    <row r="8" spans="1:12" ht="13.5" hidden="1">
      <c r="A8" s="111">
        <v>62</v>
      </c>
      <c r="B8" s="66">
        <v>121895</v>
      </c>
      <c r="C8" s="67">
        <v>3141</v>
      </c>
      <c r="D8" s="67">
        <v>2208</v>
      </c>
      <c r="E8" s="67">
        <v>933</v>
      </c>
      <c r="F8" s="67">
        <v>5</v>
      </c>
      <c r="G8" s="67">
        <v>616</v>
      </c>
      <c r="H8" s="67">
        <v>118133</v>
      </c>
      <c r="I8" s="141" t="s">
        <v>160</v>
      </c>
      <c r="J8" s="141" t="s">
        <v>160</v>
      </c>
      <c r="K8" s="141" t="s">
        <v>160</v>
      </c>
      <c r="L8" s="202" t="s">
        <v>160</v>
      </c>
    </row>
    <row r="9" spans="1:12" ht="13.5" hidden="1">
      <c r="A9" s="111">
        <v>63</v>
      </c>
      <c r="B9" s="66">
        <v>124106</v>
      </c>
      <c r="C9" s="67">
        <v>3245</v>
      </c>
      <c r="D9" s="67">
        <v>2269</v>
      </c>
      <c r="E9" s="67">
        <v>976</v>
      </c>
      <c r="F9" s="67">
        <v>2</v>
      </c>
      <c r="G9" s="67">
        <v>639</v>
      </c>
      <c r="H9" s="67">
        <v>120220</v>
      </c>
      <c r="I9" s="141" t="s">
        <v>160</v>
      </c>
      <c r="J9" s="141" t="s">
        <v>160</v>
      </c>
      <c r="K9" s="141" t="s">
        <v>160</v>
      </c>
      <c r="L9" s="202" t="s">
        <v>160</v>
      </c>
    </row>
    <row r="10" spans="1:12" ht="13.5" hidden="1">
      <c r="A10" s="111" t="s">
        <v>172</v>
      </c>
      <c r="B10" s="66">
        <v>125929</v>
      </c>
      <c r="C10" s="67">
        <v>3239</v>
      </c>
      <c r="D10" s="67">
        <v>2282</v>
      </c>
      <c r="E10" s="67">
        <v>957</v>
      </c>
      <c r="F10" s="67">
        <v>21</v>
      </c>
      <c r="G10" s="67">
        <v>673</v>
      </c>
      <c r="H10" s="67">
        <v>121996</v>
      </c>
      <c r="I10" s="141" t="s">
        <v>160</v>
      </c>
      <c r="J10" s="141" t="s">
        <v>160</v>
      </c>
      <c r="K10" s="141" t="s">
        <v>160</v>
      </c>
      <c r="L10" s="202" t="s">
        <v>160</v>
      </c>
    </row>
    <row r="11" spans="1:12" ht="15" customHeight="1">
      <c r="A11" s="119" t="s">
        <v>169</v>
      </c>
      <c r="B11" s="66">
        <v>127797</v>
      </c>
      <c r="C11" s="67">
        <v>3268</v>
      </c>
      <c r="D11" s="67">
        <v>2298</v>
      </c>
      <c r="E11" s="67">
        <v>970</v>
      </c>
      <c r="F11" s="67">
        <v>1</v>
      </c>
      <c r="G11" s="67">
        <v>707</v>
      </c>
      <c r="H11" s="67">
        <v>123821</v>
      </c>
      <c r="I11" s="141" t="s">
        <v>160</v>
      </c>
      <c r="J11" s="141" t="s">
        <v>160</v>
      </c>
      <c r="K11" s="141" t="s">
        <v>160</v>
      </c>
      <c r="L11" s="202" t="s">
        <v>160</v>
      </c>
    </row>
    <row r="12" spans="1:12" ht="13.5" hidden="1">
      <c r="A12" s="111">
        <v>3</v>
      </c>
      <c r="B12" s="66">
        <v>129826</v>
      </c>
      <c r="C12" s="67">
        <v>3477</v>
      </c>
      <c r="D12" s="67">
        <v>2333</v>
      </c>
      <c r="E12" s="67">
        <v>1144</v>
      </c>
      <c r="F12" s="67">
        <v>6</v>
      </c>
      <c r="G12" s="67">
        <v>733</v>
      </c>
      <c r="H12" s="67">
        <v>125610</v>
      </c>
      <c r="I12" s="141" t="s">
        <v>160</v>
      </c>
      <c r="J12" s="141" t="s">
        <v>160</v>
      </c>
      <c r="K12" s="141" t="s">
        <v>160</v>
      </c>
      <c r="L12" s="202" t="s">
        <v>160</v>
      </c>
    </row>
    <row r="13" spans="1:12" ht="13.5" hidden="1">
      <c r="A13" s="111">
        <v>4</v>
      </c>
      <c r="B13" s="66">
        <v>133966</v>
      </c>
      <c r="C13" s="67">
        <v>3451</v>
      </c>
      <c r="D13" s="67">
        <v>2124</v>
      </c>
      <c r="E13" s="67">
        <v>1327</v>
      </c>
      <c r="F13" s="67">
        <v>3</v>
      </c>
      <c r="G13" s="67">
        <v>603</v>
      </c>
      <c r="H13" s="67">
        <v>129909</v>
      </c>
      <c r="I13" s="141" t="s">
        <v>160</v>
      </c>
      <c r="J13" s="141" t="s">
        <v>160</v>
      </c>
      <c r="K13" s="141" t="s">
        <v>160</v>
      </c>
      <c r="L13" s="202" t="s">
        <v>160</v>
      </c>
    </row>
    <row r="14" spans="1:12" ht="13.5" hidden="1">
      <c r="A14" s="111">
        <v>5</v>
      </c>
      <c r="B14" s="66">
        <v>137648</v>
      </c>
      <c r="C14" s="67">
        <v>3570</v>
      </c>
      <c r="D14" s="67">
        <v>2375</v>
      </c>
      <c r="E14" s="67">
        <v>1195</v>
      </c>
      <c r="F14" s="67">
        <v>6</v>
      </c>
      <c r="G14" s="67">
        <v>711</v>
      </c>
      <c r="H14" s="67">
        <v>133361</v>
      </c>
      <c r="I14" s="141" t="s">
        <v>160</v>
      </c>
      <c r="J14" s="141" t="s">
        <v>160</v>
      </c>
      <c r="K14" s="141" t="s">
        <v>160</v>
      </c>
      <c r="L14" s="202" t="s">
        <v>160</v>
      </c>
    </row>
    <row r="15" spans="1:12" ht="13.5" hidden="1">
      <c r="A15" s="111">
        <v>6</v>
      </c>
      <c r="B15" s="66">
        <v>139035</v>
      </c>
      <c r="C15" s="67">
        <v>3736</v>
      </c>
      <c r="D15" s="67">
        <v>2495</v>
      </c>
      <c r="E15" s="67">
        <v>1241</v>
      </c>
      <c r="F15" s="67">
        <v>10</v>
      </c>
      <c r="G15" s="67">
        <v>588</v>
      </c>
      <c r="H15" s="67">
        <v>134701</v>
      </c>
      <c r="I15" s="141" t="s">
        <v>160</v>
      </c>
      <c r="J15" s="141" t="s">
        <v>160</v>
      </c>
      <c r="K15" s="141" t="s">
        <v>160</v>
      </c>
      <c r="L15" s="202" t="s">
        <v>160</v>
      </c>
    </row>
    <row r="16" spans="1:12" ht="15" customHeight="1">
      <c r="A16" s="111">
        <v>7</v>
      </c>
      <c r="B16" s="66">
        <v>144475</v>
      </c>
      <c r="C16" s="67">
        <v>3645</v>
      </c>
      <c r="D16" s="67">
        <v>2456</v>
      </c>
      <c r="E16" s="67">
        <v>1189</v>
      </c>
      <c r="F16" s="67">
        <v>4</v>
      </c>
      <c r="G16" s="67">
        <v>581</v>
      </c>
      <c r="H16" s="67">
        <v>140245</v>
      </c>
      <c r="I16" s="141" t="s">
        <v>160</v>
      </c>
      <c r="J16" s="141" t="s">
        <v>160</v>
      </c>
      <c r="K16" s="141" t="s">
        <v>160</v>
      </c>
      <c r="L16" s="202" t="s">
        <v>160</v>
      </c>
    </row>
    <row r="17" spans="1:12" ht="15" customHeight="1">
      <c r="A17" s="111">
        <v>8</v>
      </c>
      <c r="B17" s="66">
        <v>149302</v>
      </c>
      <c r="C17" s="67">
        <v>3742</v>
      </c>
      <c r="D17" s="67">
        <v>2457</v>
      </c>
      <c r="E17" s="67">
        <v>1285</v>
      </c>
      <c r="F17" s="67">
        <v>10</v>
      </c>
      <c r="G17" s="67">
        <v>545</v>
      </c>
      <c r="H17" s="67">
        <v>145005</v>
      </c>
      <c r="I17" s="141" t="s">
        <v>160</v>
      </c>
      <c r="J17" s="141" t="s">
        <v>160</v>
      </c>
      <c r="K17" s="141" t="s">
        <v>160</v>
      </c>
      <c r="L17" s="202" t="s">
        <v>160</v>
      </c>
    </row>
    <row r="18" spans="1:12" ht="15" customHeight="1">
      <c r="A18" s="111">
        <v>9</v>
      </c>
      <c r="B18" s="66">
        <v>152984</v>
      </c>
      <c r="C18" s="67">
        <v>3774</v>
      </c>
      <c r="D18" s="67">
        <v>2442</v>
      </c>
      <c r="E18" s="67">
        <v>1332</v>
      </c>
      <c r="F18" s="67">
        <v>7</v>
      </c>
      <c r="G18" s="67">
        <v>505</v>
      </c>
      <c r="H18" s="67">
        <v>148698</v>
      </c>
      <c r="I18" s="141" t="s">
        <v>160</v>
      </c>
      <c r="J18" s="141" t="s">
        <v>160</v>
      </c>
      <c r="K18" s="141" t="s">
        <v>160</v>
      </c>
      <c r="L18" s="202" t="s">
        <v>160</v>
      </c>
    </row>
    <row r="19" spans="1:12" ht="15" customHeight="1">
      <c r="A19" s="111">
        <v>10</v>
      </c>
      <c r="B19" s="66">
        <v>160763</v>
      </c>
      <c r="C19" s="67">
        <v>3907</v>
      </c>
      <c r="D19" s="67">
        <v>2384</v>
      </c>
      <c r="E19" s="67">
        <v>1523</v>
      </c>
      <c r="F19" s="67">
        <v>21</v>
      </c>
      <c r="G19" s="67">
        <v>437</v>
      </c>
      <c r="H19" s="67">
        <v>156398</v>
      </c>
      <c r="I19" s="141" t="s">
        <v>160</v>
      </c>
      <c r="J19" s="67">
        <v>4289</v>
      </c>
      <c r="K19" s="67">
        <v>537</v>
      </c>
      <c r="L19" s="202" t="s">
        <v>160</v>
      </c>
    </row>
    <row r="20" spans="1:12" ht="15" customHeight="1">
      <c r="A20" s="113" t="s">
        <v>170</v>
      </c>
      <c r="B20" s="66">
        <v>164243</v>
      </c>
      <c r="C20" s="67">
        <v>4007</v>
      </c>
      <c r="D20" s="67">
        <v>2310</v>
      </c>
      <c r="E20" s="67">
        <v>1697</v>
      </c>
      <c r="F20" s="67">
        <v>0</v>
      </c>
      <c r="G20" s="67">
        <v>524</v>
      </c>
      <c r="H20" s="67">
        <v>159712</v>
      </c>
      <c r="I20" s="141" t="s">
        <v>160</v>
      </c>
      <c r="J20" s="67">
        <v>6604</v>
      </c>
      <c r="K20" s="67">
        <v>993</v>
      </c>
      <c r="L20" s="202" t="s">
        <v>160</v>
      </c>
    </row>
    <row r="21" spans="1:12" ht="15" customHeight="1">
      <c r="A21" s="113" t="s">
        <v>176</v>
      </c>
      <c r="B21" s="66">
        <v>168993</v>
      </c>
      <c r="C21" s="67">
        <v>4170</v>
      </c>
      <c r="D21" s="67">
        <v>2476</v>
      </c>
      <c r="E21" s="67">
        <v>1694</v>
      </c>
      <c r="F21" s="67">
        <v>41</v>
      </c>
      <c r="G21" s="67">
        <v>431</v>
      </c>
      <c r="H21" s="67">
        <v>164351</v>
      </c>
      <c r="I21" s="141" t="s">
        <v>160</v>
      </c>
      <c r="J21" s="67">
        <v>8278</v>
      </c>
      <c r="K21" s="67">
        <v>1262</v>
      </c>
      <c r="L21" s="202" t="s">
        <v>160</v>
      </c>
    </row>
    <row r="22" spans="1:12" ht="15" customHeight="1">
      <c r="A22" s="119" t="s">
        <v>179</v>
      </c>
      <c r="B22" s="66">
        <v>172427</v>
      </c>
      <c r="C22" s="67">
        <v>4103</v>
      </c>
      <c r="D22" s="67">
        <v>2265</v>
      </c>
      <c r="E22" s="67">
        <v>1838</v>
      </c>
      <c r="F22" s="67">
        <v>48</v>
      </c>
      <c r="G22" s="67">
        <v>374</v>
      </c>
      <c r="H22" s="67">
        <v>167902</v>
      </c>
      <c r="I22" s="67">
        <v>12231</v>
      </c>
      <c r="J22" s="67">
        <v>8821</v>
      </c>
      <c r="K22" s="67">
        <v>1265</v>
      </c>
      <c r="L22" s="202" t="s">
        <v>160</v>
      </c>
    </row>
    <row r="23" spans="1:12" ht="15" customHeight="1">
      <c r="A23" s="119" t="s">
        <v>189</v>
      </c>
      <c r="B23" s="66">
        <v>176840</v>
      </c>
      <c r="C23" s="67">
        <v>4233</v>
      </c>
      <c r="D23" s="67">
        <v>2401</v>
      </c>
      <c r="E23" s="67">
        <v>1832</v>
      </c>
      <c r="F23" s="67">
        <v>59</v>
      </c>
      <c r="G23" s="67">
        <v>363</v>
      </c>
      <c r="H23" s="67">
        <v>172175</v>
      </c>
      <c r="I23" s="67">
        <v>43954</v>
      </c>
      <c r="J23" s="67">
        <v>9581</v>
      </c>
      <c r="K23" s="67">
        <v>1392</v>
      </c>
      <c r="L23" s="202" t="s">
        <v>160</v>
      </c>
    </row>
    <row r="24" spans="1:12" ht="15" customHeight="1">
      <c r="A24" s="119" t="s">
        <v>205</v>
      </c>
      <c r="B24" s="66">
        <v>181847</v>
      </c>
      <c r="C24" s="67">
        <v>4433</v>
      </c>
      <c r="D24" s="67">
        <v>3299</v>
      </c>
      <c r="E24" s="67">
        <v>1134</v>
      </c>
      <c r="F24" s="67">
        <v>87</v>
      </c>
      <c r="G24" s="67">
        <v>301</v>
      </c>
      <c r="H24" s="67">
        <v>177026</v>
      </c>
      <c r="I24" s="67">
        <v>118528</v>
      </c>
      <c r="J24" s="67">
        <v>10168</v>
      </c>
      <c r="K24" s="67">
        <v>714</v>
      </c>
      <c r="L24" s="202" t="s">
        <v>160</v>
      </c>
    </row>
    <row r="25" spans="1:12" ht="15" customHeight="1">
      <c r="A25" s="119" t="s">
        <v>210</v>
      </c>
      <c r="B25" s="66">
        <v>183038</v>
      </c>
      <c r="C25" s="67">
        <v>4685</v>
      </c>
      <c r="D25" s="67">
        <v>3557</v>
      </c>
      <c r="E25" s="67">
        <v>1128</v>
      </c>
      <c r="F25" s="67">
        <v>49</v>
      </c>
      <c r="G25" s="67">
        <v>257</v>
      </c>
      <c r="H25" s="67">
        <v>178047</v>
      </c>
      <c r="I25" s="67">
        <v>167309</v>
      </c>
      <c r="J25" s="67">
        <v>10738</v>
      </c>
      <c r="K25" s="67">
        <v>1498</v>
      </c>
      <c r="L25" s="202" t="s">
        <v>160</v>
      </c>
    </row>
    <row r="26" spans="1:12" ht="15" customHeight="1">
      <c r="A26" s="119" t="s">
        <v>245</v>
      </c>
      <c r="B26" s="66">
        <v>183909</v>
      </c>
      <c r="C26" s="67">
        <v>4654</v>
      </c>
      <c r="D26" s="67">
        <v>3581</v>
      </c>
      <c r="E26" s="67">
        <v>1073</v>
      </c>
      <c r="F26" s="67">
        <v>42</v>
      </c>
      <c r="G26" s="67">
        <v>258</v>
      </c>
      <c r="H26" s="67">
        <v>178955</v>
      </c>
      <c r="I26" s="67">
        <v>167852</v>
      </c>
      <c r="J26" s="67">
        <v>11103</v>
      </c>
      <c r="K26" s="67">
        <v>1444</v>
      </c>
      <c r="L26" s="202" t="s">
        <v>160</v>
      </c>
    </row>
    <row r="27" spans="1:12" ht="15" customHeight="1">
      <c r="A27" s="119" t="s">
        <v>258</v>
      </c>
      <c r="B27" s="66">
        <v>184760</v>
      </c>
      <c r="C27" s="67">
        <v>4982</v>
      </c>
      <c r="D27" s="67">
        <v>3778</v>
      </c>
      <c r="E27" s="67">
        <f>C27-D27</f>
        <v>1204</v>
      </c>
      <c r="F27" s="67">
        <v>39</v>
      </c>
      <c r="G27" s="67">
        <v>229</v>
      </c>
      <c r="H27" s="67">
        <v>179510</v>
      </c>
      <c r="I27" s="67">
        <v>168677</v>
      </c>
      <c r="J27" s="67">
        <v>10833</v>
      </c>
      <c r="K27" s="67">
        <v>1669</v>
      </c>
      <c r="L27" s="68">
        <v>1909</v>
      </c>
    </row>
    <row r="28" spans="1:12" ht="15" customHeight="1">
      <c r="A28" s="119" t="s">
        <v>269</v>
      </c>
      <c r="B28" s="66">
        <v>180502</v>
      </c>
      <c r="C28" s="67">
        <f>D28+E28</f>
        <v>4655</v>
      </c>
      <c r="D28" s="67">
        <v>3653</v>
      </c>
      <c r="E28" s="67">
        <v>1002</v>
      </c>
      <c r="F28" s="67">
        <v>5</v>
      </c>
      <c r="G28" s="67">
        <v>211</v>
      </c>
      <c r="H28" s="67">
        <f>B28-G28-F28-C28</f>
        <v>175631</v>
      </c>
      <c r="I28" s="67">
        <v>165082</v>
      </c>
      <c r="J28" s="67">
        <v>10549</v>
      </c>
      <c r="K28" s="67">
        <v>1359</v>
      </c>
      <c r="L28" s="68">
        <v>1711</v>
      </c>
    </row>
    <row r="29" spans="1:12" ht="15" customHeight="1">
      <c r="A29" s="119" t="s">
        <v>270</v>
      </c>
      <c r="B29" s="66">
        <v>177814</v>
      </c>
      <c r="C29" s="67">
        <v>4682</v>
      </c>
      <c r="D29" s="67">
        <v>3685</v>
      </c>
      <c r="E29" s="67">
        <v>997</v>
      </c>
      <c r="F29" s="67">
        <v>2</v>
      </c>
      <c r="G29" s="67">
        <v>167</v>
      </c>
      <c r="H29" s="67">
        <v>172963</v>
      </c>
      <c r="I29" s="67">
        <v>162252</v>
      </c>
      <c r="J29" s="67">
        <v>10711</v>
      </c>
      <c r="K29" s="67">
        <v>1538</v>
      </c>
      <c r="L29" s="68">
        <v>1589</v>
      </c>
    </row>
    <row r="30" spans="1:12" ht="15" customHeight="1">
      <c r="A30" s="119" t="s">
        <v>283</v>
      </c>
      <c r="B30" s="66">
        <v>177635</v>
      </c>
      <c r="C30" s="67">
        <v>4482</v>
      </c>
      <c r="D30" s="67">
        <v>3654</v>
      </c>
      <c r="E30" s="67">
        <v>828</v>
      </c>
      <c r="F30" s="67">
        <v>0</v>
      </c>
      <c r="G30" s="67">
        <v>183</v>
      </c>
      <c r="H30" s="67">
        <v>172970</v>
      </c>
      <c r="I30" s="67">
        <v>162564</v>
      </c>
      <c r="J30" s="67">
        <v>10406</v>
      </c>
      <c r="K30" s="67">
        <v>1550</v>
      </c>
      <c r="L30" s="68">
        <v>1560</v>
      </c>
    </row>
    <row r="31" spans="1:12" ht="15" customHeight="1">
      <c r="A31" s="119" t="s">
        <v>289</v>
      </c>
      <c r="B31" s="66">
        <v>184446</v>
      </c>
      <c r="C31" s="67">
        <v>4656</v>
      </c>
      <c r="D31" s="67">
        <v>3778</v>
      </c>
      <c r="E31" s="67">
        <v>878</v>
      </c>
      <c r="F31" s="67">
        <v>4</v>
      </c>
      <c r="G31" s="67">
        <v>201</v>
      </c>
      <c r="H31" s="67">
        <v>179585</v>
      </c>
      <c r="I31" s="67">
        <v>169030</v>
      </c>
      <c r="J31" s="67">
        <v>10555</v>
      </c>
      <c r="K31" s="67">
        <v>1324</v>
      </c>
      <c r="L31" s="68">
        <v>1471</v>
      </c>
    </row>
    <row r="32" spans="1:12" ht="15" customHeight="1">
      <c r="A32" s="119" t="s">
        <v>288</v>
      </c>
      <c r="B32" s="66">
        <v>186591</v>
      </c>
      <c r="C32" s="67">
        <v>4640</v>
      </c>
      <c r="D32" s="67">
        <v>3757</v>
      </c>
      <c r="E32" s="67">
        <v>883</v>
      </c>
      <c r="F32" s="67">
        <v>5</v>
      </c>
      <c r="G32" s="67">
        <v>184</v>
      </c>
      <c r="H32" s="67">
        <v>181762</v>
      </c>
      <c r="I32" s="67">
        <v>171133</v>
      </c>
      <c r="J32" s="67">
        <v>10629</v>
      </c>
      <c r="K32" s="67">
        <v>1045</v>
      </c>
      <c r="L32" s="68">
        <v>1312</v>
      </c>
    </row>
    <row r="33" spans="1:12" ht="15" customHeight="1">
      <c r="A33" s="119" t="s">
        <v>290</v>
      </c>
      <c r="B33" s="66">
        <v>189178</v>
      </c>
      <c r="C33" s="67">
        <v>4911</v>
      </c>
      <c r="D33" s="67">
        <v>4014</v>
      </c>
      <c r="E33" s="67">
        <v>897</v>
      </c>
      <c r="F33" s="67">
        <v>5</v>
      </c>
      <c r="G33" s="67">
        <v>174</v>
      </c>
      <c r="H33" s="67">
        <v>184088</v>
      </c>
      <c r="I33" s="67">
        <v>173673</v>
      </c>
      <c r="J33" s="67">
        <v>10415</v>
      </c>
      <c r="K33" s="67">
        <v>1017</v>
      </c>
      <c r="L33" s="68">
        <v>1158</v>
      </c>
    </row>
    <row r="34" spans="1:12" ht="13.5">
      <c r="A34" s="119" t="s">
        <v>300</v>
      </c>
      <c r="B34" s="66">
        <v>188774</v>
      </c>
      <c r="C34" s="67">
        <v>4859</v>
      </c>
      <c r="D34" s="67">
        <v>3956</v>
      </c>
      <c r="E34" s="67">
        <v>903</v>
      </c>
      <c r="F34" s="67">
        <v>4</v>
      </c>
      <c r="G34" s="67">
        <v>136</v>
      </c>
      <c r="H34" s="67">
        <v>183775</v>
      </c>
      <c r="I34" s="67">
        <v>173245</v>
      </c>
      <c r="J34" s="67">
        <v>10530</v>
      </c>
      <c r="K34" s="67">
        <v>1092</v>
      </c>
      <c r="L34" s="68">
        <v>1127</v>
      </c>
    </row>
    <row r="35" spans="1:12" ht="13.5">
      <c r="A35" s="119" t="s">
        <v>310</v>
      </c>
      <c r="B35" s="66">
        <v>191052</v>
      </c>
      <c r="C35" s="67">
        <v>4661</v>
      </c>
      <c r="D35" s="67">
        <v>3771</v>
      </c>
      <c r="E35" s="67">
        <v>890</v>
      </c>
      <c r="F35" s="67">
        <v>0</v>
      </c>
      <c r="G35" s="67">
        <v>92</v>
      </c>
      <c r="H35" s="67">
        <v>186299</v>
      </c>
      <c r="I35" s="67">
        <v>175180</v>
      </c>
      <c r="J35" s="67">
        <v>11119</v>
      </c>
      <c r="K35" s="67">
        <v>1054</v>
      </c>
      <c r="L35" s="68">
        <v>1079</v>
      </c>
    </row>
    <row r="36" spans="1:12" ht="13.5">
      <c r="A36" s="119" t="s">
        <v>315</v>
      </c>
      <c r="B36" s="66">
        <v>194824</v>
      </c>
      <c r="C36" s="67">
        <v>4710</v>
      </c>
      <c r="D36" s="67">
        <v>3828</v>
      </c>
      <c r="E36" s="67">
        <v>882</v>
      </c>
      <c r="F36" s="67">
        <v>15</v>
      </c>
      <c r="G36" s="67">
        <v>83</v>
      </c>
      <c r="H36" s="67">
        <v>190016</v>
      </c>
      <c r="I36" s="67">
        <v>178276</v>
      </c>
      <c r="J36" s="67">
        <v>11740</v>
      </c>
      <c r="K36" s="67">
        <v>1124</v>
      </c>
      <c r="L36" s="68">
        <v>1146</v>
      </c>
    </row>
    <row r="37" spans="1:12" ht="13.5">
      <c r="A37" s="119" t="s">
        <v>322</v>
      </c>
      <c r="B37" s="66">
        <v>199752</v>
      </c>
      <c r="C37" s="67">
        <v>4575</v>
      </c>
      <c r="D37" s="67">
        <v>3683</v>
      </c>
      <c r="E37" s="67">
        <v>892</v>
      </c>
      <c r="F37" s="67">
        <v>14</v>
      </c>
      <c r="G37" s="67">
        <v>67</v>
      </c>
      <c r="H37" s="67">
        <v>195096</v>
      </c>
      <c r="I37" s="67">
        <v>182555</v>
      </c>
      <c r="J37" s="67">
        <v>12541</v>
      </c>
      <c r="K37" s="67">
        <v>1095</v>
      </c>
      <c r="L37" s="68">
        <v>757</v>
      </c>
    </row>
    <row r="38" spans="1:12" ht="13.5">
      <c r="A38" s="114" t="s">
        <v>323</v>
      </c>
      <c r="B38" s="82">
        <v>200896</v>
      </c>
      <c r="C38" s="72">
        <v>4723</v>
      </c>
      <c r="D38" s="72">
        <v>3703</v>
      </c>
      <c r="E38" s="72">
        <v>1020</v>
      </c>
      <c r="F38" s="72">
        <v>10</v>
      </c>
      <c r="G38" s="72">
        <v>59</v>
      </c>
      <c r="H38" s="72">
        <v>196104</v>
      </c>
      <c r="I38" s="72">
        <v>183740</v>
      </c>
      <c r="J38" s="72">
        <v>12364</v>
      </c>
      <c r="K38" s="72">
        <v>949</v>
      </c>
      <c r="L38" s="73">
        <v>657</v>
      </c>
    </row>
    <row r="39" spans="1:12" ht="13.5">
      <c r="A39" s="120" t="s">
        <v>199</v>
      </c>
      <c r="J39"/>
      <c r="K39"/>
      <c r="L39"/>
    </row>
    <row r="40" spans="1:12" ht="13.5">
      <c r="A40" s="120" t="s">
        <v>200</v>
      </c>
      <c r="J40"/>
      <c r="K40"/>
      <c r="L40"/>
    </row>
    <row r="41" spans="1:12" ht="13.5">
      <c r="A41" s="120" t="s">
        <v>201</v>
      </c>
      <c r="J41"/>
      <c r="K41"/>
      <c r="L41"/>
    </row>
  </sheetData>
  <sheetProtection/>
  <mergeCells count="7">
    <mergeCell ref="I2:L2"/>
    <mergeCell ref="A2:A3"/>
    <mergeCell ref="B2:B3"/>
    <mergeCell ref="C2:E2"/>
    <mergeCell ref="F2:F3"/>
    <mergeCell ref="G2:G3"/>
    <mergeCell ref="H2:H3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view="pageBreakPreview" zoomScaleSheetLayoutView="100" zoomScalePageLayoutView="0" workbookViewId="0" topLeftCell="A1">
      <pane xSplit="1" ySplit="5" topLeftCell="B42" activePane="bottomRight" state="frozen"/>
      <selection pane="topLeft" activeCell="W10" sqref="W10"/>
      <selection pane="topRight" activeCell="W10" sqref="W10"/>
      <selection pane="bottomLeft" activeCell="W10" sqref="W10"/>
      <selection pane="bottomRight" activeCell="A2" sqref="A2:A5"/>
    </sheetView>
  </sheetViews>
  <sheetFormatPr defaultColWidth="9.00390625" defaultRowHeight="13.5"/>
  <cols>
    <col min="1" max="1" width="7.875" style="0" customWidth="1"/>
    <col min="3" max="8" width="8.125" style="0" customWidth="1"/>
    <col min="9" max="9" width="7.50390625" style="0" bestFit="1" customWidth="1"/>
    <col min="10" max="15" width="6.625" style="0" customWidth="1"/>
    <col min="16" max="16" width="7.125" style="0" customWidth="1"/>
    <col min="17" max="17" width="10.75390625" style="0" customWidth="1"/>
  </cols>
  <sheetData>
    <row r="1" spans="1:15" ht="18.75" customHeight="1">
      <c r="A1" s="60" t="s">
        <v>333</v>
      </c>
      <c r="B1" s="61"/>
      <c r="C1" s="61"/>
      <c r="D1" s="61"/>
      <c r="E1" s="61"/>
      <c r="F1" s="61"/>
      <c r="G1" s="61"/>
      <c r="H1" s="61"/>
      <c r="J1" s="61"/>
      <c r="K1" s="61"/>
      <c r="L1" s="61"/>
      <c r="M1" s="61"/>
      <c r="N1" s="61"/>
      <c r="O1" s="59" t="s">
        <v>331</v>
      </c>
    </row>
    <row r="2" spans="1:15" ht="13.5">
      <c r="A2" s="325" t="s">
        <v>89</v>
      </c>
      <c r="B2" s="335" t="s">
        <v>90</v>
      </c>
      <c r="C2" s="336"/>
      <c r="D2" s="336"/>
      <c r="E2" s="336"/>
      <c r="F2" s="336"/>
      <c r="G2" s="336"/>
      <c r="H2" s="337"/>
      <c r="I2" s="16"/>
      <c r="J2" s="336" t="s">
        <v>91</v>
      </c>
      <c r="K2" s="336"/>
      <c r="L2" s="336"/>
      <c r="M2" s="336"/>
      <c r="N2" s="336"/>
      <c r="O2" s="337"/>
    </row>
    <row r="3" spans="1:16" ht="13.5">
      <c r="A3" s="326"/>
      <c r="B3" s="338" t="s">
        <v>92</v>
      </c>
      <c r="C3" s="62"/>
      <c r="D3" s="62"/>
      <c r="E3" s="62"/>
      <c r="F3" s="62"/>
      <c r="G3" s="62"/>
      <c r="H3" s="341" t="s">
        <v>93</v>
      </c>
      <c r="I3" s="338" t="s">
        <v>92</v>
      </c>
      <c r="J3" s="62"/>
      <c r="K3" s="62"/>
      <c r="L3" s="62"/>
      <c r="M3" s="62"/>
      <c r="N3" s="62"/>
      <c r="O3" s="341" t="s">
        <v>93</v>
      </c>
      <c r="P3" s="61"/>
    </row>
    <row r="4" spans="1:16" ht="24" customHeight="1">
      <c r="A4" s="326"/>
      <c r="B4" s="339"/>
      <c r="C4" s="333" t="s">
        <v>94</v>
      </c>
      <c r="D4" s="334" t="s">
        <v>259</v>
      </c>
      <c r="E4" s="334" t="s">
        <v>95</v>
      </c>
      <c r="F4" s="333" t="s">
        <v>178</v>
      </c>
      <c r="G4" s="333" t="s">
        <v>96</v>
      </c>
      <c r="H4" s="342"/>
      <c r="I4" s="339"/>
      <c r="J4" s="333" t="s">
        <v>94</v>
      </c>
      <c r="K4" s="334" t="s">
        <v>259</v>
      </c>
      <c r="L4" s="334" t="s">
        <v>95</v>
      </c>
      <c r="M4" s="333" t="s">
        <v>178</v>
      </c>
      <c r="N4" s="333" t="s">
        <v>96</v>
      </c>
      <c r="O4" s="342"/>
      <c r="P4" s="61"/>
    </row>
    <row r="5" spans="1:16" ht="55.5" customHeight="1">
      <c r="A5" s="327"/>
      <c r="B5" s="340"/>
      <c r="C5" s="333"/>
      <c r="D5" s="334"/>
      <c r="E5" s="334"/>
      <c r="F5" s="333"/>
      <c r="G5" s="333"/>
      <c r="H5" s="343"/>
      <c r="I5" s="339"/>
      <c r="J5" s="333"/>
      <c r="K5" s="334"/>
      <c r="L5" s="334"/>
      <c r="M5" s="333"/>
      <c r="N5" s="333"/>
      <c r="O5" s="342"/>
      <c r="P5" s="61"/>
    </row>
    <row r="6" spans="1:17" ht="13.5">
      <c r="A6" s="21" t="s">
        <v>41</v>
      </c>
      <c r="B6" s="176">
        <v>1554879</v>
      </c>
      <c r="C6" s="176">
        <v>331700</v>
      </c>
      <c r="D6" s="176">
        <v>1876</v>
      </c>
      <c r="E6" s="176">
        <v>5210</v>
      </c>
      <c r="F6" s="176">
        <v>325228</v>
      </c>
      <c r="G6" s="176">
        <v>890865</v>
      </c>
      <c r="H6" s="177">
        <v>98355</v>
      </c>
      <c r="I6" s="178">
        <v>1227.2</v>
      </c>
      <c r="J6" s="179">
        <v>261.8</v>
      </c>
      <c r="K6" s="179">
        <v>1.5</v>
      </c>
      <c r="L6" s="179">
        <v>4.1</v>
      </c>
      <c r="M6" s="179">
        <v>256.7</v>
      </c>
      <c r="N6" s="179">
        <v>703.1</v>
      </c>
      <c r="O6" s="180">
        <v>77.6</v>
      </c>
      <c r="Q6" s="313"/>
    </row>
    <row r="7" spans="1:15" ht="24.75" customHeight="1">
      <c r="A7" s="64" t="s">
        <v>42</v>
      </c>
      <c r="B7" s="181">
        <v>94523</v>
      </c>
      <c r="C7" s="181">
        <v>19956</v>
      </c>
      <c r="D7" s="181">
        <v>94</v>
      </c>
      <c r="E7" s="181">
        <v>220</v>
      </c>
      <c r="F7" s="181">
        <v>21611</v>
      </c>
      <c r="G7" s="181">
        <v>52642</v>
      </c>
      <c r="H7" s="182">
        <v>6253</v>
      </c>
      <c r="I7" s="183">
        <v>1776.7</v>
      </c>
      <c r="J7" s="184">
        <v>375.1</v>
      </c>
      <c r="K7" s="184">
        <v>1.8</v>
      </c>
      <c r="L7" s="184">
        <v>4.1</v>
      </c>
      <c r="M7" s="184">
        <v>406.2</v>
      </c>
      <c r="N7" s="184">
        <v>989.5</v>
      </c>
      <c r="O7" s="185">
        <v>117.5</v>
      </c>
    </row>
    <row r="8" spans="1:16" ht="13.5">
      <c r="A8" s="22" t="s">
        <v>43</v>
      </c>
      <c r="B8" s="186">
        <v>17252</v>
      </c>
      <c r="C8" s="187">
        <v>4453</v>
      </c>
      <c r="D8" s="187">
        <v>29</v>
      </c>
      <c r="E8" s="187">
        <v>60</v>
      </c>
      <c r="F8" s="187">
        <v>2720</v>
      </c>
      <c r="G8" s="187">
        <v>9990</v>
      </c>
      <c r="H8" s="188">
        <v>2085</v>
      </c>
      <c r="I8" s="189">
        <v>1349.9</v>
      </c>
      <c r="J8" s="190">
        <v>348.4</v>
      </c>
      <c r="K8" s="190">
        <v>2.3</v>
      </c>
      <c r="L8" s="190">
        <v>4.7</v>
      </c>
      <c r="M8" s="190">
        <v>212.8</v>
      </c>
      <c r="N8" s="190">
        <v>781.7</v>
      </c>
      <c r="O8" s="191">
        <v>163.1</v>
      </c>
      <c r="P8" s="71"/>
    </row>
    <row r="9" spans="1:15" ht="13.5">
      <c r="A9" s="22" t="s">
        <v>44</v>
      </c>
      <c r="B9" s="187">
        <v>17304</v>
      </c>
      <c r="C9" s="187">
        <v>4337</v>
      </c>
      <c r="D9" s="187">
        <v>38</v>
      </c>
      <c r="E9" s="187">
        <v>116</v>
      </c>
      <c r="F9" s="187">
        <v>2314</v>
      </c>
      <c r="G9" s="187">
        <v>10499</v>
      </c>
      <c r="H9" s="188">
        <v>1418</v>
      </c>
      <c r="I9" s="189">
        <v>1378.8</v>
      </c>
      <c r="J9" s="190">
        <v>345.6</v>
      </c>
      <c r="K9" s="190">
        <v>3</v>
      </c>
      <c r="L9" s="190">
        <v>9.2</v>
      </c>
      <c r="M9" s="190">
        <v>184.4</v>
      </c>
      <c r="N9" s="190">
        <v>836.6</v>
      </c>
      <c r="O9" s="191">
        <v>113</v>
      </c>
    </row>
    <row r="10" spans="1:15" ht="13.5">
      <c r="A10" s="22" t="s">
        <v>45</v>
      </c>
      <c r="B10" s="187">
        <v>25552</v>
      </c>
      <c r="C10" s="187">
        <v>6166</v>
      </c>
      <c r="D10" s="187">
        <v>26</v>
      </c>
      <c r="E10" s="187">
        <v>62</v>
      </c>
      <c r="F10" s="187">
        <v>3461</v>
      </c>
      <c r="G10" s="187">
        <v>15837</v>
      </c>
      <c r="H10" s="188">
        <v>1651</v>
      </c>
      <c r="I10" s="189">
        <v>1100</v>
      </c>
      <c r="J10" s="190">
        <v>265.4</v>
      </c>
      <c r="K10" s="190">
        <v>1.1</v>
      </c>
      <c r="L10" s="190">
        <v>2.7</v>
      </c>
      <c r="M10" s="190">
        <v>149</v>
      </c>
      <c r="N10" s="190">
        <v>681.7</v>
      </c>
      <c r="O10" s="191">
        <v>71.1</v>
      </c>
    </row>
    <row r="11" spans="1:15" ht="13.5">
      <c r="A11" s="22" t="s">
        <v>46</v>
      </c>
      <c r="B11" s="187">
        <v>15059</v>
      </c>
      <c r="C11" s="187">
        <v>3981</v>
      </c>
      <c r="D11" s="187">
        <v>32</v>
      </c>
      <c r="E11" s="187">
        <v>44</v>
      </c>
      <c r="F11" s="187">
        <v>2197</v>
      </c>
      <c r="G11" s="187">
        <v>8805</v>
      </c>
      <c r="H11" s="188">
        <v>802</v>
      </c>
      <c r="I11" s="189">
        <v>1511.9</v>
      </c>
      <c r="J11" s="190">
        <v>399.7</v>
      </c>
      <c r="K11" s="190">
        <v>3.2</v>
      </c>
      <c r="L11" s="190">
        <v>4.4</v>
      </c>
      <c r="M11" s="190">
        <v>220.6</v>
      </c>
      <c r="N11" s="190">
        <v>884</v>
      </c>
      <c r="O11" s="191">
        <v>80.5</v>
      </c>
    </row>
    <row r="12" spans="1:15" ht="24.75" customHeight="1">
      <c r="A12" s="64" t="s">
        <v>47</v>
      </c>
      <c r="B12" s="181">
        <v>14589</v>
      </c>
      <c r="C12" s="181">
        <v>3552</v>
      </c>
      <c r="D12" s="181">
        <v>18</v>
      </c>
      <c r="E12" s="181">
        <v>30</v>
      </c>
      <c r="F12" s="181">
        <v>2063</v>
      </c>
      <c r="G12" s="181">
        <v>8926</v>
      </c>
      <c r="H12" s="182">
        <v>678</v>
      </c>
      <c r="I12" s="183">
        <v>1323.9</v>
      </c>
      <c r="J12" s="184">
        <v>322.3</v>
      </c>
      <c r="K12" s="184">
        <v>1.6</v>
      </c>
      <c r="L12" s="184">
        <v>2.7</v>
      </c>
      <c r="M12" s="184">
        <v>187.2</v>
      </c>
      <c r="N12" s="184">
        <v>810</v>
      </c>
      <c r="O12" s="185">
        <v>61.5</v>
      </c>
    </row>
    <row r="13" spans="1:15" ht="13.5">
      <c r="A13" s="22" t="s">
        <v>48</v>
      </c>
      <c r="B13" s="187">
        <v>25547</v>
      </c>
      <c r="C13" s="187">
        <v>6335</v>
      </c>
      <c r="D13" s="187">
        <v>32</v>
      </c>
      <c r="E13" s="187">
        <v>98</v>
      </c>
      <c r="F13" s="187">
        <v>3835</v>
      </c>
      <c r="G13" s="187">
        <v>15247</v>
      </c>
      <c r="H13" s="188">
        <v>1429</v>
      </c>
      <c r="I13" s="189">
        <v>1357.4</v>
      </c>
      <c r="J13" s="190">
        <v>336.6</v>
      </c>
      <c r="K13" s="190">
        <v>1.7</v>
      </c>
      <c r="L13" s="190">
        <v>5.2</v>
      </c>
      <c r="M13" s="190">
        <v>203.8</v>
      </c>
      <c r="N13" s="190">
        <v>810.1</v>
      </c>
      <c r="O13" s="191">
        <v>75.9</v>
      </c>
    </row>
    <row r="14" spans="1:15" ht="13.5">
      <c r="A14" s="22" t="s">
        <v>49</v>
      </c>
      <c r="B14" s="187">
        <v>31594</v>
      </c>
      <c r="C14" s="187">
        <v>7342</v>
      </c>
      <c r="D14" s="187">
        <v>48</v>
      </c>
      <c r="E14" s="187">
        <v>128</v>
      </c>
      <c r="F14" s="187">
        <v>5713</v>
      </c>
      <c r="G14" s="187">
        <v>18363</v>
      </c>
      <c r="H14" s="188">
        <v>1791</v>
      </c>
      <c r="I14" s="189">
        <v>1092.5</v>
      </c>
      <c r="J14" s="190">
        <v>253.9</v>
      </c>
      <c r="K14" s="190">
        <v>1.7</v>
      </c>
      <c r="L14" s="190">
        <v>4.4</v>
      </c>
      <c r="M14" s="190">
        <v>197.5</v>
      </c>
      <c r="N14" s="190">
        <v>635</v>
      </c>
      <c r="O14" s="191">
        <v>61.9</v>
      </c>
    </row>
    <row r="15" spans="1:15" ht="13.5">
      <c r="A15" s="22" t="s">
        <v>50</v>
      </c>
      <c r="B15" s="187">
        <v>21105</v>
      </c>
      <c r="C15" s="187">
        <v>5004</v>
      </c>
      <c r="D15" s="187">
        <v>28</v>
      </c>
      <c r="E15" s="187">
        <v>45</v>
      </c>
      <c r="F15" s="187">
        <v>4195</v>
      </c>
      <c r="G15" s="187">
        <v>11833</v>
      </c>
      <c r="H15" s="188">
        <v>1657</v>
      </c>
      <c r="I15" s="189">
        <v>1078.4</v>
      </c>
      <c r="J15" s="190">
        <v>255.7</v>
      </c>
      <c r="K15" s="190">
        <v>1.4</v>
      </c>
      <c r="L15" s="190">
        <v>2.3</v>
      </c>
      <c r="M15" s="190">
        <v>214.4</v>
      </c>
      <c r="N15" s="190">
        <v>604.6</v>
      </c>
      <c r="O15" s="191">
        <v>84.7</v>
      </c>
    </row>
    <row r="16" spans="1:15" ht="13.5">
      <c r="A16" s="22" t="s">
        <v>51</v>
      </c>
      <c r="B16" s="187">
        <v>24217</v>
      </c>
      <c r="C16" s="187">
        <v>5025</v>
      </c>
      <c r="D16" s="187">
        <v>52</v>
      </c>
      <c r="E16" s="187">
        <v>65</v>
      </c>
      <c r="F16" s="187">
        <v>4614</v>
      </c>
      <c r="G16" s="187">
        <v>14461</v>
      </c>
      <c r="H16" s="188">
        <v>1219</v>
      </c>
      <c r="I16" s="189">
        <v>1235.6</v>
      </c>
      <c r="J16" s="190">
        <v>256.4</v>
      </c>
      <c r="K16" s="190">
        <v>2.7</v>
      </c>
      <c r="L16" s="190">
        <v>3.3</v>
      </c>
      <c r="M16" s="190">
        <v>235.4</v>
      </c>
      <c r="N16" s="190">
        <v>737.8</v>
      </c>
      <c r="O16" s="191">
        <v>62.2</v>
      </c>
    </row>
    <row r="17" spans="1:15" ht="24.75" customHeight="1">
      <c r="A17" s="64" t="s">
        <v>52</v>
      </c>
      <c r="B17" s="181">
        <v>62346</v>
      </c>
      <c r="C17" s="181">
        <v>14097</v>
      </c>
      <c r="D17" s="181">
        <v>74</v>
      </c>
      <c r="E17" s="181">
        <v>130</v>
      </c>
      <c r="F17" s="181">
        <v>11686</v>
      </c>
      <c r="G17" s="181">
        <v>36359</v>
      </c>
      <c r="H17" s="182">
        <v>2765</v>
      </c>
      <c r="I17" s="183">
        <v>852.9</v>
      </c>
      <c r="J17" s="184">
        <v>192.8</v>
      </c>
      <c r="K17" s="184">
        <v>1</v>
      </c>
      <c r="L17" s="184">
        <v>1.8</v>
      </c>
      <c r="M17" s="184">
        <v>159.9</v>
      </c>
      <c r="N17" s="184">
        <v>497.4</v>
      </c>
      <c r="O17" s="185">
        <v>37.8</v>
      </c>
    </row>
    <row r="18" spans="1:15" ht="13.5">
      <c r="A18" s="22" t="s">
        <v>53</v>
      </c>
      <c r="B18" s="187">
        <v>59538</v>
      </c>
      <c r="C18" s="187">
        <v>12518</v>
      </c>
      <c r="D18" s="187">
        <v>58</v>
      </c>
      <c r="E18" s="187">
        <v>124</v>
      </c>
      <c r="F18" s="187">
        <v>10799</v>
      </c>
      <c r="G18" s="187">
        <v>36039</v>
      </c>
      <c r="H18" s="188">
        <v>2314</v>
      </c>
      <c r="I18" s="189">
        <v>953.2</v>
      </c>
      <c r="J18" s="190">
        <v>200.4</v>
      </c>
      <c r="K18" s="190">
        <v>0.9</v>
      </c>
      <c r="L18" s="190">
        <v>2</v>
      </c>
      <c r="M18" s="190">
        <v>172.9</v>
      </c>
      <c r="N18" s="190">
        <v>577</v>
      </c>
      <c r="O18" s="191">
        <v>37</v>
      </c>
    </row>
    <row r="19" spans="1:15" ht="13.5">
      <c r="A19" s="22" t="s">
        <v>54</v>
      </c>
      <c r="B19" s="187">
        <v>128279</v>
      </c>
      <c r="C19" s="187">
        <v>22279</v>
      </c>
      <c r="D19" s="187">
        <v>145</v>
      </c>
      <c r="E19" s="187">
        <v>505</v>
      </c>
      <c r="F19" s="187">
        <v>24070</v>
      </c>
      <c r="G19" s="187">
        <v>81280</v>
      </c>
      <c r="H19" s="188">
        <v>3798</v>
      </c>
      <c r="I19" s="189">
        <v>934.7</v>
      </c>
      <c r="J19" s="190">
        <v>162.3</v>
      </c>
      <c r="K19" s="190">
        <v>1.1</v>
      </c>
      <c r="L19" s="190">
        <v>3.7</v>
      </c>
      <c r="M19" s="190">
        <v>175.4</v>
      </c>
      <c r="N19" s="190">
        <v>592.2</v>
      </c>
      <c r="O19" s="191">
        <v>27.7</v>
      </c>
    </row>
    <row r="20" spans="1:15" ht="13.5">
      <c r="A20" s="22" t="s">
        <v>55</v>
      </c>
      <c r="B20" s="187">
        <v>73844</v>
      </c>
      <c r="C20" s="187">
        <v>13875</v>
      </c>
      <c r="D20" s="187">
        <v>74</v>
      </c>
      <c r="E20" s="187">
        <v>166</v>
      </c>
      <c r="F20" s="187">
        <v>13318</v>
      </c>
      <c r="G20" s="187">
        <v>46411</v>
      </c>
      <c r="H20" s="188">
        <v>2522</v>
      </c>
      <c r="I20" s="189">
        <v>806.2</v>
      </c>
      <c r="J20" s="190">
        <v>151.5</v>
      </c>
      <c r="K20" s="190">
        <v>0.8</v>
      </c>
      <c r="L20" s="190">
        <v>1.8</v>
      </c>
      <c r="M20" s="190">
        <v>145.4</v>
      </c>
      <c r="N20" s="190">
        <v>506.7</v>
      </c>
      <c r="O20" s="191">
        <v>27.5</v>
      </c>
    </row>
    <row r="21" spans="1:15" ht="13.5">
      <c r="A21" s="22" t="s">
        <v>56</v>
      </c>
      <c r="B21" s="187">
        <v>28406</v>
      </c>
      <c r="C21" s="187">
        <v>6524</v>
      </c>
      <c r="D21" s="187">
        <v>36</v>
      </c>
      <c r="E21" s="187">
        <v>60</v>
      </c>
      <c r="F21" s="187">
        <v>4884</v>
      </c>
      <c r="G21" s="187">
        <v>16902</v>
      </c>
      <c r="H21" s="188">
        <v>596</v>
      </c>
      <c r="I21" s="189">
        <v>1253</v>
      </c>
      <c r="J21" s="190">
        <v>287.8</v>
      </c>
      <c r="K21" s="190">
        <v>1.6</v>
      </c>
      <c r="L21" s="190">
        <v>2.6</v>
      </c>
      <c r="M21" s="190">
        <v>215.4</v>
      </c>
      <c r="N21" s="190">
        <v>745.6</v>
      </c>
      <c r="O21" s="191">
        <v>26.3</v>
      </c>
    </row>
    <row r="22" spans="1:15" ht="24.75" customHeight="1">
      <c r="A22" s="64" t="s">
        <v>57</v>
      </c>
      <c r="B22" s="181">
        <v>16633</v>
      </c>
      <c r="C22" s="181">
        <v>3194</v>
      </c>
      <c r="D22" s="181">
        <v>22</v>
      </c>
      <c r="E22" s="181">
        <v>82</v>
      </c>
      <c r="F22" s="181">
        <v>5047</v>
      </c>
      <c r="G22" s="181">
        <v>8288</v>
      </c>
      <c r="H22" s="182">
        <v>610</v>
      </c>
      <c r="I22" s="183">
        <v>1575.1</v>
      </c>
      <c r="J22" s="184">
        <v>302.5</v>
      </c>
      <c r="K22" s="184">
        <v>2.1</v>
      </c>
      <c r="L22" s="184">
        <v>7.8</v>
      </c>
      <c r="M22" s="184">
        <v>477.9</v>
      </c>
      <c r="N22" s="184">
        <v>784.8</v>
      </c>
      <c r="O22" s="185">
        <v>57.8</v>
      </c>
    </row>
    <row r="23" spans="1:15" ht="13.5">
      <c r="A23" s="22" t="s">
        <v>58</v>
      </c>
      <c r="B23" s="187">
        <v>17905</v>
      </c>
      <c r="C23" s="187">
        <v>3749</v>
      </c>
      <c r="D23" s="187">
        <v>18</v>
      </c>
      <c r="E23" s="187">
        <v>92</v>
      </c>
      <c r="F23" s="187">
        <v>4140</v>
      </c>
      <c r="G23" s="187">
        <v>9906</v>
      </c>
      <c r="H23" s="188">
        <v>907</v>
      </c>
      <c r="I23" s="189">
        <v>1561</v>
      </c>
      <c r="J23" s="190">
        <v>326.9</v>
      </c>
      <c r="K23" s="190">
        <v>1.6</v>
      </c>
      <c r="L23" s="190">
        <v>8</v>
      </c>
      <c r="M23" s="190">
        <v>360.9</v>
      </c>
      <c r="N23" s="190">
        <v>863.6</v>
      </c>
      <c r="O23" s="191">
        <v>79.1</v>
      </c>
    </row>
    <row r="24" spans="1:15" ht="13.5">
      <c r="A24" s="22" t="s">
        <v>59</v>
      </c>
      <c r="B24" s="187">
        <v>10912</v>
      </c>
      <c r="C24" s="187">
        <v>2296</v>
      </c>
      <c r="D24" s="187">
        <v>16</v>
      </c>
      <c r="E24" s="187">
        <v>47</v>
      </c>
      <c r="F24" s="187">
        <v>2150</v>
      </c>
      <c r="G24" s="187">
        <v>6403</v>
      </c>
      <c r="H24" s="188">
        <v>1103</v>
      </c>
      <c r="I24" s="189">
        <v>1400.8</v>
      </c>
      <c r="J24" s="190">
        <v>294.7</v>
      </c>
      <c r="K24" s="190">
        <v>2.1</v>
      </c>
      <c r="L24" s="190">
        <v>6</v>
      </c>
      <c r="M24" s="190">
        <v>276</v>
      </c>
      <c r="N24" s="190">
        <v>822</v>
      </c>
      <c r="O24" s="191">
        <v>141.6</v>
      </c>
    </row>
    <row r="25" spans="1:15" ht="13.5">
      <c r="A25" s="22" t="s">
        <v>60</v>
      </c>
      <c r="B25" s="187">
        <v>10843</v>
      </c>
      <c r="C25" s="187">
        <v>2314</v>
      </c>
      <c r="D25" s="187">
        <v>28</v>
      </c>
      <c r="E25" s="187">
        <v>28</v>
      </c>
      <c r="F25" s="187">
        <v>2184</v>
      </c>
      <c r="G25" s="187">
        <v>6289</v>
      </c>
      <c r="H25" s="188">
        <v>475</v>
      </c>
      <c r="I25" s="189">
        <v>1317.5</v>
      </c>
      <c r="J25" s="190">
        <v>281.2</v>
      </c>
      <c r="K25" s="190">
        <v>3.4</v>
      </c>
      <c r="L25" s="190">
        <v>3.4</v>
      </c>
      <c r="M25" s="190">
        <v>265.4</v>
      </c>
      <c r="N25" s="190">
        <v>764.2</v>
      </c>
      <c r="O25" s="191">
        <v>57.7</v>
      </c>
    </row>
    <row r="26" spans="1:15" ht="13.5">
      <c r="A26" s="22" t="s">
        <v>61</v>
      </c>
      <c r="B26" s="187">
        <v>23878</v>
      </c>
      <c r="C26" s="187">
        <v>4781</v>
      </c>
      <c r="D26" s="187">
        <v>46</v>
      </c>
      <c r="E26" s="187">
        <v>74</v>
      </c>
      <c r="F26" s="187">
        <v>3947</v>
      </c>
      <c r="G26" s="187">
        <v>15030</v>
      </c>
      <c r="H26" s="188">
        <v>903</v>
      </c>
      <c r="I26" s="189">
        <v>1150.2</v>
      </c>
      <c r="J26" s="190">
        <v>230.3</v>
      </c>
      <c r="K26" s="190">
        <v>2.2</v>
      </c>
      <c r="L26" s="190">
        <v>3.6</v>
      </c>
      <c r="M26" s="190">
        <v>190.1</v>
      </c>
      <c r="N26" s="190">
        <v>724</v>
      </c>
      <c r="O26" s="191">
        <v>43.5</v>
      </c>
    </row>
    <row r="27" spans="1:15" ht="24.75" customHeight="1">
      <c r="A27" s="64" t="s">
        <v>62</v>
      </c>
      <c r="B27" s="181">
        <v>20456</v>
      </c>
      <c r="C27" s="181">
        <v>3962</v>
      </c>
      <c r="D27" s="181">
        <v>30</v>
      </c>
      <c r="E27" s="181">
        <v>127</v>
      </c>
      <c r="F27" s="181">
        <v>3199</v>
      </c>
      <c r="G27" s="181">
        <v>13138</v>
      </c>
      <c r="H27" s="182">
        <v>1657</v>
      </c>
      <c r="I27" s="183">
        <v>1018.7</v>
      </c>
      <c r="J27" s="184">
        <v>197.3</v>
      </c>
      <c r="K27" s="184">
        <v>1.5</v>
      </c>
      <c r="L27" s="184">
        <v>6.3</v>
      </c>
      <c r="M27" s="184">
        <v>159.3</v>
      </c>
      <c r="N27" s="184">
        <v>654.3</v>
      </c>
      <c r="O27" s="185">
        <v>82.5</v>
      </c>
    </row>
    <row r="28" spans="1:15" ht="13.5">
      <c r="A28" s="22" t="s">
        <v>63</v>
      </c>
      <c r="B28" s="187">
        <v>38673</v>
      </c>
      <c r="C28" s="187">
        <v>6725</v>
      </c>
      <c r="D28" s="187">
        <v>48</v>
      </c>
      <c r="E28" s="187">
        <v>108</v>
      </c>
      <c r="F28" s="187">
        <v>10825</v>
      </c>
      <c r="G28" s="187">
        <v>20967</v>
      </c>
      <c r="H28" s="188">
        <v>2118</v>
      </c>
      <c r="I28" s="189">
        <v>1052.3</v>
      </c>
      <c r="J28" s="190">
        <v>183</v>
      </c>
      <c r="K28" s="190">
        <v>1.3</v>
      </c>
      <c r="L28" s="190">
        <v>2.9</v>
      </c>
      <c r="M28" s="190">
        <v>294.6</v>
      </c>
      <c r="N28" s="190">
        <v>570.5</v>
      </c>
      <c r="O28" s="191">
        <v>57.6</v>
      </c>
    </row>
    <row r="29" spans="1:15" ht="13.5">
      <c r="A29" s="22" t="s">
        <v>64</v>
      </c>
      <c r="B29" s="187">
        <v>67678</v>
      </c>
      <c r="C29" s="187">
        <v>12657</v>
      </c>
      <c r="D29" s="187">
        <v>72</v>
      </c>
      <c r="E29" s="187">
        <v>200</v>
      </c>
      <c r="F29" s="187">
        <v>14903</v>
      </c>
      <c r="G29" s="187">
        <v>39846</v>
      </c>
      <c r="H29" s="188">
        <v>4053</v>
      </c>
      <c r="I29" s="189">
        <v>899.4</v>
      </c>
      <c r="J29" s="190">
        <v>168.2</v>
      </c>
      <c r="K29" s="190">
        <v>1</v>
      </c>
      <c r="L29" s="190">
        <v>2.7</v>
      </c>
      <c r="M29" s="190">
        <v>198</v>
      </c>
      <c r="N29" s="190">
        <v>529.5</v>
      </c>
      <c r="O29" s="191">
        <v>53.9</v>
      </c>
    </row>
    <row r="30" spans="1:15" ht="13.5">
      <c r="A30" s="22" t="s">
        <v>65</v>
      </c>
      <c r="B30" s="187">
        <v>20172</v>
      </c>
      <c r="C30" s="187">
        <v>4715</v>
      </c>
      <c r="D30" s="187">
        <v>24</v>
      </c>
      <c r="E30" s="187">
        <v>30</v>
      </c>
      <c r="F30" s="187">
        <v>4073</v>
      </c>
      <c r="G30" s="187">
        <v>11330</v>
      </c>
      <c r="H30" s="188">
        <v>1165</v>
      </c>
      <c r="I30" s="189">
        <v>1120.7</v>
      </c>
      <c r="J30" s="190">
        <v>261.9</v>
      </c>
      <c r="K30" s="190">
        <v>1.3</v>
      </c>
      <c r="L30" s="190">
        <v>1.7</v>
      </c>
      <c r="M30" s="190">
        <v>226.3</v>
      </c>
      <c r="N30" s="190">
        <v>629.4</v>
      </c>
      <c r="O30" s="191">
        <v>64.7</v>
      </c>
    </row>
    <row r="31" spans="1:15" ht="13.5">
      <c r="A31" s="22" t="s">
        <v>66</v>
      </c>
      <c r="B31" s="187">
        <v>14351</v>
      </c>
      <c r="C31" s="187">
        <v>2329</v>
      </c>
      <c r="D31" s="187">
        <v>34</v>
      </c>
      <c r="E31" s="187">
        <v>63</v>
      </c>
      <c r="F31" s="187">
        <v>2796</v>
      </c>
      <c r="G31" s="187">
        <v>9129</v>
      </c>
      <c r="H31" s="188">
        <v>506</v>
      </c>
      <c r="I31" s="189">
        <v>1015.6</v>
      </c>
      <c r="J31" s="190">
        <v>164.8</v>
      </c>
      <c r="K31" s="190">
        <v>2.4</v>
      </c>
      <c r="L31" s="190">
        <v>4.5</v>
      </c>
      <c r="M31" s="190">
        <v>197.9</v>
      </c>
      <c r="N31" s="190">
        <v>646.1</v>
      </c>
      <c r="O31" s="191">
        <v>35.8</v>
      </c>
    </row>
    <row r="32" spans="1:15" ht="24.75" customHeight="1">
      <c r="A32" s="64" t="s">
        <v>67</v>
      </c>
      <c r="B32" s="181">
        <v>35325</v>
      </c>
      <c r="C32" s="181">
        <v>6165</v>
      </c>
      <c r="D32" s="181">
        <v>36</v>
      </c>
      <c r="E32" s="181">
        <v>300</v>
      </c>
      <c r="F32" s="181">
        <v>6124</v>
      </c>
      <c r="G32" s="181">
        <v>22700</v>
      </c>
      <c r="H32" s="182">
        <v>737</v>
      </c>
      <c r="I32" s="183">
        <v>1359.2</v>
      </c>
      <c r="J32" s="184">
        <v>237.2</v>
      </c>
      <c r="K32" s="184">
        <v>1.4</v>
      </c>
      <c r="L32" s="184">
        <v>11.5</v>
      </c>
      <c r="M32" s="184">
        <v>235.6</v>
      </c>
      <c r="N32" s="184">
        <v>873.4</v>
      </c>
      <c r="O32" s="185">
        <v>28.4</v>
      </c>
    </row>
    <row r="33" spans="1:15" ht="13.5">
      <c r="A33" s="22" t="s">
        <v>68</v>
      </c>
      <c r="B33" s="187">
        <v>106920</v>
      </c>
      <c r="C33" s="187">
        <v>18828</v>
      </c>
      <c r="D33" s="187">
        <v>78</v>
      </c>
      <c r="E33" s="187">
        <v>474</v>
      </c>
      <c r="F33" s="187">
        <v>22094</v>
      </c>
      <c r="G33" s="187">
        <v>65446</v>
      </c>
      <c r="H33" s="188">
        <v>2368</v>
      </c>
      <c r="I33" s="189">
        <v>1211.8</v>
      </c>
      <c r="J33" s="190">
        <v>213.4</v>
      </c>
      <c r="K33" s="190">
        <v>0.9</v>
      </c>
      <c r="L33" s="190">
        <v>5.4</v>
      </c>
      <c r="M33" s="190">
        <v>250.4</v>
      </c>
      <c r="N33" s="190">
        <v>741.8</v>
      </c>
      <c r="O33" s="191">
        <v>26.8</v>
      </c>
    </row>
    <row r="34" spans="1:15" ht="13.5">
      <c r="A34" s="22" t="s">
        <v>69</v>
      </c>
      <c r="B34" s="187">
        <v>65021</v>
      </c>
      <c r="C34" s="187">
        <v>11610</v>
      </c>
      <c r="D34" s="187">
        <v>54</v>
      </c>
      <c r="E34" s="187">
        <v>150</v>
      </c>
      <c r="F34" s="187">
        <v>14224</v>
      </c>
      <c r="G34" s="187">
        <v>38983</v>
      </c>
      <c r="H34" s="188">
        <v>2764</v>
      </c>
      <c r="I34" s="189">
        <v>1181.6</v>
      </c>
      <c r="J34" s="190">
        <v>211</v>
      </c>
      <c r="K34" s="190">
        <v>1</v>
      </c>
      <c r="L34" s="190">
        <v>2.7</v>
      </c>
      <c r="M34" s="190">
        <v>258.5</v>
      </c>
      <c r="N34" s="190">
        <v>708.4</v>
      </c>
      <c r="O34" s="191">
        <v>50.2</v>
      </c>
    </row>
    <row r="35" spans="1:15" ht="13.5">
      <c r="A35" s="22" t="s">
        <v>70</v>
      </c>
      <c r="B35" s="187">
        <v>16962</v>
      </c>
      <c r="C35" s="187">
        <v>2890</v>
      </c>
      <c r="D35" s="187">
        <v>18</v>
      </c>
      <c r="E35" s="187">
        <v>40</v>
      </c>
      <c r="F35" s="187">
        <v>3332</v>
      </c>
      <c r="G35" s="187">
        <v>10682</v>
      </c>
      <c r="H35" s="188">
        <v>486</v>
      </c>
      <c r="I35" s="189">
        <v>1258.3</v>
      </c>
      <c r="J35" s="190">
        <v>214.4</v>
      </c>
      <c r="K35" s="190">
        <v>1.3</v>
      </c>
      <c r="L35" s="190">
        <v>3</v>
      </c>
      <c r="M35" s="190">
        <v>247.2</v>
      </c>
      <c r="N35" s="190">
        <v>792.4</v>
      </c>
      <c r="O35" s="191">
        <v>36.1</v>
      </c>
    </row>
    <row r="36" spans="1:15" ht="13.5">
      <c r="A36" s="22" t="s">
        <v>71</v>
      </c>
      <c r="B36" s="187">
        <v>13473</v>
      </c>
      <c r="C36" s="187">
        <v>2099</v>
      </c>
      <c r="D36" s="187">
        <v>32</v>
      </c>
      <c r="E36" s="187">
        <v>15</v>
      </c>
      <c r="F36" s="187">
        <v>2781</v>
      </c>
      <c r="G36" s="187">
        <v>8546</v>
      </c>
      <c r="H36" s="188">
        <v>1069</v>
      </c>
      <c r="I36" s="189">
        <v>1425.7</v>
      </c>
      <c r="J36" s="190">
        <v>222.1</v>
      </c>
      <c r="K36" s="190">
        <v>3.4</v>
      </c>
      <c r="L36" s="190">
        <v>1.6</v>
      </c>
      <c r="M36" s="190">
        <v>294.3</v>
      </c>
      <c r="N36" s="190">
        <v>904.3</v>
      </c>
      <c r="O36" s="191">
        <v>113.1</v>
      </c>
    </row>
    <row r="37" spans="1:15" ht="24.75" customHeight="1">
      <c r="A37" s="64" t="s">
        <v>72</v>
      </c>
      <c r="B37" s="181">
        <v>8546</v>
      </c>
      <c r="C37" s="181">
        <v>1860</v>
      </c>
      <c r="D37" s="181">
        <v>12</v>
      </c>
      <c r="E37" s="181">
        <v>21</v>
      </c>
      <c r="F37" s="181">
        <v>1814</v>
      </c>
      <c r="G37" s="181">
        <v>4839</v>
      </c>
      <c r="H37" s="182">
        <v>455</v>
      </c>
      <c r="I37" s="183">
        <v>1512.6</v>
      </c>
      <c r="J37" s="184">
        <v>329.2</v>
      </c>
      <c r="K37" s="184">
        <v>2.1</v>
      </c>
      <c r="L37" s="184">
        <v>3.7</v>
      </c>
      <c r="M37" s="184">
        <v>321.1</v>
      </c>
      <c r="N37" s="184">
        <v>856.5</v>
      </c>
      <c r="O37" s="185">
        <v>80.5</v>
      </c>
    </row>
    <row r="38" spans="1:15" ht="13.5">
      <c r="A38" s="22" t="s">
        <v>73</v>
      </c>
      <c r="B38" s="187">
        <v>10557</v>
      </c>
      <c r="C38" s="187">
        <v>2277</v>
      </c>
      <c r="D38" s="187">
        <v>30</v>
      </c>
      <c r="E38" s="187">
        <v>16</v>
      </c>
      <c r="F38" s="187">
        <v>2102</v>
      </c>
      <c r="G38" s="187">
        <v>6132</v>
      </c>
      <c r="H38" s="188">
        <v>482</v>
      </c>
      <c r="I38" s="189">
        <v>1541.2</v>
      </c>
      <c r="J38" s="190">
        <v>332.4</v>
      </c>
      <c r="K38" s="190">
        <v>4.4</v>
      </c>
      <c r="L38" s="190">
        <v>2.3</v>
      </c>
      <c r="M38" s="190">
        <v>306.9</v>
      </c>
      <c r="N38" s="190">
        <v>895.2</v>
      </c>
      <c r="O38" s="191">
        <v>70.4</v>
      </c>
    </row>
    <row r="39" spans="1:15" ht="13.5">
      <c r="A39" s="22" t="s">
        <v>74</v>
      </c>
      <c r="B39" s="187">
        <v>28226</v>
      </c>
      <c r="C39" s="187">
        <v>5445</v>
      </c>
      <c r="D39" s="187">
        <v>26</v>
      </c>
      <c r="E39" s="187">
        <v>136</v>
      </c>
      <c r="F39" s="187">
        <v>4686</v>
      </c>
      <c r="G39" s="187">
        <v>17933</v>
      </c>
      <c r="H39" s="188">
        <v>2234</v>
      </c>
      <c r="I39" s="189">
        <v>1480.1</v>
      </c>
      <c r="J39" s="190">
        <v>285.5</v>
      </c>
      <c r="K39" s="190">
        <v>1.4</v>
      </c>
      <c r="L39" s="190">
        <v>7.1</v>
      </c>
      <c r="M39" s="190">
        <v>245.7</v>
      </c>
      <c r="N39" s="190">
        <v>940.4</v>
      </c>
      <c r="O39" s="191">
        <v>117.1</v>
      </c>
    </row>
    <row r="40" spans="1:15" ht="13.5">
      <c r="A40" s="22" t="s">
        <v>75</v>
      </c>
      <c r="B40" s="187">
        <v>39942</v>
      </c>
      <c r="C40" s="187">
        <v>8927</v>
      </c>
      <c r="D40" s="187">
        <v>30</v>
      </c>
      <c r="E40" s="187">
        <v>137</v>
      </c>
      <c r="F40" s="187">
        <v>9936</v>
      </c>
      <c r="G40" s="187">
        <v>20912</v>
      </c>
      <c r="H40" s="188">
        <v>2948</v>
      </c>
      <c r="I40" s="189">
        <v>1411.9</v>
      </c>
      <c r="J40" s="190">
        <v>315.6</v>
      </c>
      <c r="K40" s="190">
        <v>1.1</v>
      </c>
      <c r="L40" s="190">
        <v>4.8</v>
      </c>
      <c r="M40" s="190">
        <v>351.2</v>
      </c>
      <c r="N40" s="190">
        <v>739.2</v>
      </c>
      <c r="O40" s="191">
        <v>104.2</v>
      </c>
    </row>
    <row r="41" spans="1:15" ht="13.5">
      <c r="A41" s="22" t="s">
        <v>76</v>
      </c>
      <c r="B41" s="187">
        <v>26700</v>
      </c>
      <c r="C41" s="187">
        <v>5917</v>
      </c>
      <c r="D41" s="187">
        <v>40</v>
      </c>
      <c r="E41" s="187">
        <v>60</v>
      </c>
      <c r="F41" s="187">
        <v>9367</v>
      </c>
      <c r="G41" s="187">
        <v>11316</v>
      </c>
      <c r="H41" s="188">
        <v>1709</v>
      </c>
      <c r="I41" s="189">
        <v>1930.6</v>
      </c>
      <c r="J41" s="190">
        <v>427.8</v>
      </c>
      <c r="K41" s="190">
        <v>2.9</v>
      </c>
      <c r="L41" s="190">
        <v>4.3</v>
      </c>
      <c r="M41" s="190">
        <v>677.3</v>
      </c>
      <c r="N41" s="190">
        <v>818.2</v>
      </c>
      <c r="O41" s="191">
        <v>123.6</v>
      </c>
    </row>
    <row r="42" spans="1:15" ht="24.75" customHeight="1">
      <c r="A42" s="64" t="s">
        <v>77</v>
      </c>
      <c r="B42" s="181">
        <v>14430</v>
      </c>
      <c r="C42" s="181">
        <v>3608</v>
      </c>
      <c r="D42" s="181">
        <v>23</v>
      </c>
      <c r="E42" s="181">
        <v>37</v>
      </c>
      <c r="F42" s="181">
        <v>4294</v>
      </c>
      <c r="G42" s="181">
        <v>6468</v>
      </c>
      <c r="H42" s="182">
        <v>1804</v>
      </c>
      <c r="I42" s="183">
        <v>1942.1</v>
      </c>
      <c r="J42" s="184">
        <v>485.6</v>
      </c>
      <c r="K42" s="184">
        <v>3.1</v>
      </c>
      <c r="L42" s="184">
        <v>5</v>
      </c>
      <c r="M42" s="184">
        <v>577.9</v>
      </c>
      <c r="N42" s="184">
        <v>870.5</v>
      </c>
      <c r="O42" s="185">
        <v>242.8</v>
      </c>
    </row>
    <row r="43" spans="1:15" ht="13.5">
      <c r="A43" s="22" t="s">
        <v>78</v>
      </c>
      <c r="B43" s="187">
        <v>14863</v>
      </c>
      <c r="C43" s="187">
        <v>3427</v>
      </c>
      <c r="D43" s="187">
        <v>20</v>
      </c>
      <c r="E43" s="187">
        <v>118</v>
      </c>
      <c r="F43" s="187">
        <v>2507</v>
      </c>
      <c r="G43" s="187">
        <v>8791</v>
      </c>
      <c r="H43" s="188">
        <v>1644</v>
      </c>
      <c r="I43" s="189">
        <v>1537</v>
      </c>
      <c r="J43" s="190">
        <v>354.4</v>
      </c>
      <c r="K43" s="190">
        <v>2.1</v>
      </c>
      <c r="L43" s="190">
        <v>12.2</v>
      </c>
      <c r="M43" s="190">
        <v>259.3</v>
      </c>
      <c r="N43" s="190">
        <v>909.1</v>
      </c>
      <c r="O43" s="191">
        <v>170</v>
      </c>
    </row>
    <row r="44" spans="1:15" ht="13.5">
      <c r="A44" s="22" t="s">
        <v>79</v>
      </c>
      <c r="B44" s="187">
        <v>21980</v>
      </c>
      <c r="C44" s="187">
        <v>4742</v>
      </c>
      <c r="D44" s="187">
        <v>28</v>
      </c>
      <c r="E44" s="187">
        <v>54</v>
      </c>
      <c r="F44" s="187">
        <v>4998</v>
      </c>
      <c r="G44" s="187">
        <v>12158</v>
      </c>
      <c r="H44" s="188">
        <v>2711</v>
      </c>
      <c r="I44" s="189">
        <v>1611.4</v>
      </c>
      <c r="J44" s="190">
        <v>347.7</v>
      </c>
      <c r="K44" s="190">
        <v>2.1</v>
      </c>
      <c r="L44" s="190">
        <v>4</v>
      </c>
      <c r="M44" s="190">
        <v>366.4</v>
      </c>
      <c r="N44" s="190">
        <v>891.3</v>
      </c>
      <c r="O44" s="191">
        <v>198.8</v>
      </c>
    </row>
    <row r="45" spans="1:15" ht="13.5">
      <c r="A45" s="22" t="s">
        <v>80</v>
      </c>
      <c r="B45" s="187">
        <v>18170</v>
      </c>
      <c r="C45" s="187">
        <v>3622</v>
      </c>
      <c r="D45" s="187">
        <v>11</v>
      </c>
      <c r="E45" s="187">
        <v>87</v>
      </c>
      <c r="F45" s="187">
        <v>6526</v>
      </c>
      <c r="G45" s="187">
        <v>7924</v>
      </c>
      <c r="H45" s="188">
        <v>1260</v>
      </c>
      <c r="I45" s="189">
        <v>2544.8</v>
      </c>
      <c r="J45" s="190">
        <v>507.3</v>
      </c>
      <c r="K45" s="190">
        <v>1.5</v>
      </c>
      <c r="L45" s="190">
        <v>12.2</v>
      </c>
      <c r="M45" s="190">
        <v>914</v>
      </c>
      <c r="N45" s="190">
        <v>1109.8</v>
      </c>
      <c r="O45" s="191">
        <v>176.5</v>
      </c>
    </row>
    <row r="46" spans="1:15" ht="13.5">
      <c r="A46" s="22" t="s">
        <v>81</v>
      </c>
      <c r="B46" s="187">
        <v>85398</v>
      </c>
      <c r="C46" s="187">
        <v>21089</v>
      </c>
      <c r="D46" s="187">
        <v>66</v>
      </c>
      <c r="E46" s="187">
        <v>255</v>
      </c>
      <c r="F46" s="187">
        <v>20953</v>
      </c>
      <c r="G46" s="187">
        <v>43035</v>
      </c>
      <c r="H46" s="188">
        <v>7548</v>
      </c>
      <c r="I46" s="189">
        <v>1672.2</v>
      </c>
      <c r="J46" s="190">
        <v>412.9</v>
      </c>
      <c r="K46" s="190">
        <v>1.3</v>
      </c>
      <c r="L46" s="190">
        <v>5</v>
      </c>
      <c r="M46" s="190">
        <v>410.3</v>
      </c>
      <c r="N46" s="190">
        <v>842.7</v>
      </c>
      <c r="O46" s="191">
        <v>147.8</v>
      </c>
    </row>
    <row r="47" spans="1:15" ht="24.75" customHeight="1">
      <c r="A47" s="64" t="s">
        <v>82</v>
      </c>
      <c r="B47" s="181">
        <v>14980</v>
      </c>
      <c r="C47" s="181">
        <v>4223</v>
      </c>
      <c r="D47" s="181">
        <v>24</v>
      </c>
      <c r="E47" s="181">
        <v>30</v>
      </c>
      <c r="F47" s="181">
        <v>4348</v>
      </c>
      <c r="G47" s="181">
        <v>6355</v>
      </c>
      <c r="H47" s="182">
        <v>2349</v>
      </c>
      <c r="I47" s="183">
        <v>1818</v>
      </c>
      <c r="J47" s="184">
        <v>512.5</v>
      </c>
      <c r="K47" s="184">
        <v>2.9</v>
      </c>
      <c r="L47" s="184">
        <v>3.6</v>
      </c>
      <c r="M47" s="184">
        <v>527.7</v>
      </c>
      <c r="N47" s="184">
        <v>771.2</v>
      </c>
      <c r="O47" s="185">
        <v>285.1</v>
      </c>
    </row>
    <row r="48" spans="1:15" ht="13.5">
      <c r="A48" s="22" t="s">
        <v>83</v>
      </c>
      <c r="B48" s="187">
        <v>26301</v>
      </c>
      <c r="C48" s="187">
        <v>7896</v>
      </c>
      <c r="D48" s="187">
        <v>38</v>
      </c>
      <c r="E48" s="187">
        <v>122</v>
      </c>
      <c r="F48" s="187">
        <v>6268</v>
      </c>
      <c r="G48" s="187">
        <v>11977</v>
      </c>
      <c r="H48" s="188">
        <v>3640</v>
      </c>
      <c r="I48" s="189">
        <v>1942.5</v>
      </c>
      <c r="J48" s="190">
        <v>583.2</v>
      </c>
      <c r="K48" s="190">
        <v>2.8</v>
      </c>
      <c r="L48" s="190">
        <v>9</v>
      </c>
      <c r="M48" s="190">
        <v>462.9</v>
      </c>
      <c r="N48" s="190">
        <v>884.6</v>
      </c>
      <c r="O48" s="191">
        <v>268.8</v>
      </c>
    </row>
    <row r="49" spans="1:15" ht="13.5">
      <c r="A49" s="22" t="s">
        <v>84</v>
      </c>
      <c r="B49" s="187">
        <v>34626</v>
      </c>
      <c r="C49" s="187">
        <v>8822</v>
      </c>
      <c r="D49" s="187">
        <v>48</v>
      </c>
      <c r="E49" s="187">
        <v>125</v>
      </c>
      <c r="F49" s="187">
        <v>9044</v>
      </c>
      <c r="G49" s="187">
        <v>16587</v>
      </c>
      <c r="H49" s="188">
        <v>5052</v>
      </c>
      <c r="I49" s="189">
        <v>1961.8</v>
      </c>
      <c r="J49" s="190">
        <v>499.8</v>
      </c>
      <c r="K49" s="190">
        <v>2.7</v>
      </c>
      <c r="L49" s="190">
        <v>7.1</v>
      </c>
      <c r="M49" s="190">
        <v>512.4</v>
      </c>
      <c r="N49" s="190">
        <v>939.8</v>
      </c>
      <c r="O49" s="191">
        <v>286.2</v>
      </c>
    </row>
    <row r="50" spans="1:15" ht="13.5">
      <c r="A50" s="22" t="s">
        <v>85</v>
      </c>
      <c r="B50" s="187">
        <v>20006</v>
      </c>
      <c r="C50" s="187">
        <v>5247</v>
      </c>
      <c r="D50" s="187">
        <v>40</v>
      </c>
      <c r="E50" s="187">
        <v>50</v>
      </c>
      <c r="F50" s="187">
        <v>2856</v>
      </c>
      <c r="G50" s="187">
        <v>11813</v>
      </c>
      <c r="H50" s="188">
        <v>3813</v>
      </c>
      <c r="I50" s="189">
        <v>1736.6</v>
      </c>
      <c r="J50" s="190">
        <v>455.5</v>
      </c>
      <c r="K50" s="190">
        <v>3.5</v>
      </c>
      <c r="L50" s="190">
        <v>4.3</v>
      </c>
      <c r="M50" s="190">
        <v>247.9</v>
      </c>
      <c r="N50" s="190">
        <v>1025.4</v>
      </c>
      <c r="O50" s="191">
        <v>331</v>
      </c>
    </row>
    <row r="51" spans="1:15" ht="13.5">
      <c r="A51" s="22" t="s">
        <v>86</v>
      </c>
      <c r="B51" s="187">
        <v>19107</v>
      </c>
      <c r="C51" s="187">
        <v>5867</v>
      </c>
      <c r="D51" s="187">
        <v>31</v>
      </c>
      <c r="E51" s="187">
        <v>71</v>
      </c>
      <c r="F51" s="187">
        <v>3755</v>
      </c>
      <c r="G51" s="187">
        <v>9383</v>
      </c>
      <c r="H51" s="188">
        <v>2589</v>
      </c>
      <c r="I51" s="189">
        <v>1754.5</v>
      </c>
      <c r="J51" s="190">
        <v>538.8</v>
      </c>
      <c r="K51" s="190">
        <v>2.8</v>
      </c>
      <c r="L51" s="190">
        <v>6.5</v>
      </c>
      <c r="M51" s="190">
        <v>344.8</v>
      </c>
      <c r="N51" s="190">
        <v>861.6</v>
      </c>
      <c r="O51" s="191">
        <v>237.7</v>
      </c>
    </row>
    <row r="52" spans="1:15" ht="24.75" customHeight="1">
      <c r="A52" s="64" t="s">
        <v>87</v>
      </c>
      <c r="B52" s="181">
        <v>33706</v>
      </c>
      <c r="C52" s="181">
        <v>9561</v>
      </c>
      <c r="D52" s="181">
        <v>45</v>
      </c>
      <c r="E52" s="181">
        <v>141</v>
      </c>
      <c r="F52" s="181">
        <v>8609</v>
      </c>
      <c r="G52" s="181">
        <v>15350</v>
      </c>
      <c r="H52" s="182">
        <v>5245</v>
      </c>
      <c r="I52" s="183">
        <v>2072.9</v>
      </c>
      <c r="J52" s="184">
        <v>588</v>
      </c>
      <c r="K52" s="184">
        <v>2.8</v>
      </c>
      <c r="L52" s="184">
        <v>8.7</v>
      </c>
      <c r="M52" s="184">
        <v>529.5</v>
      </c>
      <c r="N52" s="184">
        <v>944</v>
      </c>
      <c r="O52" s="185">
        <v>322.6</v>
      </c>
    </row>
    <row r="53" spans="1:15" ht="13.5">
      <c r="A53" s="23" t="s">
        <v>88</v>
      </c>
      <c r="B53" s="192">
        <v>18984</v>
      </c>
      <c r="C53" s="192">
        <v>5412</v>
      </c>
      <c r="D53" s="192">
        <v>24</v>
      </c>
      <c r="E53" s="192">
        <v>67</v>
      </c>
      <c r="F53" s="192">
        <v>3866</v>
      </c>
      <c r="G53" s="192">
        <v>9615</v>
      </c>
      <c r="H53" s="193">
        <v>973</v>
      </c>
      <c r="I53" s="194">
        <v>1315.6</v>
      </c>
      <c r="J53" s="195">
        <v>375.1</v>
      </c>
      <c r="K53" s="195">
        <v>1.7</v>
      </c>
      <c r="L53" s="195">
        <v>4.6</v>
      </c>
      <c r="M53" s="195">
        <v>267.9</v>
      </c>
      <c r="N53" s="195">
        <v>666.3</v>
      </c>
      <c r="O53" s="196">
        <v>67.4</v>
      </c>
    </row>
    <row r="54" spans="8:15" ht="12.75" customHeight="1">
      <c r="H54" s="127"/>
      <c r="I54" s="63"/>
      <c r="J54" s="63"/>
      <c r="K54" s="63"/>
      <c r="L54" s="63"/>
      <c r="M54" s="63"/>
      <c r="N54" s="63"/>
      <c r="O54" s="63"/>
    </row>
  </sheetData>
  <sheetProtection/>
  <mergeCells count="17">
    <mergeCell ref="A2:A5"/>
    <mergeCell ref="B2:H2"/>
    <mergeCell ref="J2:O2"/>
    <mergeCell ref="B3:B5"/>
    <mergeCell ref="H3:H5"/>
    <mergeCell ref="I3:I5"/>
    <mergeCell ref="O3:O5"/>
    <mergeCell ref="C4:C5"/>
    <mergeCell ref="D4:D5"/>
    <mergeCell ref="E4:E5"/>
    <mergeCell ref="N4:N5"/>
    <mergeCell ref="F4:F5"/>
    <mergeCell ref="G4:G5"/>
    <mergeCell ref="J4:J5"/>
    <mergeCell ref="K4:K5"/>
    <mergeCell ref="L4:L5"/>
    <mergeCell ref="M4:M5"/>
  </mergeCells>
  <printOptions/>
  <pageMargins left="0.62" right="0.25" top="0.5905511811023623" bottom="0.5905511811023623" header="0" footer="0"/>
  <pageSetup blackAndWhite="1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="75" zoomScaleNormal="75" zoomScaleSheetLayoutView="75" zoomScalePageLayoutView="0" workbookViewId="0" topLeftCell="A1">
      <pane xSplit="1" ySplit="5" topLeftCell="B36" activePane="bottomRight" state="frozen"/>
      <selection pane="topLeft" activeCell="W10" sqref="W10"/>
      <selection pane="topRight" activeCell="W10" sqref="W10"/>
      <selection pane="bottomLeft" activeCell="W10" sqref="W10"/>
      <selection pane="bottomRight" activeCell="W10" sqref="W10"/>
    </sheetView>
  </sheetViews>
  <sheetFormatPr defaultColWidth="9.125" defaultRowHeight="13.5"/>
  <cols>
    <col min="1" max="1" width="11.875" style="241" customWidth="1"/>
    <col min="2" max="14" width="9.625" style="241" customWidth="1"/>
    <col min="15" max="16384" width="9.125" style="241" customWidth="1"/>
  </cols>
  <sheetData>
    <row r="1" spans="1:14" ht="21">
      <c r="A1" s="360" t="s">
        <v>254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1">
        <v>43009</v>
      </c>
      <c r="M1" s="361"/>
      <c r="N1" s="361"/>
    </row>
    <row r="2" spans="1:14" ht="19.5" customHeight="1">
      <c r="A2" s="356" t="s">
        <v>253</v>
      </c>
      <c r="B2" s="344" t="s">
        <v>2</v>
      </c>
      <c r="C2" s="345"/>
      <c r="D2" s="345"/>
      <c r="E2" s="345"/>
      <c r="F2" s="345"/>
      <c r="G2" s="345"/>
      <c r="H2" s="345"/>
      <c r="I2" s="344" t="s">
        <v>3</v>
      </c>
      <c r="J2" s="345"/>
      <c r="K2" s="345"/>
      <c r="L2" s="345"/>
      <c r="M2" s="231"/>
      <c r="N2" s="359" t="s">
        <v>4</v>
      </c>
    </row>
    <row r="3" spans="1:14" ht="19.5" customHeight="1">
      <c r="A3" s="357"/>
      <c r="B3" s="353" t="s">
        <v>5</v>
      </c>
      <c r="C3" s="344" t="s">
        <v>6</v>
      </c>
      <c r="D3" s="345"/>
      <c r="E3" s="345"/>
      <c r="F3" s="345"/>
      <c r="G3" s="345"/>
      <c r="H3" s="345"/>
      <c r="I3" s="346" t="s">
        <v>5</v>
      </c>
      <c r="J3" s="347"/>
      <c r="K3" s="348"/>
      <c r="L3" s="353" t="s">
        <v>0</v>
      </c>
      <c r="M3" s="235" t="s">
        <v>38</v>
      </c>
      <c r="N3" s="354"/>
    </row>
    <row r="4" spans="1:14" ht="14.25" customHeight="1">
      <c r="A4" s="357"/>
      <c r="B4" s="354"/>
      <c r="C4" s="352" t="s">
        <v>8</v>
      </c>
      <c r="D4" s="352" t="s">
        <v>9</v>
      </c>
      <c r="E4" s="352" t="s">
        <v>10</v>
      </c>
      <c r="F4" s="352" t="s">
        <v>11</v>
      </c>
      <c r="G4" s="352" t="s">
        <v>177</v>
      </c>
      <c r="H4" s="352" t="s">
        <v>12</v>
      </c>
      <c r="I4" s="349"/>
      <c r="J4" s="350"/>
      <c r="K4" s="351"/>
      <c r="L4" s="354"/>
      <c r="M4" s="236"/>
      <c r="N4" s="354"/>
    </row>
    <row r="5" spans="1:14" ht="52.5" customHeight="1">
      <c r="A5" s="358"/>
      <c r="B5" s="355"/>
      <c r="C5" s="352"/>
      <c r="D5" s="352"/>
      <c r="E5" s="352"/>
      <c r="F5" s="352"/>
      <c r="G5" s="352"/>
      <c r="H5" s="352"/>
      <c r="I5" s="242" t="s">
        <v>211</v>
      </c>
      <c r="J5" s="229" t="s">
        <v>13</v>
      </c>
      <c r="K5" s="240" t="s">
        <v>14</v>
      </c>
      <c r="L5" s="355"/>
      <c r="M5" s="237" t="s">
        <v>177</v>
      </c>
      <c r="N5" s="355"/>
    </row>
    <row r="6" spans="1:14" ht="39.75" customHeight="1">
      <c r="A6" s="129" t="s">
        <v>37</v>
      </c>
      <c r="B6" s="155">
        <f aca="true" t="shared" si="0" ref="B6:N6">SUM(B7:B8)</f>
        <v>141</v>
      </c>
      <c r="C6" s="161">
        <f t="shared" si="0"/>
        <v>21980</v>
      </c>
      <c r="D6" s="161">
        <f t="shared" si="0"/>
        <v>4742</v>
      </c>
      <c r="E6" s="161">
        <f t="shared" si="0"/>
        <v>28</v>
      </c>
      <c r="F6" s="161">
        <f t="shared" si="0"/>
        <v>54</v>
      </c>
      <c r="G6" s="161">
        <f t="shared" si="0"/>
        <v>4998</v>
      </c>
      <c r="H6" s="161">
        <f t="shared" si="0"/>
        <v>12158</v>
      </c>
      <c r="I6" s="161">
        <f t="shared" si="0"/>
        <v>1245</v>
      </c>
      <c r="J6" s="161">
        <f t="shared" si="0"/>
        <v>173</v>
      </c>
      <c r="K6" s="161">
        <f t="shared" si="0"/>
        <v>1072</v>
      </c>
      <c r="L6" s="161">
        <f t="shared" si="0"/>
        <v>2711</v>
      </c>
      <c r="M6" s="161">
        <f t="shared" si="0"/>
        <v>310</v>
      </c>
      <c r="N6" s="130">
        <f t="shared" si="0"/>
        <v>685</v>
      </c>
    </row>
    <row r="7" spans="1:14" ht="39.75" customHeight="1">
      <c r="A7" s="131" t="s">
        <v>246</v>
      </c>
      <c r="B7" s="156">
        <f aca="true" t="shared" si="1" ref="B7:N7">SUM(B9:B19)</f>
        <v>131</v>
      </c>
      <c r="C7" s="160">
        <f t="shared" si="1"/>
        <v>20860</v>
      </c>
      <c r="D7" s="160">
        <f t="shared" si="1"/>
        <v>4476</v>
      </c>
      <c r="E7" s="160">
        <f t="shared" si="1"/>
        <v>28</v>
      </c>
      <c r="F7" s="160">
        <f t="shared" si="1"/>
        <v>54</v>
      </c>
      <c r="G7" s="160">
        <f t="shared" si="1"/>
        <v>4671</v>
      </c>
      <c r="H7" s="160">
        <f t="shared" si="1"/>
        <v>11631</v>
      </c>
      <c r="I7" s="160">
        <f t="shared" si="1"/>
        <v>1118</v>
      </c>
      <c r="J7" s="160">
        <f t="shared" si="1"/>
        <v>158</v>
      </c>
      <c r="K7" s="160">
        <f t="shared" si="1"/>
        <v>960</v>
      </c>
      <c r="L7" s="160">
        <f t="shared" si="1"/>
        <v>2457</v>
      </c>
      <c r="M7" s="160">
        <f t="shared" si="1"/>
        <v>266</v>
      </c>
      <c r="N7" s="132">
        <f t="shared" si="1"/>
        <v>622</v>
      </c>
    </row>
    <row r="8" spans="1:14" ht="39.75" customHeight="1">
      <c r="A8" s="133" t="s">
        <v>247</v>
      </c>
      <c r="B8" s="157">
        <f aca="true" t="shared" si="2" ref="B8:N8">SUM(B20:B28)</f>
        <v>10</v>
      </c>
      <c r="C8" s="162">
        <f t="shared" si="2"/>
        <v>1120</v>
      </c>
      <c r="D8" s="162">
        <f t="shared" si="2"/>
        <v>266</v>
      </c>
      <c r="E8" s="162">
        <f t="shared" si="2"/>
        <v>0</v>
      </c>
      <c r="F8" s="162">
        <f t="shared" si="2"/>
        <v>0</v>
      </c>
      <c r="G8" s="162">
        <f t="shared" si="2"/>
        <v>327</v>
      </c>
      <c r="H8" s="162">
        <f t="shared" si="2"/>
        <v>527</v>
      </c>
      <c r="I8" s="162">
        <f t="shared" si="2"/>
        <v>127</v>
      </c>
      <c r="J8" s="162">
        <f t="shared" si="2"/>
        <v>15</v>
      </c>
      <c r="K8" s="162">
        <f t="shared" si="2"/>
        <v>112</v>
      </c>
      <c r="L8" s="162">
        <f t="shared" si="2"/>
        <v>254</v>
      </c>
      <c r="M8" s="162">
        <f t="shared" si="2"/>
        <v>44</v>
      </c>
      <c r="N8" s="134">
        <f t="shared" si="2"/>
        <v>63</v>
      </c>
    </row>
    <row r="9" spans="1:14" ht="39.75" customHeight="1">
      <c r="A9" s="131" t="s">
        <v>216</v>
      </c>
      <c r="B9" s="156">
        <v>43</v>
      </c>
      <c r="C9" s="160">
        <v>7612</v>
      </c>
      <c r="D9" s="160">
        <v>1642</v>
      </c>
      <c r="E9" s="160">
        <v>6</v>
      </c>
      <c r="F9" s="160">
        <v>0</v>
      </c>
      <c r="G9" s="160">
        <v>1677</v>
      </c>
      <c r="H9" s="160">
        <v>4287</v>
      </c>
      <c r="I9" s="160">
        <v>484</v>
      </c>
      <c r="J9" s="160">
        <v>83</v>
      </c>
      <c r="K9" s="160">
        <v>401</v>
      </c>
      <c r="L9" s="160">
        <v>1313</v>
      </c>
      <c r="M9" s="160">
        <v>106</v>
      </c>
      <c r="N9" s="132">
        <v>258</v>
      </c>
    </row>
    <row r="10" spans="1:14" ht="39.75" customHeight="1">
      <c r="A10" s="131" t="s">
        <v>217</v>
      </c>
      <c r="B10" s="156">
        <v>30</v>
      </c>
      <c r="C10" s="160">
        <v>2448</v>
      </c>
      <c r="D10" s="160">
        <v>343</v>
      </c>
      <c r="E10" s="160">
        <v>4</v>
      </c>
      <c r="F10" s="160">
        <v>0</v>
      </c>
      <c r="G10" s="160">
        <v>808</v>
      </c>
      <c r="H10" s="160">
        <v>1293</v>
      </c>
      <c r="I10" s="160">
        <v>114</v>
      </c>
      <c r="J10" s="160">
        <v>21</v>
      </c>
      <c r="K10" s="160">
        <v>93</v>
      </c>
      <c r="L10" s="160">
        <v>268</v>
      </c>
      <c r="M10" s="160">
        <v>0</v>
      </c>
      <c r="N10" s="132">
        <v>87</v>
      </c>
    </row>
    <row r="11" spans="1:14" ht="39.75" customHeight="1">
      <c r="A11" s="131" t="s">
        <v>218</v>
      </c>
      <c r="B11" s="156">
        <v>7</v>
      </c>
      <c r="C11" s="160">
        <v>1540</v>
      </c>
      <c r="D11" s="160">
        <v>293</v>
      </c>
      <c r="E11" s="160">
        <v>4</v>
      </c>
      <c r="F11" s="160">
        <v>5</v>
      </c>
      <c r="G11" s="160">
        <v>183</v>
      </c>
      <c r="H11" s="160">
        <v>1055</v>
      </c>
      <c r="I11" s="160">
        <v>78</v>
      </c>
      <c r="J11" s="160">
        <v>11</v>
      </c>
      <c r="K11" s="160">
        <v>67</v>
      </c>
      <c r="L11" s="160">
        <v>191</v>
      </c>
      <c r="M11" s="160">
        <v>60</v>
      </c>
      <c r="N11" s="132">
        <v>42</v>
      </c>
    </row>
    <row r="12" spans="1:14" ht="39.75" customHeight="1">
      <c r="A12" s="131" t="s">
        <v>219</v>
      </c>
      <c r="B12" s="156">
        <v>6</v>
      </c>
      <c r="C12" s="160">
        <v>905</v>
      </c>
      <c r="D12" s="160">
        <v>333</v>
      </c>
      <c r="E12" s="160">
        <v>2</v>
      </c>
      <c r="F12" s="160">
        <v>0</v>
      </c>
      <c r="G12" s="160">
        <v>285</v>
      </c>
      <c r="H12" s="160">
        <v>285</v>
      </c>
      <c r="I12" s="160">
        <v>42</v>
      </c>
      <c r="J12" s="160">
        <v>2</v>
      </c>
      <c r="K12" s="160">
        <v>40</v>
      </c>
      <c r="L12" s="160">
        <v>38</v>
      </c>
      <c r="M12" s="160">
        <v>9</v>
      </c>
      <c r="N12" s="132">
        <v>19</v>
      </c>
    </row>
    <row r="13" spans="1:14" ht="39.75" customHeight="1">
      <c r="A13" s="131" t="s">
        <v>220</v>
      </c>
      <c r="B13" s="156">
        <v>12</v>
      </c>
      <c r="C13" s="160">
        <v>2421</v>
      </c>
      <c r="D13" s="160">
        <v>721</v>
      </c>
      <c r="E13" s="160">
        <v>2</v>
      </c>
      <c r="F13" s="160">
        <v>21</v>
      </c>
      <c r="G13" s="160">
        <v>343</v>
      </c>
      <c r="H13" s="160">
        <v>1334</v>
      </c>
      <c r="I13" s="160">
        <v>93</v>
      </c>
      <c r="J13" s="160">
        <v>11</v>
      </c>
      <c r="K13" s="160">
        <v>82</v>
      </c>
      <c r="L13" s="160">
        <v>178</v>
      </c>
      <c r="M13" s="160">
        <v>22</v>
      </c>
      <c r="N13" s="132">
        <v>53</v>
      </c>
    </row>
    <row r="14" spans="1:14" ht="39.75" customHeight="1">
      <c r="A14" s="131" t="s">
        <v>221</v>
      </c>
      <c r="B14" s="156">
        <v>10</v>
      </c>
      <c r="C14" s="160">
        <v>1706</v>
      </c>
      <c r="D14" s="160">
        <v>475</v>
      </c>
      <c r="E14" s="160">
        <v>2</v>
      </c>
      <c r="F14" s="160">
        <v>0</v>
      </c>
      <c r="G14" s="160">
        <v>412</v>
      </c>
      <c r="H14" s="160">
        <v>817</v>
      </c>
      <c r="I14" s="160">
        <v>89</v>
      </c>
      <c r="J14" s="160">
        <v>4</v>
      </c>
      <c r="K14" s="160">
        <v>85</v>
      </c>
      <c r="L14" s="160">
        <v>59</v>
      </c>
      <c r="M14" s="160">
        <v>0</v>
      </c>
      <c r="N14" s="132">
        <v>55</v>
      </c>
    </row>
    <row r="15" spans="1:14" ht="39.75" customHeight="1">
      <c r="A15" s="131" t="s">
        <v>222</v>
      </c>
      <c r="B15" s="156">
        <v>6</v>
      </c>
      <c r="C15" s="160">
        <v>992</v>
      </c>
      <c r="D15" s="160">
        <v>267</v>
      </c>
      <c r="E15" s="160">
        <v>0</v>
      </c>
      <c r="F15" s="160">
        <v>8</v>
      </c>
      <c r="G15" s="160">
        <v>243</v>
      </c>
      <c r="H15" s="160">
        <v>474</v>
      </c>
      <c r="I15" s="160">
        <v>62</v>
      </c>
      <c r="J15" s="160">
        <v>7</v>
      </c>
      <c r="K15" s="160">
        <v>55</v>
      </c>
      <c r="L15" s="160">
        <v>103</v>
      </c>
      <c r="M15" s="160">
        <v>15</v>
      </c>
      <c r="N15" s="132">
        <v>26</v>
      </c>
    </row>
    <row r="16" spans="1:14" ht="39.75" customHeight="1">
      <c r="A16" s="131" t="s">
        <v>223</v>
      </c>
      <c r="B16" s="156">
        <v>1</v>
      </c>
      <c r="C16" s="160">
        <v>290</v>
      </c>
      <c r="D16" s="160">
        <v>0</v>
      </c>
      <c r="E16" s="160">
        <v>0</v>
      </c>
      <c r="F16" s="160">
        <v>0</v>
      </c>
      <c r="G16" s="160">
        <v>218</v>
      </c>
      <c r="H16" s="160">
        <v>72</v>
      </c>
      <c r="I16" s="160">
        <v>31</v>
      </c>
      <c r="J16" s="160">
        <v>3</v>
      </c>
      <c r="K16" s="160">
        <v>28</v>
      </c>
      <c r="L16" s="160">
        <v>42</v>
      </c>
      <c r="M16" s="160">
        <v>24</v>
      </c>
      <c r="N16" s="132">
        <v>15</v>
      </c>
    </row>
    <row r="17" spans="1:14" ht="39.75" customHeight="1">
      <c r="A17" s="131" t="s">
        <v>224</v>
      </c>
      <c r="B17" s="156">
        <v>9</v>
      </c>
      <c r="C17" s="160">
        <v>1365</v>
      </c>
      <c r="D17" s="160">
        <v>362</v>
      </c>
      <c r="E17" s="160">
        <v>4</v>
      </c>
      <c r="F17" s="160">
        <v>0</v>
      </c>
      <c r="G17" s="160">
        <v>405</v>
      </c>
      <c r="H17" s="160">
        <v>594</v>
      </c>
      <c r="I17" s="160">
        <v>55</v>
      </c>
      <c r="J17" s="160">
        <v>7</v>
      </c>
      <c r="K17" s="160">
        <v>48</v>
      </c>
      <c r="L17" s="160">
        <v>122</v>
      </c>
      <c r="M17" s="160">
        <v>12</v>
      </c>
      <c r="N17" s="132">
        <v>35</v>
      </c>
    </row>
    <row r="18" spans="1:14" ht="39.75" customHeight="1">
      <c r="A18" s="131" t="s">
        <v>225</v>
      </c>
      <c r="B18" s="156">
        <v>3</v>
      </c>
      <c r="C18" s="160">
        <v>310</v>
      </c>
      <c r="D18" s="160">
        <v>0</v>
      </c>
      <c r="E18" s="160">
        <v>2</v>
      </c>
      <c r="F18" s="160">
        <v>0</v>
      </c>
      <c r="G18" s="160">
        <v>97</v>
      </c>
      <c r="H18" s="160">
        <v>211</v>
      </c>
      <c r="I18" s="160">
        <v>41</v>
      </c>
      <c r="J18" s="160">
        <v>2</v>
      </c>
      <c r="K18" s="160">
        <v>39</v>
      </c>
      <c r="L18" s="160">
        <v>38</v>
      </c>
      <c r="M18" s="160">
        <v>0</v>
      </c>
      <c r="N18" s="132">
        <v>19</v>
      </c>
    </row>
    <row r="19" spans="1:14" ht="39.75" customHeight="1">
      <c r="A19" s="131" t="s">
        <v>226</v>
      </c>
      <c r="B19" s="157">
        <v>4</v>
      </c>
      <c r="C19" s="160">
        <v>1271</v>
      </c>
      <c r="D19" s="160">
        <v>40</v>
      </c>
      <c r="E19" s="160">
        <v>2</v>
      </c>
      <c r="F19" s="160">
        <v>20</v>
      </c>
      <c r="G19" s="160">
        <v>0</v>
      </c>
      <c r="H19" s="160">
        <v>1209</v>
      </c>
      <c r="I19" s="160">
        <v>29</v>
      </c>
      <c r="J19" s="160">
        <v>7</v>
      </c>
      <c r="K19" s="160">
        <v>22</v>
      </c>
      <c r="L19" s="160">
        <v>105</v>
      </c>
      <c r="M19" s="160">
        <v>18</v>
      </c>
      <c r="N19" s="132">
        <v>13</v>
      </c>
    </row>
    <row r="20" spans="1:14" ht="39.75" customHeight="1">
      <c r="A20" s="135" t="s">
        <v>227</v>
      </c>
      <c r="B20" s="158">
        <v>0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5</v>
      </c>
      <c r="J20" s="163">
        <v>0</v>
      </c>
      <c r="K20" s="163">
        <v>5</v>
      </c>
      <c r="L20" s="163">
        <v>0</v>
      </c>
      <c r="M20" s="163">
        <v>0</v>
      </c>
      <c r="N20" s="136">
        <v>4</v>
      </c>
    </row>
    <row r="21" spans="1:14" ht="39.75" customHeight="1">
      <c r="A21" s="203" t="s">
        <v>228</v>
      </c>
      <c r="B21" s="156">
        <v>1</v>
      </c>
      <c r="C21" s="163">
        <v>77</v>
      </c>
      <c r="D21" s="163">
        <v>0</v>
      </c>
      <c r="E21" s="163">
        <v>0</v>
      </c>
      <c r="F21" s="163">
        <v>0</v>
      </c>
      <c r="G21" s="163">
        <v>30</v>
      </c>
      <c r="H21" s="163">
        <v>47</v>
      </c>
      <c r="I21" s="163">
        <v>11</v>
      </c>
      <c r="J21" s="163">
        <v>3</v>
      </c>
      <c r="K21" s="163">
        <v>8</v>
      </c>
      <c r="L21" s="163">
        <v>47</v>
      </c>
      <c r="M21" s="163">
        <v>14</v>
      </c>
      <c r="N21" s="136">
        <v>4</v>
      </c>
    </row>
    <row r="22" spans="1:14" ht="39.75" customHeight="1">
      <c r="A22" s="128" t="s">
        <v>229</v>
      </c>
      <c r="B22" s="155">
        <v>2</v>
      </c>
      <c r="C22" s="161">
        <v>209</v>
      </c>
      <c r="D22" s="161">
        <v>153</v>
      </c>
      <c r="E22" s="161">
        <v>0</v>
      </c>
      <c r="F22" s="161">
        <v>0</v>
      </c>
      <c r="G22" s="161">
        <v>56</v>
      </c>
      <c r="H22" s="161">
        <v>0</v>
      </c>
      <c r="I22" s="161">
        <v>25</v>
      </c>
      <c r="J22" s="161">
        <v>2</v>
      </c>
      <c r="K22" s="161">
        <v>23</v>
      </c>
      <c r="L22" s="161">
        <v>38</v>
      </c>
      <c r="M22" s="161">
        <v>0</v>
      </c>
      <c r="N22" s="130">
        <v>16</v>
      </c>
    </row>
    <row r="23" spans="1:14" ht="39.75" customHeight="1">
      <c r="A23" s="128" t="s">
        <v>230</v>
      </c>
      <c r="B23" s="157">
        <v>1</v>
      </c>
      <c r="C23" s="162">
        <v>213</v>
      </c>
      <c r="D23" s="162">
        <v>113</v>
      </c>
      <c r="E23" s="162">
        <v>0</v>
      </c>
      <c r="F23" s="162">
        <v>0</v>
      </c>
      <c r="G23" s="162">
        <v>100</v>
      </c>
      <c r="H23" s="162">
        <v>0</v>
      </c>
      <c r="I23" s="162">
        <v>18</v>
      </c>
      <c r="J23" s="162">
        <v>4</v>
      </c>
      <c r="K23" s="162">
        <v>14</v>
      </c>
      <c r="L23" s="162">
        <v>63</v>
      </c>
      <c r="M23" s="162">
        <v>19</v>
      </c>
      <c r="N23" s="134">
        <v>8</v>
      </c>
    </row>
    <row r="24" spans="1:14" s="243" customFormat="1" ht="39.75" customHeight="1">
      <c r="A24" s="203" t="s">
        <v>231</v>
      </c>
      <c r="B24" s="163">
        <v>1</v>
      </c>
      <c r="C24" s="163">
        <v>92</v>
      </c>
      <c r="D24" s="163">
        <v>0</v>
      </c>
      <c r="E24" s="163">
        <v>0</v>
      </c>
      <c r="F24" s="163">
        <v>0</v>
      </c>
      <c r="G24" s="163">
        <v>36</v>
      </c>
      <c r="H24" s="163">
        <v>56</v>
      </c>
      <c r="I24" s="163">
        <v>14</v>
      </c>
      <c r="J24" s="163">
        <v>1</v>
      </c>
      <c r="K24" s="163">
        <v>13</v>
      </c>
      <c r="L24" s="163">
        <v>19</v>
      </c>
      <c r="M24" s="163">
        <v>0</v>
      </c>
      <c r="N24" s="136">
        <v>9</v>
      </c>
    </row>
    <row r="25" spans="1:14" ht="39.75" customHeight="1">
      <c r="A25" s="203" t="s">
        <v>232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  <c r="H25" s="163">
        <v>0</v>
      </c>
      <c r="I25" s="163">
        <v>12</v>
      </c>
      <c r="J25" s="163">
        <v>1</v>
      </c>
      <c r="K25" s="163">
        <v>11</v>
      </c>
      <c r="L25" s="163">
        <v>19</v>
      </c>
      <c r="M25" s="163">
        <v>4</v>
      </c>
      <c r="N25" s="136">
        <v>4</v>
      </c>
    </row>
    <row r="26" spans="1:14" ht="39.75" customHeight="1">
      <c r="A26" s="128" t="s">
        <v>233</v>
      </c>
      <c r="B26" s="156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6</v>
      </c>
      <c r="J26" s="160">
        <v>1</v>
      </c>
      <c r="K26" s="160">
        <v>5</v>
      </c>
      <c r="L26" s="160">
        <v>19</v>
      </c>
      <c r="M26" s="160">
        <v>4</v>
      </c>
      <c r="N26" s="132">
        <v>2</v>
      </c>
    </row>
    <row r="27" spans="1:14" ht="39.75" customHeight="1">
      <c r="A27" s="128" t="s">
        <v>248</v>
      </c>
      <c r="B27" s="156">
        <v>2</v>
      </c>
      <c r="C27" s="160">
        <v>232</v>
      </c>
      <c r="D27" s="160">
        <v>0</v>
      </c>
      <c r="E27" s="160">
        <v>0</v>
      </c>
      <c r="F27" s="160">
        <v>0</v>
      </c>
      <c r="G27" s="160">
        <v>45</v>
      </c>
      <c r="H27" s="160">
        <v>187</v>
      </c>
      <c r="I27" s="160">
        <v>13</v>
      </c>
      <c r="J27" s="160">
        <v>2</v>
      </c>
      <c r="K27" s="160">
        <v>11</v>
      </c>
      <c r="L27" s="160">
        <v>36</v>
      </c>
      <c r="M27" s="160">
        <v>3</v>
      </c>
      <c r="N27" s="132">
        <v>5</v>
      </c>
    </row>
    <row r="28" spans="1:14" ht="39.75" customHeight="1" thickBot="1">
      <c r="A28" s="204" t="s">
        <v>234</v>
      </c>
      <c r="B28" s="207">
        <v>3</v>
      </c>
      <c r="C28" s="205">
        <v>297</v>
      </c>
      <c r="D28" s="205">
        <v>0</v>
      </c>
      <c r="E28" s="205">
        <v>0</v>
      </c>
      <c r="F28" s="205">
        <v>0</v>
      </c>
      <c r="G28" s="205">
        <v>60</v>
      </c>
      <c r="H28" s="205">
        <v>237</v>
      </c>
      <c r="I28" s="205">
        <v>23</v>
      </c>
      <c r="J28" s="205">
        <v>1</v>
      </c>
      <c r="K28" s="205">
        <v>22</v>
      </c>
      <c r="L28" s="205">
        <v>13</v>
      </c>
      <c r="M28" s="205">
        <v>0</v>
      </c>
      <c r="N28" s="206">
        <v>11</v>
      </c>
    </row>
    <row r="29" spans="1:14" ht="39.75" customHeight="1" thickTop="1">
      <c r="A29" s="159" t="s">
        <v>31</v>
      </c>
      <c r="B29" s="156">
        <f aca="true" t="shared" si="3" ref="B29:N29">B17</f>
        <v>9</v>
      </c>
      <c r="C29" s="160">
        <f t="shared" si="3"/>
        <v>1365</v>
      </c>
      <c r="D29" s="160">
        <f t="shared" si="3"/>
        <v>362</v>
      </c>
      <c r="E29" s="160">
        <f>E17</f>
        <v>4</v>
      </c>
      <c r="F29" s="160">
        <f t="shared" si="3"/>
        <v>0</v>
      </c>
      <c r="G29" s="160">
        <f t="shared" si="3"/>
        <v>405</v>
      </c>
      <c r="H29" s="160">
        <f t="shared" si="3"/>
        <v>594</v>
      </c>
      <c r="I29" s="160">
        <f t="shared" si="3"/>
        <v>55</v>
      </c>
      <c r="J29" s="160">
        <f t="shared" si="3"/>
        <v>7</v>
      </c>
      <c r="K29" s="160">
        <f t="shared" si="3"/>
        <v>48</v>
      </c>
      <c r="L29" s="160">
        <f t="shared" si="3"/>
        <v>122</v>
      </c>
      <c r="M29" s="160">
        <f t="shared" si="3"/>
        <v>12</v>
      </c>
      <c r="N29" s="132">
        <f t="shared" si="3"/>
        <v>35</v>
      </c>
    </row>
    <row r="30" spans="1:14" ht="39.75" customHeight="1">
      <c r="A30" s="128" t="s">
        <v>32</v>
      </c>
      <c r="B30" s="156">
        <f aca="true" t="shared" si="4" ref="B30:N30">B13+B14</f>
        <v>22</v>
      </c>
      <c r="C30" s="160">
        <f t="shared" si="4"/>
        <v>4127</v>
      </c>
      <c r="D30" s="160">
        <f t="shared" si="4"/>
        <v>1196</v>
      </c>
      <c r="E30" s="160">
        <f t="shared" si="4"/>
        <v>4</v>
      </c>
      <c r="F30" s="160">
        <f t="shared" si="4"/>
        <v>21</v>
      </c>
      <c r="G30" s="160">
        <f t="shared" si="4"/>
        <v>755</v>
      </c>
      <c r="H30" s="160">
        <f t="shared" si="4"/>
        <v>2151</v>
      </c>
      <c r="I30" s="160">
        <f t="shared" si="4"/>
        <v>182</v>
      </c>
      <c r="J30" s="160">
        <f t="shared" si="4"/>
        <v>15</v>
      </c>
      <c r="K30" s="160">
        <f t="shared" si="4"/>
        <v>167</v>
      </c>
      <c r="L30" s="160">
        <f t="shared" si="4"/>
        <v>237</v>
      </c>
      <c r="M30" s="160">
        <f t="shared" si="4"/>
        <v>22</v>
      </c>
      <c r="N30" s="132">
        <f t="shared" si="4"/>
        <v>108</v>
      </c>
    </row>
    <row r="31" spans="1:14" ht="39.75" customHeight="1">
      <c r="A31" s="128" t="s">
        <v>33</v>
      </c>
      <c r="B31" s="156">
        <f aca="true" t="shared" si="5" ref="B31:N31">B10+B20</f>
        <v>30</v>
      </c>
      <c r="C31" s="160">
        <f t="shared" si="5"/>
        <v>2448</v>
      </c>
      <c r="D31" s="160">
        <f t="shared" si="5"/>
        <v>343</v>
      </c>
      <c r="E31" s="160">
        <f t="shared" si="5"/>
        <v>4</v>
      </c>
      <c r="F31" s="160">
        <f t="shared" si="5"/>
        <v>0</v>
      </c>
      <c r="G31" s="160">
        <f t="shared" si="5"/>
        <v>808</v>
      </c>
      <c r="H31" s="160">
        <f t="shared" si="5"/>
        <v>1293</v>
      </c>
      <c r="I31" s="160">
        <f t="shared" si="5"/>
        <v>119</v>
      </c>
      <c r="J31" s="160">
        <f t="shared" si="5"/>
        <v>21</v>
      </c>
      <c r="K31" s="160">
        <f t="shared" si="5"/>
        <v>98</v>
      </c>
      <c r="L31" s="160">
        <f t="shared" si="5"/>
        <v>268</v>
      </c>
      <c r="M31" s="160">
        <f t="shared" si="5"/>
        <v>0</v>
      </c>
      <c r="N31" s="132">
        <f t="shared" si="5"/>
        <v>91</v>
      </c>
    </row>
    <row r="32" spans="1:14" ht="39.75" customHeight="1">
      <c r="A32" s="128" t="s">
        <v>34</v>
      </c>
      <c r="B32" s="156">
        <f aca="true" t="shared" si="6" ref="B32:N32">B9+B16+B19+B21+B22+B23</f>
        <v>52</v>
      </c>
      <c r="C32" s="160">
        <f t="shared" si="6"/>
        <v>9672</v>
      </c>
      <c r="D32" s="160">
        <f t="shared" si="6"/>
        <v>1948</v>
      </c>
      <c r="E32" s="160">
        <f t="shared" si="6"/>
        <v>8</v>
      </c>
      <c r="F32" s="160">
        <f t="shared" si="6"/>
        <v>20</v>
      </c>
      <c r="G32" s="160">
        <f t="shared" si="6"/>
        <v>2081</v>
      </c>
      <c r="H32" s="160">
        <f t="shared" si="6"/>
        <v>5615</v>
      </c>
      <c r="I32" s="160">
        <f t="shared" si="6"/>
        <v>598</v>
      </c>
      <c r="J32" s="160">
        <f t="shared" si="6"/>
        <v>102</v>
      </c>
      <c r="K32" s="160">
        <f t="shared" si="6"/>
        <v>496</v>
      </c>
      <c r="L32" s="160">
        <f t="shared" si="6"/>
        <v>1608</v>
      </c>
      <c r="M32" s="160">
        <f t="shared" si="6"/>
        <v>181</v>
      </c>
      <c r="N32" s="132">
        <f t="shared" si="6"/>
        <v>314</v>
      </c>
    </row>
    <row r="33" spans="1:14" ht="39.75" customHeight="1">
      <c r="A33" s="128" t="s">
        <v>35</v>
      </c>
      <c r="B33" s="156">
        <f aca="true" t="shared" si="7" ref="B33:N33">B12+B15+B18+B24+B25</f>
        <v>16</v>
      </c>
      <c r="C33" s="160">
        <f t="shared" si="7"/>
        <v>2299</v>
      </c>
      <c r="D33" s="160">
        <f t="shared" si="7"/>
        <v>600</v>
      </c>
      <c r="E33" s="160">
        <f t="shared" si="7"/>
        <v>4</v>
      </c>
      <c r="F33" s="160">
        <f t="shared" si="7"/>
        <v>8</v>
      </c>
      <c r="G33" s="160">
        <f t="shared" si="7"/>
        <v>661</v>
      </c>
      <c r="H33" s="160">
        <f t="shared" si="7"/>
        <v>1026</v>
      </c>
      <c r="I33" s="160">
        <f t="shared" si="7"/>
        <v>171</v>
      </c>
      <c r="J33" s="160">
        <f t="shared" si="7"/>
        <v>13</v>
      </c>
      <c r="K33" s="160">
        <f t="shared" si="7"/>
        <v>158</v>
      </c>
      <c r="L33" s="160">
        <f t="shared" si="7"/>
        <v>217</v>
      </c>
      <c r="M33" s="160">
        <f t="shared" si="7"/>
        <v>28</v>
      </c>
      <c r="N33" s="132">
        <f t="shared" si="7"/>
        <v>77</v>
      </c>
    </row>
    <row r="34" spans="1:14" ht="39.75" customHeight="1">
      <c r="A34" s="137" t="s">
        <v>36</v>
      </c>
      <c r="B34" s="157">
        <f aca="true" t="shared" si="8" ref="B34:N34">B11+B26+B27+B28</f>
        <v>12</v>
      </c>
      <c r="C34" s="162">
        <f t="shared" si="8"/>
        <v>2069</v>
      </c>
      <c r="D34" s="162">
        <f t="shared" si="8"/>
        <v>293</v>
      </c>
      <c r="E34" s="162">
        <f t="shared" si="8"/>
        <v>4</v>
      </c>
      <c r="F34" s="162">
        <f t="shared" si="8"/>
        <v>5</v>
      </c>
      <c r="G34" s="162">
        <f t="shared" si="8"/>
        <v>288</v>
      </c>
      <c r="H34" s="162">
        <f t="shared" si="8"/>
        <v>1479</v>
      </c>
      <c r="I34" s="162">
        <f t="shared" si="8"/>
        <v>120</v>
      </c>
      <c r="J34" s="162">
        <f t="shared" si="8"/>
        <v>15</v>
      </c>
      <c r="K34" s="162">
        <f t="shared" si="8"/>
        <v>105</v>
      </c>
      <c r="L34" s="162">
        <f t="shared" si="8"/>
        <v>259</v>
      </c>
      <c r="M34" s="162">
        <f t="shared" si="8"/>
        <v>67</v>
      </c>
      <c r="N34" s="134">
        <f t="shared" si="8"/>
        <v>60</v>
      </c>
    </row>
  </sheetData>
  <sheetProtection/>
  <mergeCells count="16"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  <mergeCell ref="C3:H3"/>
    <mergeCell ref="I3:K4"/>
    <mergeCell ref="E4:E5"/>
    <mergeCell ref="F4:F5"/>
    <mergeCell ref="G4:G5"/>
    <mergeCell ref="H4:H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="75" zoomScaleNormal="75" zoomScaleSheetLayoutView="75" zoomScalePageLayoutView="0" workbookViewId="0" topLeftCell="A16">
      <selection activeCell="A2" sqref="A2:A5"/>
    </sheetView>
  </sheetViews>
  <sheetFormatPr defaultColWidth="9.125" defaultRowHeight="13.5"/>
  <cols>
    <col min="1" max="1" width="11.875" style="2" customWidth="1"/>
    <col min="2" max="14" width="9.625" style="2" customWidth="1"/>
    <col min="15" max="15" width="9.125" style="2" customWidth="1"/>
    <col min="16" max="16" width="11.00390625" style="2" bestFit="1" customWidth="1"/>
    <col min="17" max="16384" width="9.125" style="2" customWidth="1"/>
  </cols>
  <sheetData>
    <row r="1" spans="1:14" ht="21">
      <c r="A1" s="369" t="s">
        <v>334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78">
        <v>43009</v>
      </c>
      <c r="M1" s="378"/>
      <c r="N1" s="378"/>
    </row>
    <row r="2" spans="1:14" ht="14.25" customHeight="1">
      <c r="A2" s="365" t="s">
        <v>253</v>
      </c>
      <c r="B2" s="370" t="s">
        <v>2</v>
      </c>
      <c r="C2" s="371"/>
      <c r="D2" s="371"/>
      <c r="E2" s="371"/>
      <c r="F2" s="371"/>
      <c r="G2" s="371"/>
      <c r="H2" s="371"/>
      <c r="I2" s="370" t="s">
        <v>3</v>
      </c>
      <c r="J2" s="371"/>
      <c r="K2" s="371"/>
      <c r="L2" s="371"/>
      <c r="M2" s="39"/>
      <c r="N2" s="368" t="s">
        <v>4</v>
      </c>
    </row>
    <row r="3" spans="1:14" ht="14.25" customHeight="1">
      <c r="A3" s="366"/>
      <c r="B3" s="362" t="s">
        <v>5</v>
      </c>
      <c r="C3" s="370" t="s">
        <v>6</v>
      </c>
      <c r="D3" s="371"/>
      <c r="E3" s="371"/>
      <c r="F3" s="371"/>
      <c r="G3" s="371"/>
      <c r="H3" s="371"/>
      <c r="I3" s="372" t="s">
        <v>5</v>
      </c>
      <c r="J3" s="373"/>
      <c r="K3" s="374"/>
      <c r="L3" s="362" t="s">
        <v>0</v>
      </c>
      <c r="M3" s="4" t="s">
        <v>38</v>
      </c>
      <c r="N3" s="363"/>
    </row>
    <row r="4" spans="1:14" ht="14.25" customHeight="1">
      <c r="A4" s="366"/>
      <c r="B4" s="363"/>
      <c r="C4" s="334" t="s">
        <v>8</v>
      </c>
      <c r="D4" s="334" t="s">
        <v>9</v>
      </c>
      <c r="E4" s="334" t="s">
        <v>10</v>
      </c>
      <c r="F4" s="334" t="s">
        <v>11</v>
      </c>
      <c r="G4" s="334" t="s">
        <v>177</v>
      </c>
      <c r="H4" s="334" t="s">
        <v>12</v>
      </c>
      <c r="I4" s="375"/>
      <c r="J4" s="376"/>
      <c r="K4" s="377"/>
      <c r="L4" s="363"/>
      <c r="M4" s="40"/>
      <c r="N4" s="363"/>
    </row>
    <row r="5" spans="1:16" ht="52.5" customHeight="1">
      <c r="A5" s="367"/>
      <c r="B5" s="364"/>
      <c r="C5" s="334"/>
      <c r="D5" s="334"/>
      <c r="E5" s="334"/>
      <c r="F5" s="334"/>
      <c r="G5" s="334"/>
      <c r="H5" s="334"/>
      <c r="I5" s="164" t="s">
        <v>211</v>
      </c>
      <c r="J5" s="6" t="s">
        <v>13</v>
      </c>
      <c r="K5" s="3" t="s">
        <v>14</v>
      </c>
      <c r="L5" s="364"/>
      <c r="M5" s="5" t="s">
        <v>177</v>
      </c>
      <c r="N5" s="364"/>
      <c r="P5" s="149" t="s">
        <v>318</v>
      </c>
    </row>
    <row r="6" spans="1:16" ht="39.75" customHeight="1">
      <c r="A6" s="129" t="s">
        <v>37</v>
      </c>
      <c r="B6" s="25">
        <f>ROUND('３表'!B6/'４表'!$P6*100000,1)</f>
        <v>10.3</v>
      </c>
      <c r="C6" s="26">
        <f>ROUND('３表'!C6/'４表'!$P6*100000,1)</f>
        <v>1611.4</v>
      </c>
      <c r="D6" s="26">
        <f>ROUND('３表'!D6/'４表'!$P6*100000,1)</f>
        <v>347.7</v>
      </c>
      <c r="E6" s="26">
        <f>ROUND('３表'!E6/'４表'!$P6*100000,1)</f>
        <v>2.1</v>
      </c>
      <c r="F6" s="26">
        <f>ROUND('３表'!F6/'４表'!$P6*100000,1)</f>
        <v>4</v>
      </c>
      <c r="G6" s="26">
        <f>ROUND('３表'!G6/'４表'!$P6*100000,1)</f>
        <v>366.4</v>
      </c>
      <c r="H6" s="26">
        <f>ROUND('３表'!H6/'４表'!$P6*100000,1)</f>
        <v>891.3</v>
      </c>
      <c r="I6" s="26">
        <f>ROUND('３表'!I6/'４表'!$P6*100000,1)</f>
        <v>91.3</v>
      </c>
      <c r="J6" s="26">
        <f>ROUND('３表'!J6/'４表'!$P6*100000,1)</f>
        <v>12.7</v>
      </c>
      <c r="K6" s="26">
        <f>ROUND('３表'!K6/'４表'!$P6*100000,1)</f>
        <v>78.6</v>
      </c>
      <c r="L6" s="26">
        <f>ROUND('３表'!L6/'４表'!$P6*100000,1)</f>
        <v>198.8</v>
      </c>
      <c r="M6" s="29">
        <f>ROUND('３表'!M6/'４表'!$P6*100000,1)</f>
        <v>22.7</v>
      </c>
      <c r="N6" s="27">
        <f>ROUND('３表'!N6/'４表'!$P6*100000,1)</f>
        <v>50.2</v>
      </c>
      <c r="P6" s="217">
        <v>1364000</v>
      </c>
    </row>
    <row r="7" spans="1:16" ht="39.75" customHeight="1">
      <c r="A7" s="131" t="s">
        <v>246</v>
      </c>
      <c r="B7" s="28">
        <f>ROUND('３表'!B7/'４表'!$P7*100000,1)</f>
        <v>10.6</v>
      </c>
      <c r="C7" s="29">
        <f>ROUND('３表'!C7/'４表'!$P7*100000,1)</f>
        <v>1685.2</v>
      </c>
      <c r="D7" s="29">
        <f>ROUND('３表'!D7/'４表'!$P7*100000,1)</f>
        <v>361.6</v>
      </c>
      <c r="E7" s="29">
        <f>ROUND('３表'!E7/'４表'!$P7*100000,1)</f>
        <v>2.3</v>
      </c>
      <c r="F7" s="29">
        <f>ROUND('３表'!F7/'４表'!$P7*100000,1)</f>
        <v>4.4</v>
      </c>
      <c r="G7" s="29">
        <f>ROUND('３表'!G7/'４表'!$P7*100000,1)</f>
        <v>377.3</v>
      </c>
      <c r="H7" s="29">
        <f>ROUND('３表'!H7/'４表'!$P7*100000,1)</f>
        <v>939.6</v>
      </c>
      <c r="I7" s="29">
        <f>ROUND('３表'!I7/'４表'!$P7*100000,1)</f>
        <v>90.3</v>
      </c>
      <c r="J7" s="29">
        <f>ROUND('３表'!J7/'４表'!$P7*100000,1)</f>
        <v>12.8</v>
      </c>
      <c r="K7" s="29">
        <f>ROUND('３表'!K7/'４表'!$P7*100000,1)</f>
        <v>77.6</v>
      </c>
      <c r="L7" s="29">
        <f>ROUND('３表'!L7/'４表'!$P7*100000,1)</f>
        <v>198.5</v>
      </c>
      <c r="M7" s="29">
        <f>ROUND('３表'!M7/'４表'!$P7*100000,1)</f>
        <v>21.5</v>
      </c>
      <c r="N7" s="30">
        <f>ROUND('３表'!N7/'４表'!$P7*100000,1)</f>
        <v>50.2</v>
      </c>
      <c r="P7" s="218">
        <v>1237845</v>
      </c>
    </row>
    <row r="8" spans="1:16" ht="39.75" customHeight="1">
      <c r="A8" s="133" t="s">
        <v>247</v>
      </c>
      <c r="B8" s="31">
        <f>ROUND('３表'!B8/'４表'!$P8*100000,1)</f>
        <v>7.9</v>
      </c>
      <c r="C8" s="32">
        <f>ROUND('３表'!C8/'４表'!$P8*100000,1)</f>
        <v>888.5</v>
      </c>
      <c r="D8" s="32">
        <f>ROUND('３表'!D8/'４表'!$P8*100000,1)</f>
        <v>211</v>
      </c>
      <c r="E8" s="32">
        <f>ROUND('３表'!E8/'４表'!$P8*100000,1)</f>
        <v>0</v>
      </c>
      <c r="F8" s="32">
        <f>ROUND('３表'!F8/'４表'!$P8*100000,1)</f>
        <v>0</v>
      </c>
      <c r="G8" s="32">
        <f>ROUND('３表'!G8/'４表'!$P8*100000,1)</f>
        <v>259.4</v>
      </c>
      <c r="H8" s="32">
        <f>ROUND('３表'!H8/'４表'!$P8*100000,1)</f>
        <v>418.1</v>
      </c>
      <c r="I8" s="32">
        <f>ROUND('３表'!I8/'４表'!$P8*100000,1)</f>
        <v>100.7</v>
      </c>
      <c r="J8" s="32">
        <f>ROUND('３表'!J8/'４表'!$P8*100000,1)</f>
        <v>11.9</v>
      </c>
      <c r="K8" s="32">
        <f>ROUND('３表'!K8/'４表'!$P8*100000,1)</f>
        <v>88.8</v>
      </c>
      <c r="L8" s="32">
        <f>ROUND('３表'!L8/'４表'!$P8*100000,1)</f>
        <v>201.5</v>
      </c>
      <c r="M8" s="32">
        <f>ROUND('３表'!M8/'４表'!$P8*100000,1)</f>
        <v>34.9</v>
      </c>
      <c r="N8" s="33">
        <f>ROUND('３表'!N8/'４表'!$P8*100000,1)</f>
        <v>50</v>
      </c>
      <c r="P8" s="219">
        <v>126060</v>
      </c>
    </row>
    <row r="9" spans="1:16" ht="39.75" customHeight="1">
      <c r="A9" s="131" t="s">
        <v>216</v>
      </c>
      <c r="B9" s="41">
        <f>ROUND('３表'!B9/'４表'!$P9*100000,1)</f>
        <v>8.4</v>
      </c>
      <c r="C9" s="34">
        <f>ROUND('３表'!C9/'４表'!$P9*100000,1)</f>
        <v>1485</v>
      </c>
      <c r="D9" s="34">
        <f>ROUND('３表'!D9/'４表'!$P9*100000,1)</f>
        <v>320.3</v>
      </c>
      <c r="E9" s="34">
        <f>ROUND('３表'!E9/'４表'!$P9*100000,1)</f>
        <v>1.2</v>
      </c>
      <c r="F9" s="34">
        <f>ROUND('３表'!F9/'４表'!$P9*100000,1)</f>
        <v>0</v>
      </c>
      <c r="G9" s="34">
        <f>ROUND('３表'!G9/'４表'!$P9*100000,1)</f>
        <v>327.2</v>
      </c>
      <c r="H9" s="34">
        <f>ROUND('３表'!H9/'４表'!$P9*100000,1)</f>
        <v>836.3</v>
      </c>
      <c r="I9" s="34">
        <f>ROUND('３表'!I9/'４表'!$P9*100000,1)</f>
        <v>94.4</v>
      </c>
      <c r="J9" s="34">
        <f>ROUND('３表'!J9/'４表'!$P9*100000,1)</f>
        <v>16.2</v>
      </c>
      <c r="K9" s="34">
        <f>ROUND('３表'!K9/'４表'!$P9*100000,1)</f>
        <v>78.2</v>
      </c>
      <c r="L9" s="42">
        <f>ROUND('３表'!L9/'４表'!$P9*100000,1)</f>
        <v>256.1</v>
      </c>
      <c r="M9" s="34">
        <f>ROUND('３表'!M9/'４表'!$P9*100000,1)</f>
        <v>20.7</v>
      </c>
      <c r="N9" s="43">
        <f>ROUND('３表'!N9/'４表'!$P9*100000,1)</f>
        <v>50.3</v>
      </c>
      <c r="P9" s="217">
        <v>512604</v>
      </c>
    </row>
    <row r="10" spans="1:16" ht="39.75" customHeight="1">
      <c r="A10" s="131" t="s">
        <v>217</v>
      </c>
      <c r="B10" s="41">
        <f>ROUND('３表'!B10/'４表'!$P10*100000,1)</f>
        <v>19.3</v>
      </c>
      <c r="C10" s="34">
        <f>ROUND('３表'!C10/'４表'!$P10*100000,1)</f>
        <v>1574.8</v>
      </c>
      <c r="D10" s="34">
        <f>ROUND('３表'!D10/'４表'!$P10*100000,1)</f>
        <v>220.7</v>
      </c>
      <c r="E10" s="34">
        <f>ROUND('３表'!E10/'４表'!$P10*100000,1)</f>
        <v>2.6</v>
      </c>
      <c r="F10" s="34">
        <f>ROUND('３表'!F10/'４表'!$P10*100000,1)</f>
        <v>0</v>
      </c>
      <c r="G10" s="34">
        <f>ROUND('３表'!G10/'４表'!$P10*100000,1)</f>
        <v>519.8</v>
      </c>
      <c r="H10" s="34">
        <f>ROUND('３表'!H10/'４表'!$P10*100000,1)</f>
        <v>831.8</v>
      </c>
      <c r="I10" s="34">
        <f>ROUND('３表'!I10/'４表'!$P10*100000,1)</f>
        <v>73.3</v>
      </c>
      <c r="J10" s="34">
        <f>ROUND('３表'!J10/'４表'!$P10*100000,1)</f>
        <v>13.5</v>
      </c>
      <c r="K10" s="34">
        <f>ROUND('３表'!K10/'４表'!$P10*100000,1)</f>
        <v>59.8</v>
      </c>
      <c r="L10" s="34">
        <f>ROUND('３表'!L10/'４表'!$P10*100000,1)</f>
        <v>172.4</v>
      </c>
      <c r="M10" s="34">
        <f>ROUND('３表'!M10/'４表'!$P10*100000,1)</f>
        <v>0</v>
      </c>
      <c r="N10" s="43">
        <f>ROUND('３表'!N10/'４表'!$P10*100000,1)</f>
        <v>56</v>
      </c>
      <c r="P10" s="218">
        <v>155447</v>
      </c>
    </row>
    <row r="11" spans="1:16" ht="39.75" customHeight="1">
      <c r="A11" s="131" t="s">
        <v>218</v>
      </c>
      <c r="B11" s="41">
        <f>ROUND('３表'!B11/'４表'!$P11*100000,1)</f>
        <v>9.4</v>
      </c>
      <c r="C11" s="34">
        <f>ROUND('３表'!C11/'４表'!$P11*100000,1)</f>
        <v>2068.7</v>
      </c>
      <c r="D11" s="34">
        <f>ROUND('３表'!D11/'４表'!$P11*100000,1)</f>
        <v>393.6</v>
      </c>
      <c r="E11" s="34">
        <f>ROUND('３表'!E11/'４表'!$P11*100000,1)</f>
        <v>5.4</v>
      </c>
      <c r="F11" s="34">
        <f>ROUND('３表'!F11/'４表'!$P11*100000,1)</f>
        <v>6.7</v>
      </c>
      <c r="G11" s="34">
        <f>ROUND('３表'!G11/'４表'!$P11*100000,1)</f>
        <v>245.8</v>
      </c>
      <c r="H11" s="34">
        <f>ROUND('３表'!H11/'４表'!$P11*100000,1)</f>
        <v>1417.2</v>
      </c>
      <c r="I11" s="34">
        <f>ROUND('３表'!I11/'４表'!$P11*100000,1)</f>
        <v>104.8</v>
      </c>
      <c r="J11" s="34">
        <f>ROUND('３表'!J11/'４表'!$P11*100000,1)</f>
        <v>14.8</v>
      </c>
      <c r="K11" s="34">
        <f>ROUND('３表'!K11/'４表'!$P11*100000,1)</f>
        <v>90</v>
      </c>
      <c r="L11" s="34">
        <f>ROUND('３表'!L11/'４表'!$P11*100000,1)</f>
        <v>256.6</v>
      </c>
      <c r="M11" s="34">
        <f>ROUND('３表'!M11/'４表'!$P11*100000,1)</f>
        <v>80.6</v>
      </c>
      <c r="N11" s="43">
        <f>ROUND('３表'!N11/'４表'!$P11*100000,1)</f>
        <v>56.4</v>
      </c>
      <c r="P11" s="218">
        <v>74442</v>
      </c>
    </row>
    <row r="12" spans="1:16" ht="39.75" customHeight="1">
      <c r="A12" s="131" t="s">
        <v>219</v>
      </c>
      <c r="B12" s="41">
        <f>ROUND('３表'!B12/'４表'!$P12*100000,1)</f>
        <v>17.9</v>
      </c>
      <c r="C12" s="34">
        <f>ROUND('３表'!C12/'４表'!$P12*100000,1)</f>
        <v>2695.9</v>
      </c>
      <c r="D12" s="34">
        <f>ROUND('３表'!D12/'４表'!$P12*100000,1)</f>
        <v>992</v>
      </c>
      <c r="E12" s="34">
        <f>ROUND('３表'!E12/'４表'!$P12*100000,1)</f>
        <v>6</v>
      </c>
      <c r="F12" s="34">
        <f>ROUND('３表'!F12/'４表'!$P12*100000,1)</f>
        <v>0</v>
      </c>
      <c r="G12" s="34">
        <f>ROUND('３表'!G12/'４表'!$P12*100000,1)</f>
        <v>849</v>
      </c>
      <c r="H12" s="34">
        <f>ROUND('３表'!H12/'４表'!$P12*100000,1)</f>
        <v>849</v>
      </c>
      <c r="I12" s="34">
        <f>ROUND('３表'!I12/'４表'!$P12*100000,1)</f>
        <v>125.1</v>
      </c>
      <c r="J12" s="34">
        <f>ROUND('３表'!J12/'４表'!$P12*100000,1)</f>
        <v>6</v>
      </c>
      <c r="K12" s="34">
        <f>ROUND('３表'!K12/'４表'!$P12*100000,1)</f>
        <v>119.2</v>
      </c>
      <c r="L12" s="34">
        <f>ROUND('３表'!L12/'４表'!$P12*100000,1)</f>
        <v>113.2</v>
      </c>
      <c r="M12" s="34">
        <f>ROUND('３表'!M12/'４表'!$P12*100000,1)</f>
        <v>26.8</v>
      </c>
      <c r="N12" s="43">
        <f>ROUND('３表'!N12/'４表'!$P12*100000,1)</f>
        <v>56.6</v>
      </c>
      <c r="P12" s="218">
        <v>33569</v>
      </c>
    </row>
    <row r="13" spans="1:16" ht="39.75" customHeight="1">
      <c r="A13" s="131" t="s">
        <v>220</v>
      </c>
      <c r="B13" s="41">
        <f>ROUND('３表'!B13/'４表'!$P13*100000,1)</f>
        <v>10.1</v>
      </c>
      <c r="C13" s="34">
        <f>ROUND('３表'!C13/'４表'!$P13*100000,1)</f>
        <v>2045</v>
      </c>
      <c r="D13" s="34">
        <f>ROUND('３表'!D13/'４表'!$P13*100000,1)</f>
        <v>609</v>
      </c>
      <c r="E13" s="34">
        <f>ROUND('３表'!E13/'４表'!$P13*100000,1)</f>
        <v>1.7</v>
      </c>
      <c r="F13" s="34">
        <f>ROUND('３表'!F13/'４表'!$P13*100000,1)</f>
        <v>17.7</v>
      </c>
      <c r="G13" s="34">
        <f>ROUND('３表'!G13/'４表'!$P13*100000,1)</f>
        <v>289.7</v>
      </c>
      <c r="H13" s="34">
        <f>ROUND('３表'!H13/'４表'!$P13*100000,1)</f>
        <v>1126.8</v>
      </c>
      <c r="I13" s="34">
        <f>ROUND('３表'!I13/'４表'!$P13*100000,1)</f>
        <v>78.6</v>
      </c>
      <c r="J13" s="34">
        <f>ROUND('３表'!J13/'４表'!$P13*100000,1)</f>
        <v>9.3</v>
      </c>
      <c r="K13" s="34">
        <f>ROUND('３表'!K13/'４表'!$P13*100000,1)</f>
        <v>69.3</v>
      </c>
      <c r="L13" s="34">
        <f>ROUND('３表'!L13/'４表'!$P13*100000,1)</f>
        <v>150.4</v>
      </c>
      <c r="M13" s="34">
        <f>ROUND('３表'!M13/'４表'!$P13*100000,1)</f>
        <v>18.6</v>
      </c>
      <c r="N13" s="43">
        <f>ROUND('３表'!N13/'４表'!$P13*100000,1)</f>
        <v>44.8</v>
      </c>
      <c r="P13" s="218">
        <v>118384</v>
      </c>
    </row>
    <row r="14" spans="1:16" ht="39.75" customHeight="1">
      <c r="A14" s="131" t="s">
        <v>221</v>
      </c>
      <c r="B14" s="41">
        <f>ROUND('３表'!B14/'４表'!$P14*100000,1)</f>
        <v>9.4</v>
      </c>
      <c r="C14" s="34">
        <f>ROUND('３表'!C14/'４表'!$P14*100000,1)</f>
        <v>1597.3</v>
      </c>
      <c r="D14" s="34">
        <f>ROUND('３表'!D14/'４表'!$P14*100000,1)</f>
        <v>444.7</v>
      </c>
      <c r="E14" s="34">
        <f>ROUND('３表'!E14/'４表'!$P14*100000,1)</f>
        <v>1.9</v>
      </c>
      <c r="F14" s="34">
        <f>ROUND('３表'!F14/'４表'!$P14*100000,1)</f>
        <v>0</v>
      </c>
      <c r="G14" s="34">
        <f>ROUND('３表'!G14/'４表'!$P14*100000,1)</f>
        <v>385.8</v>
      </c>
      <c r="H14" s="34">
        <f>ROUND('３表'!H14/'４表'!$P14*100000,1)</f>
        <v>765</v>
      </c>
      <c r="I14" s="34">
        <f>ROUND('３表'!I14/'４表'!$P14*100000,1)</f>
        <v>83.3</v>
      </c>
      <c r="J14" s="34">
        <f>ROUND('３表'!J14/'４表'!$P14*100000,1)</f>
        <v>3.7</v>
      </c>
      <c r="K14" s="34">
        <f>ROUND('３表'!K14/'４表'!$P14*100000,1)</f>
        <v>79.6</v>
      </c>
      <c r="L14" s="34">
        <f>ROUND('３表'!L14/'４表'!$P14*100000,1)</f>
        <v>55.2</v>
      </c>
      <c r="M14" s="34">
        <f>ROUND('３表'!M14/'４表'!$P14*100000,1)</f>
        <v>0</v>
      </c>
      <c r="N14" s="43">
        <f>ROUND('３表'!N14/'４表'!$P14*100000,1)</f>
        <v>51.5</v>
      </c>
      <c r="P14" s="218">
        <v>106803</v>
      </c>
    </row>
    <row r="15" spans="1:16" ht="39.75" customHeight="1">
      <c r="A15" s="131" t="s">
        <v>222</v>
      </c>
      <c r="B15" s="41">
        <f>ROUND('３表'!B15/'４表'!$P15*100000,1)</f>
        <v>14</v>
      </c>
      <c r="C15" s="34">
        <f>ROUND('３表'!C15/'４表'!$P15*100000,1)</f>
        <v>2319.1</v>
      </c>
      <c r="D15" s="34">
        <f>ROUND('３表'!D15/'４表'!$P15*100000,1)</f>
        <v>624.2</v>
      </c>
      <c r="E15" s="34">
        <f>ROUND('３表'!E15/'４表'!$P15*100000,1)</f>
        <v>0</v>
      </c>
      <c r="F15" s="34">
        <f>ROUND('３表'!F15/'４表'!$P15*100000,1)</f>
        <v>18.7</v>
      </c>
      <c r="G15" s="34">
        <f>ROUND('３表'!G15/'４表'!$P15*100000,1)</f>
        <v>568.1</v>
      </c>
      <c r="H15" s="34">
        <f>ROUND('３表'!H15/'４表'!$P15*100000,1)</f>
        <v>1108.1</v>
      </c>
      <c r="I15" s="34">
        <f>ROUND('３表'!I15/'４表'!$P15*100000,1)</f>
        <v>144.9</v>
      </c>
      <c r="J15" s="34">
        <f>ROUND('３表'!J15/'４表'!$P15*100000,1)</f>
        <v>16.4</v>
      </c>
      <c r="K15" s="34">
        <f>ROUND('３表'!K15/'４表'!$P15*100000,1)</f>
        <v>128.6</v>
      </c>
      <c r="L15" s="34">
        <f>ROUND('３表'!L15/'４表'!$P15*100000,1)</f>
        <v>240.8</v>
      </c>
      <c r="M15" s="34">
        <f>ROUND('３表'!M15/'４表'!$P15*100000,1)</f>
        <v>35.1</v>
      </c>
      <c r="N15" s="43">
        <f>ROUND('３表'!N15/'４表'!$P15*100000,1)</f>
        <v>60.8</v>
      </c>
      <c r="P15" s="218">
        <v>42776</v>
      </c>
    </row>
    <row r="16" spans="1:16" ht="39.75" customHeight="1">
      <c r="A16" s="131" t="s">
        <v>223</v>
      </c>
      <c r="B16" s="41">
        <f>ROUND('３表'!B16/'４表'!$P16*100000,1)</f>
        <v>2.8</v>
      </c>
      <c r="C16" s="34">
        <f>ROUND('３表'!C16/'４表'!$P16*100000,1)</f>
        <v>803.8</v>
      </c>
      <c r="D16" s="34">
        <f>ROUND('３表'!D16/'４表'!$P16*100000,1)</f>
        <v>0</v>
      </c>
      <c r="E16" s="34">
        <f>ROUND('３表'!E16/'４表'!$P16*100000,1)</f>
        <v>0</v>
      </c>
      <c r="F16" s="34">
        <f>ROUND('３表'!F16/'４表'!$P16*100000,1)</f>
        <v>0</v>
      </c>
      <c r="G16" s="34">
        <f>ROUND('３表'!G16/'４表'!$P16*100000,1)</f>
        <v>604.2</v>
      </c>
      <c r="H16" s="34">
        <f>ROUND('３表'!H16/'４表'!$P16*100000,1)</f>
        <v>199.6</v>
      </c>
      <c r="I16" s="34">
        <f>ROUND('３表'!I16/'４表'!$P16*100000,1)</f>
        <v>85.9</v>
      </c>
      <c r="J16" s="34">
        <f>ROUND('３表'!J16/'４表'!$P16*100000,1)</f>
        <v>8.3</v>
      </c>
      <c r="K16" s="34">
        <f>ROUND('３表'!K16/'４表'!$P16*100000,1)</f>
        <v>77.6</v>
      </c>
      <c r="L16" s="34">
        <f>ROUND('３表'!L16/'４表'!$P16*100000,1)</f>
        <v>116.4</v>
      </c>
      <c r="M16" s="34">
        <f>ROUND('３表'!M16/'４表'!$P16*100000,1)</f>
        <v>66.5</v>
      </c>
      <c r="N16" s="43">
        <f>ROUND('３表'!N16/'４表'!$P16*100000,1)</f>
        <v>41.6</v>
      </c>
      <c r="P16" s="218">
        <v>36080</v>
      </c>
    </row>
    <row r="17" spans="1:16" ht="39.75" customHeight="1">
      <c r="A17" s="131" t="s">
        <v>224</v>
      </c>
      <c r="B17" s="41">
        <f>ROUND('３表'!B17/'４表'!$P17*100000,1)</f>
        <v>10.5</v>
      </c>
      <c r="C17" s="34">
        <f>ROUND('３表'!C17/'４表'!$P17*100000,1)</f>
        <v>1589.4</v>
      </c>
      <c r="D17" s="34">
        <f>ROUND('３表'!D17/'４表'!$P17*100000,1)</f>
        <v>421.5</v>
      </c>
      <c r="E17" s="34">
        <f>ROUND('３表'!E17/'４表'!$P17*100000,1)</f>
        <v>4.7</v>
      </c>
      <c r="F17" s="34">
        <f>ROUND('３表'!F17/'４表'!$P17*100000,1)</f>
        <v>0</v>
      </c>
      <c r="G17" s="34">
        <f>ROUND('３表'!G17/'４表'!$P17*100000,1)</f>
        <v>471.6</v>
      </c>
      <c r="H17" s="34">
        <f>ROUND('３表'!H17/'４表'!$P17*100000,1)</f>
        <v>691.6</v>
      </c>
      <c r="I17" s="34">
        <f>ROUND('３表'!I17/'４表'!$P17*100000,1)</f>
        <v>64</v>
      </c>
      <c r="J17" s="34">
        <f>ROUND('３表'!J17/'４表'!$P17*100000,1)</f>
        <v>8.2</v>
      </c>
      <c r="K17" s="34">
        <f>ROUND('３表'!K17/'４表'!$P17*100000,1)</f>
        <v>55.9</v>
      </c>
      <c r="L17" s="34">
        <f>ROUND('３表'!L17/'４表'!$P17*100000,1)</f>
        <v>142.1</v>
      </c>
      <c r="M17" s="34">
        <f>ROUND('３表'!M17/'４表'!$P17*100000,1)</f>
        <v>14</v>
      </c>
      <c r="N17" s="43">
        <f>ROUND('３表'!N17/'４表'!$P17*100000,1)</f>
        <v>40.8</v>
      </c>
      <c r="P17" s="218">
        <v>85884</v>
      </c>
    </row>
    <row r="18" spans="1:16" ht="39.75" customHeight="1">
      <c r="A18" s="131" t="s">
        <v>225</v>
      </c>
      <c r="B18" s="41">
        <f>ROUND('３表'!B18/'４表'!$P18*100000,1)</f>
        <v>8</v>
      </c>
      <c r="C18" s="34">
        <f>ROUND('３表'!C18/'４表'!$P18*100000,1)</f>
        <v>827.4</v>
      </c>
      <c r="D18" s="34">
        <f>ROUND('３表'!D18/'４表'!$P18*100000,1)</f>
        <v>0</v>
      </c>
      <c r="E18" s="34">
        <f>ROUND('３表'!E18/'４表'!$P18*100000,1)</f>
        <v>5.3</v>
      </c>
      <c r="F18" s="34">
        <f>ROUND('３表'!F18/'４表'!$P18*100000,1)</f>
        <v>0</v>
      </c>
      <c r="G18" s="34">
        <f>ROUND('３表'!G18/'４表'!$P18*100000,1)</f>
        <v>258.9</v>
      </c>
      <c r="H18" s="34">
        <f>ROUND('３表'!H18/'４表'!$P18*100000,1)</f>
        <v>563.1</v>
      </c>
      <c r="I18" s="34">
        <f>ROUND('３表'!I18/'４表'!$P18*100000,1)</f>
        <v>109.4</v>
      </c>
      <c r="J18" s="34">
        <f>ROUND('３表'!J18/'４表'!$P18*100000,1)</f>
        <v>5.3</v>
      </c>
      <c r="K18" s="34">
        <f>ROUND('３表'!K18/'４表'!$P18*100000,1)</f>
        <v>104.1</v>
      </c>
      <c r="L18" s="34">
        <f>ROUND('３表'!L18/'４表'!$P18*100000,1)</f>
        <v>101.4</v>
      </c>
      <c r="M18" s="34">
        <f>ROUND('３表'!M18/'４表'!$P18*100000,1)</f>
        <v>0</v>
      </c>
      <c r="N18" s="43">
        <f>ROUND('３表'!N18/'４表'!$P18*100000,1)</f>
        <v>50.7</v>
      </c>
      <c r="P18" s="218">
        <v>37468</v>
      </c>
    </row>
    <row r="19" spans="1:16" ht="39.75" customHeight="1">
      <c r="A19" s="131" t="s">
        <v>226</v>
      </c>
      <c r="B19" s="41">
        <f>ROUND('３表'!B19/'４表'!$P19*100000,1)</f>
        <v>11.6</v>
      </c>
      <c r="C19" s="34">
        <f>ROUND('３表'!C19/'４表'!$P19*100000,1)</f>
        <v>3696.1</v>
      </c>
      <c r="D19" s="34">
        <f>ROUND('３表'!D19/'４表'!$P19*100000,1)</f>
        <v>116.3</v>
      </c>
      <c r="E19" s="34">
        <f>ROUND('３表'!E19/'４表'!$P19*100000,1)</f>
        <v>5.8</v>
      </c>
      <c r="F19" s="34">
        <f>ROUND('３表'!F19/'４表'!$P19*100000,1)</f>
        <v>58.2</v>
      </c>
      <c r="G19" s="34">
        <f>ROUND('３表'!G19/'４表'!$P19*100000,1)</f>
        <v>0</v>
      </c>
      <c r="H19" s="34">
        <f>ROUND('３表'!H19/'４表'!$P19*100000,1)</f>
        <v>3515.8</v>
      </c>
      <c r="I19" s="34">
        <f>ROUND('３表'!I19/'４表'!$P19*100000,1)</f>
        <v>84.3</v>
      </c>
      <c r="J19" s="34">
        <f>ROUND('３表'!J19/'４表'!$P19*100000,1)</f>
        <v>20.4</v>
      </c>
      <c r="K19" s="34">
        <f>ROUND('３表'!K19/'４表'!$P19*100000,1)</f>
        <v>64</v>
      </c>
      <c r="L19" s="34">
        <f>ROUND('３表'!L19/'４表'!$P19*100000,1)</f>
        <v>305.3</v>
      </c>
      <c r="M19" s="34">
        <f>ROUND('３表'!M19/'４表'!$P19*100000,1)</f>
        <v>52.3</v>
      </c>
      <c r="N19" s="43">
        <f>ROUND('３表'!N19/'４表'!$P19*100000,1)</f>
        <v>37.8</v>
      </c>
      <c r="P19" s="218">
        <v>34388</v>
      </c>
    </row>
    <row r="20" spans="1:16" ht="39.75" customHeight="1">
      <c r="A20" s="135" t="s">
        <v>227</v>
      </c>
      <c r="B20" s="211">
        <f>ROUND('３表'!B20/'４表'!$P20*100000,1)</f>
        <v>0</v>
      </c>
      <c r="C20" s="212">
        <f>ROUND('３表'!C20/'４表'!$P20*100000,1)</f>
        <v>0</v>
      </c>
      <c r="D20" s="212">
        <f>ROUND('３表'!D20/'４表'!$P20*100000,1)</f>
        <v>0</v>
      </c>
      <c r="E20" s="212">
        <f>ROUND('３表'!E20/'４表'!$P20*100000,1)</f>
        <v>0</v>
      </c>
      <c r="F20" s="212">
        <f>ROUND('３表'!F20/'４表'!$P20*100000,1)</f>
        <v>0</v>
      </c>
      <c r="G20" s="212">
        <f>ROUND('３表'!G20/'４表'!$P20*100000,1)</f>
        <v>0</v>
      </c>
      <c r="H20" s="212">
        <f>ROUND('３表'!H20/'４表'!$P20*100000,1)</f>
        <v>0</v>
      </c>
      <c r="I20" s="212">
        <f>ROUND('３表'!I20/'４表'!$P20*100000,1)</f>
        <v>72.5</v>
      </c>
      <c r="J20" s="212">
        <f>ROUND('３表'!J20/'４表'!$P20*100000,1)</f>
        <v>0</v>
      </c>
      <c r="K20" s="212">
        <f>ROUND('３表'!K20/'４表'!$P20*100000,1)</f>
        <v>72.5</v>
      </c>
      <c r="L20" s="212">
        <f>ROUND('３表'!L20/'４表'!$P20*100000,1)</f>
        <v>0</v>
      </c>
      <c r="M20" s="212">
        <f>ROUND('３表'!M20/'４表'!$P20*100000,1)</f>
        <v>0</v>
      </c>
      <c r="N20" s="213">
        <f>ROUND('３表'!N20/'４表'!$P20*100000,1)</f>
        <v>58</v>
      </c>
      <c r="P20" s="218">
        <v>6893</v>
      </c>
    </row>
    <row r="21" spans="1:16" s="17" customFormat="1" ht="39.75" customHeight="1">
      <c r="A21" s="203" t="s">
        <v>228</v>
      </c>
      <c r="B21" s="214">
        <f>ROUND('３表'!B21/'４表'!$P21*100000,1)</f>
        <v>12.6</v>
      </c>
      <c r="C21" s="35">
        <f>ROUND('３表'!C21/'４表'!$P21*100000,1)</f>
        <v>968.7</v>
      </c>
      <c r="D21" s="35">
        <f>ROUND('３表'!D21/'４表'!$P21*100000,1)</f>
        <v>0</v>
      </c>
      <c r="E21" s="212">
        <f>ROUND('３表'!E21/'４表'!$P21*100000,1)</f>
        <v>0</v>
      </c>
      <c r="F21" s="212">
        <f>ROUND('３表'!F21/'４表'!$P21*100000,1)</f>
        <v>0</v>
      </c>
      <c r="G21" s="212">
        <f>ROUND('３表'!G21/'４表'!$P21*100000,1)</f>
        <v>377.4</v>
      </c>
      <c r="H21" s="35">
        <f>ROUND('３表'!H21/'４表'!$P21*100000,1)</f>
        <v>591.3</v>
      </c>
      <c r="I21" s="35">
        <f>ROUND('３表'!I21/'４表'!$P21*100000,1)</f>
        <v>138.4</v>
      </c>
      <c r="J21" s="35">
        <f>ROUND('３表'!J21/'４表'!$P21*100000,1)</f>
        <v>37.7</v>
      </c>
      <c r="K21" s="35">
        <f>ROUND('３表'!K21/'４表'!$P21*100000,1)</f>
        <v>100.6</v>
      </c>
      <c r="L21" s="35">
        <f>ROUND('３表'!L21/'４表'!$P21*100000,1)</f>
        <v>591.3</v>
      </c>
      <c r="M21" s="35">
        <f>ROUND('３表'!M21/'４表'!$P21*100000,1)</f>
        <v>176.1</v>
      </c>
      <c r="N21" s="36">
        <f>ROUND('３表'!N21/'４表'!$P21*100000,1)</f>
        <v>50.3</v>
      </c>
      <c r="P21" s="218">
        <v>7949</v>
      </c>
    </row>
    <row r="22" spans="1:16" ht="39.75" customHeight="1">
      <c r="A22" s="128" t="s">
        <v>229</v>
      </c>
      <c r="B22" s="165">
        <f>ROUND('３表'!B22/'４表'!$P22*100000,1)</f>
        <v>6.7</v>
      </c>
      <c r="C22" s="42">
        <f>ROUND('３表'!C22/'４表'!$P22*100000,1)</f>
        <v>697.3</v>
      </c>
      <c r="D22" s="42">
        <f>ROUND('３表'!D22/'４表'!$P22*100000,1)</f>
        <v>510.5</v>
      </c>
      <c r="E22" s="42">
        <f>ROUND('３表'!E22/'４表'!$P22*100000,1)</f>
        <v>0</v>
      </c>
      <c r="F22" s="42">
        <f>ROUND('３表'!F22/'４表'!$P22*100000,1)</f>
        <v>0</v>
      </c>
      <c r="G22" s="42">
        <f>ROUND('３表'!G22/'４表'!$P22*100000,1)</f>
        <v>186.8</v>
      </c>
      <c r="H22" s="42">
        <f>ROUND('３表'!H22/'４表'!$P22*100000,1)</f>
        <v>0</v>
      </c>
      <c r="I22" s="42">
        <f>ROUND('３表'!I22/'４表'!$P22*100000,1)</f>
        <v>83.4</v>
      </c>
      <c r="J22" s="42">
        <f>ROUND('３表'!J22/'４表'!$P22*100000,1)</f>
        <v>6.7</v>
      </c>
      <c r="K22" s="42">
        <f>ROUND('３表'!K22/'４表'!$P22*100000,1)</f>
        <v>76.7</v>
      </c>
      <c r="L22" s="42">
        <f>ROUND('３表'!L22/'４表'!$P22*100000,1)</f>
        <v>126.8</v>
      </c>
      <c r="M22" s="42">
        <f>ROUND('３表'!M22/'４表'!$P22*100000,1)</f>
        <v>0</v>
      </c>
      <c r="N22" s="166">
        <f>ROUND('３表'!N22/'４表'!$P22*100000,1)</f>
        <v>53.4</v>
      </c>
      <c r="P22" s="218">
        <v>29973</v>
      </c>
    </row>
    <row r="23" spans="1:16" ht="39.75" customHeight="1">
      <c r="A23" s="128" t="s">
        <v>230</v>
      </c>
      <c r="B23" s="41">
        <f>ROUND('３表'!B23/'４表'!$P23*100000,1)</f>
        <v>4.8</v>
      </c>
      <c r="C23" s="34">
        <f>ROUND('３表'!C23/'４表'!$P23*100000,1)</f>
        <v>1015.5</v>
      </c>
      <c r="D23" s="34">
        <f>ROUND('３表'!D23/'４表'!$P23*100000,1)</f>
        <v>538.7</v>
      </c>
      <c r="E23" s="34">
        <f>ROUND('３表'!E23/'４表'!$P23*100000,1)</f>
        <v>0</v>
      </c>
      <c r="F23" s="34">
        <f>ROUND('３表'!F23/'４表'!$P23*100000,1)</f>
        <v>0</v>
      </c>
      <c r="G23" s="34">
        <f>ROUND('３表'!G23/'４表'!$P23*100000,1)</f>
        <v>476.8</v>
      </c>
      <c r="H23" s="34">
        <f>ROUND('３表'!H23/'４表'!$P23*100000,1)</f>
        <v>0</v>
      </c>
      <c r="I23" s="34">
        <f>ROUND('３表'!I23/'４表'!$P23*100000,1)</f>
        <v>85.8</v>
      </c>
      <c r="J23" s="34">
        <f>ROUND('３表'!J23/'４表'!$P23*100000,1)</f>
        <v>19.1</v>
      </c>
      <c r="K23" s="34">
        <f>ROUND('３表'!K23/'４表'!$P23*100000,1)</f>
        <v>66.7</v>
      </c>
      <c r="L23" s="34">
        <f>ROUND('３表'!L23/'４表'!$P23*100000,1)</f>
        <v>300.4</v>
      </c>
      <c r="M23" s="34">
        <f>ROUND('３表'!M23/'４表'!$P23*100000,1)</f>
        <v>90.6</v>
      </c>
      <c r="N23" s="43">
        <f>ROUND('３表'!N23/'４表'!$P23*100000,1)</f>
        <v>38.1</v>
      </c>
      <c r="P23" s="218">
        <v>20975</v>
      </c>
    </row>
    <row r="24" spans="1:16" ht="39.75" customHeight="1">
      <c r="A24" s="203" t="s">
        <v>231</v>
      </c>
      <c r="B24" s="211">
        <f>ROUND('３表'!B24/'４表'!$P24*100000,1)</f>
        <v>6.2</v>
      </c>
      <c r="C24" s="212">
        <f>ROUND('３表'!C24/'４表'!$P24*100000,1)</f>
        <v>571.6</v>
      </c>
      <c r="D24" s="212">
        <f>ROUND('３表'!D24/'４表'!$P24*100000,1)</f>
        <v>0</v>
      </c>
      <c r="E24" s="212">
        <f>ROUND('３表'!E24/'４表'!$P24*100000,1)</f>
        <v>0</v>
      </c>
      <c r="F24" s="212">
        <f>ROUND('３表'!F24/'４表'!$P24*100000,1)</f>
        <v>0</v>
      </c>
      <c r="G24" s="212">
        <f>ROUND('３表'!G24/'４表'!$P24*100000,1)</f>
        <v>223.7</v>
      </c>
      <c r="H24" s="212">
        <f>ROUND('３表'!H24/'４表'!$P24*100000,1)</f>
        <v>348</v>
      </c>
      <c r="I24" s="212">
        <f>ROUND('３表'!I24/'４表'!$P24*100000,1)</f>
        <v>87</v>
      </c>
      <c r="J24" s="212">
        <f>ROUND('３表'!J24/'４表'!$P24*100000,1)</f>
        <v>6.2</v>
      </c>
      <c r="K24" s="212">
        <f>ROUND('３表'!K24/'４表'!$P24*100000,1)</f>
        <v>80.8</v>
      </c>
      <c r="L24" s="212">
        <f>ROUND('３表'!L24/'４表'!$P24*100000,1)</f>
        <v>118.1</v>
      </c>
      <c r="M24" s="212">
        <f>ROUND('３表'!M24/'４表'!$P24*100000,1)</f>
        <v>0</v>
      </c>
      <c r="N24" s="213">
        <f>ROUND('３表'!N24/'４表'!$P24*100000,1)</f>
        <v>55.9</v>
      </c>
      <c r="P24" s="218">
        <v>16094</v>
      </c>
    </row>
    <row r="25" spans="1:16" ht="39.75" customHeight="1">
      <c r="A25" s="203" t="s">
        <v>232</v>
      </c>
      <c r="B25" s="211">
        <f>ROUND('３表'!B25/'４表'!$P25*100000,1)</f>
        <v>0</v>
      </c>
      <c r="C25" s="212">
        <f>ROUND('３表'!C25/'４表'!$P25*100000,1)</f>
        <v>0</v>
      </c>
      <c r="D25" s="212">
        <f>ROUND('３表'!D25/'４表'!$P25*100000,1)</f>
        <v>0</v>
      </c>
      <c r="E25" s="212">
        <f>ROUND('３表'!E25/'４表'!$P25*100000,1)</f>
        <v>0</v>
      </c>
      <c r="F25" s="212">
        <f>ROUND('３表'!F25/'４表'!$P25*100000,1)</f>
        <v>0</v>
      </c>
      <c r="G25" s="212">
        <f>ROUND('３表'!G25/'４表'!$P25*100000,1)</f>
        <v>0</v>
      </c>
      <c r="H25" s="212">
        <f>ROUND('３表'!H25/'４表'!$P25*100000,1)</f>
        <v>0</v>
      </c>
      <c r="I25" s="212">
        <f>ROUND('３表'!I25/'４表'!$P25*100000,1)</f>
        <v>132.2</v>
      </c>
      <c r="J25" s="212">
        <f>ROUND('３表'!J25/'４表'!$P25*100000,1)</f>
        <v>11</v>
      </c>
      <c r="K25" s="212">
        <f>ROUND('３表'!K25/'４表'!$P25*100000,1)</f>
        <v>121.2</v>
      </c>
      <c r="L25" s="212">
        <f>ROUND('３表'!L25/'４表'!$P25*100000,1)</f>
        <v>209.3</v>
      </c>
      <c r="M25" s="212">
        <f>ROUND('３表'!M25/'４表'!$P25*100000,1)</f>
        <v>44.1</v>
      </c>
      <c r="N25" s="213">
        <f>ROUND('３表'!N25/'４表'!$P25*100000,1)</f>
        <v>44.1</v>
      </c>
      <c r="P25" s="218">
        <v>9077</v>
      </c>
    </row>
    <row r="26" spans="1:16" ht="39.75" customHeight="1">
      <c r="A26" s="128" t="s">
        <v>233</v>
      </c>
      <c r="B26" s="41">
        <f>ROUND('３表'!B26/'４表'!$P26*100000,1)</f>
        <v>0</v>
      </c>
      <c r="C26" s="34">
        <f>ROUND('３表'!C26/'４表'!$P26*100000,1)</f>
        <v>0</v>
      </c>
      <c r="D26" s="34">
        <f>ROUND('３表'!D26/'４表'!$P26*100000,1)</f>
        <v>0</v>
      </c>
      <c r="E26" s="34">
        <f>ROUND('３表'!E26/'４表'!$P26*100000,1)</f>
        <v>0</v>
      </c>
      <c r="F26" s="34">
        <f>ROUND('３表'!F26/'４表'!$P26*100000,1)</f>
        <v>0</v>
      </c>
      <c r="G26" s="34">
        <f>ROUND('３表'!G26/'４表'!$P26*100000,1)</f>
        <v>0</v>
      </c>
      <c r="H26" s="34">
        <f>ROUND('３表'!H26/'４表'!$P26*100000,1)</f>
        <v>0</v>
      </c>
      <c r="I26" s="34">
        <f>ROUND('３表'!I26/'４表'!$P26*100000,1)</f>
        <v>151.1</v>
      </c>
      <c r="J26" s="34">
        <f>ROUND('３表'!J26/'４表'!$P26*100000,1)</f>
        <v>25.2</v>
      </c>
      <c r="K26" s="34">
        <f>ROUND('３表'!K26/'４表'!$P26*100000,1)</f>
        <v>125.9</v>
      </c>
      <c r="L26" s="34">
        <f>ROUND('３表'!L26/'４表'!$P26*100000,1)</f>
        <v>478.5</v>
      </c>
      <c r="M26" s="34">
        <f>ROUND('３表'!M26/'４表'!$P26*100000,1)</f>
        <v>100.7</v>
      </c>
      <c r="N26" s="43">
        <f>ROUND('３表'!N26/'４表'!$P26*100000,1)</f>
        <v>50.4</v>
      </c>
      <c r="P26" s="218">
        <v>3971</v>
      </c>
    </row>
    <row r="27" spans="1:16" ht="39.75" customHeight="1">
      <c r="A27" s="128" t="s">
        <v>248</v>
      </c>
      <c r="B27" s="41">
        <f>ROUND('３表'!B27/'４表'!$P27*100000,1)</f>
        <v>19.5</v>
      </c>
      <c r="C27" s="34">
        <f>ROUND('３表'!C27/'４表'!$P27*100000,1)</f>
        <v>2256.6</v>
      </c>
      <c r="D27" s="34">
        <f>ROUND('３表'!D27/'４表'!$P27*100000,1)</f>
        <v>0</v>
      </c>
      <c r="E27" s="34">
        <f>ROUND('３表'!E27/'４表'!$P27*100000,1)</f>
        <v>0</v>
      </c>
      <c r="F27" s="34">
        <f>ROUND('３表'!F27/'４表'!$P27*100000,1)</f>
        <v>0</v>
      </c>
      <c r="G27" s="34">
        <f>ROUND('３表'!G27/'４表'!$P27*100000,1)</f>
        <v>437.7</v>
      </c>
      <c r="H27" s="34">
        <f>ROUND('３表'!H27/'４表'!$P27*100000,1)</f>
        <v>1818.9</v>
      </c>
      <c r="I27" s="34">
        <f>ROUND('３表'!I27/'４表'!$P27*100000,1)</f>
        <v>126.4</v>
      </c>
      <c r="J27" s="34">
        <f>ROUND('３表'!J27/'４表'!$P27*100000,1)</f>
        <v>19.5</v>
      </c>
      <c r="K27" s="34">
        <f>ROUND('３表'!K27/'４表'!$P27*100000,1)</f>
        <v>107</v>
      </c>
      <c r="L27" s="34">
        <f>ROUND('３表'!L27/'４表'!$P27*100000,1)</f>
        <v>350.2</v>
      </c>
      <c r="M27" s="34">
        <f>ROUND('３表'!M27/'４表'!$P27*100000,1)</f>
        <v>29.2</v>
      </c>
      <c r="N27" s="43">
        <f>ROUND('３表'!N27/'４表'!$P27*100000,1)</f>
        <v>48.6</v>
      </c>
      <c r="P27" s="218">
        <v>10281</v>
      </c>
    </row>
    <row r="28" spans="1:16" ht="39.75" customHeight="1" thickBot="1">
      <c r="A28" s="204" t="s">
        <v>234</v>
      </c>
      <c r="B28" s="208">
        <f>ROUND('３表'!B28/'４表'!$P28*100000,1)</f>
        <v>14.4</v>
      </c>
      <c r="C28" s="209">
        <f>ROUND('３表'!C28/'４表'!$P28*100000,1)</f>
        <v>1424.7</v>
      </c>
      <c r="D28" s="209">
        <f>ROUND('３表'!D28/'４表'!$P28*100000,1)</f>
        <v>0</v>
      </c>
      <c r="E28" s="209">
        <f>ROUND('３表'!E28/'４表'!$P28*100000,1)</f>
        <v>0</v>
      </c>
      <c r="F28" s="209">
        <f>ROUND('３表'!F28/'４表'!$P28*100000,1)</f>
        <v>0</v>
      </c>
      <c r="G28" s="209">
        <f>ROUND('３表'!G28/'４表'!$P28*100000,1)</f>
        <v>287.8</v>
      </c>
      <c r="H28" s="209">
        <f>ROUND('３表'!H28/'４表'!$P28*100000,1)</f>
        <v>1136.9</v>
      </c>
      <c r="I28" s="209">
        <f>ROUND('３表'!I28/'４表'!$P28*100000,1)</f>
        <v>110.3</v>
      </c>
      <c r="J28" s="209">
        <f>ROUND('３表'!J28/'４表'!$P28*100000,1)</f>
        <v>4.8</v>
      </c>
      <c r="K28" s="209">
        <f>ROUND('３表'!K28/'４表'!$P28*100000,1)</f>
        <v>105.5</v>
      </c>
      <c r="L28" s="209">
        <f>ROUND('３表'!L28/'４表'!$P28*100000,1)</f>
        <v>62.4</v>
      </c>
      <c r="M28" s="209">
        <f>ROUND('３表'!M28/'４表'!$P28*100000,1)</f>
        <v>0</v>
      </c>
      <c r="N28" s="210">
        <f>ROUND('３表'!N28/'４表'!$P28*100000,1)</f>
        <v>52.8</v>
      </c>
      <c r="P28" s="218">
        <v>20847</v>
      </c>
    </row>
    <row r="29" spans="1:16" ht="39.75" customHeight="1" thickTop="1">
      <c r="A29" s="159" t="s">
        <v>31</v>
      </c>
      <c r="B29" s="167">
        <f>ROUND('３表'!B29/'４表'!$P29*100000,1)</f>
        <v>10.5</v>
      </c>
      <c r="C29" s="168">
        <f>ROUND('３表'!C29/'４表'!$P29*100000,1)</f>
        <v>1589.4</v>
      </c>
      <c r="D29" s="168">
        <f>ROUND('３表'!D29/'４表'!$P29*100000,1)</f>
        <v>421.5</v>
      </c>
      <c r="E29" s="168">
        <f>ROUND('３表'!E29/'４表'!$P29*100000,1)</f>
        <v>4.7</v>
      </c>
      <c r="F29" s="168">
        <f>ROUND('３表'!F29/'４表'!$P29*100000,1)</f>
        <v>0</v>
      </c>
      <c r="G29" s="168">
        <f>ROUND('３表'!G29/'４表'!$P29*100000,1)</f>
        <v>471.6</v>
      </c>
      <c r="H29" s="168">
        <f>ROUND('３表'!H29/'４表'!$P29*100000,1)</f>
        <v>691.6</v>
      </c>
      <c r="I29" s="168">
        <f>ROUND('３表'!I29/'４表'!$P29*100000,1)</f>
        <v>64</v>
      </c>
      <c r="J29" s="168">
        <f>ROUND('３表'!J29/'４表'!$P29*100000,1)</f>
        <v>8.2</v>
      </c>
      <c r="K29" s="168">
        <f>ROUND('３表'!K29/'４表'!$P29*100000,1)</f>
        <v>55.9</v>
      </c>
      <c r="L29" s="168">
        <f>ROUND('３表'!L29/'４表'!$P29*100000,1)</f>
        <v>142.1</v>
      </c>
      <c r="M29" s="168">
        <f>ROUND('３表'!M29/'４表'!$P29*100000,1)</f>
        <v>14</v>
      </c>
      <c r="N29" s="169">
        <f>ROUND('３表'!N29/'４表'!$P29*100000,1)</f>
        <v>40.8</v>
      </c>
      <c r="P29" s="218">
        <v>85884</v>
      </c>
    </row>
    <row r="30" spans="1:16" ht="39.75" customHeight="1">
      <c r="A30" s="128" t="s">
        <v>32</v>
      </c>
      <c r="B30" s="41">
        <f>ROUND('３表'!B30/'４表'!$P30*100000,1)</f>
        <v>9.8</v>
      </c>
      <c r="C30" s="34">
        <f>ROUND('３表'!C30/'４表'!$P30*100000,1)</f>
        <v>1832.7</v>
      </c>
      <c r="D30" s="34">
        <f>ROUND('３表'!D30/'４表'!$P30*100000,1)</f>
        <v>531.1</v>
      </c>
      <c r="E30" s="34">
        <f>ROUND('３表'!E30/'４表'!$P30*100000,1)</f>
        <v>1.8</v>
      </c>
      <c r="F30" s="34">
        <f>ROUND('３表'!F30/'４表'!$P30*100000,1)</f>
        <v>9.3</v>
      </c>
      <c r="G30" s="34">
        <f>ROUND('３表'!G30/'４表'!$P30*100000,1)</f>
        <v>335.3</v>
      </c>
      <c r="H30" s="34">
        <f>ROUND('３表'!H30/'４表'!$P30*100000,1)</f>
        <v>955.2</v>
      </c>
      <c r="I30" s="34">
        <f>ROUND('３表'!I30/'４表'!$P30*100000,1)</f>
        <v>80.8</v>
      </c>
      <c r="J30" s="34">
        <f>ROUND('３表'!J30/'４表'!$P30*100000,1)</f>
        <v>6.7</v>
      </c>
      <c r="K30" s="34">
        <f>ROUND('３表'!K30/'４表'!$P30*100000,1)</f>
        <v>74.2</v>
      </c>
      <c r="L30" s="34">
        <f>ROUND('３表'!L30/'４表'!$P30*100000,1)</f>
        <v>105.2</v>
      </c>
      <c r="M30" s="34">
        <f>ROUND('３表'!M30/'４表'!$P30*100000,1)</f>
        <v>9.8</v>
      </c>
      <c r="N30" s="43">
        <f>ROUND('３表'!N30/'４表'!$P30*100000,1)</f>
        <v>48</v>
      </c>
      <c r="P30" s="218">
        <v>225187</v>
      </c>
    </row>
    <row r="31" spans="1:16" ht="39.75" customHeight="1">
      <c r="A31" s="128" t="s">
        <v>33</v>
      </c>
      <c r="B31" s="41">
        <f>ROUND('３表'!B31/'４表'!$P31*100000,1)</f>
        <v>18.5</v>
      </c>
      <c r="C31" s="34">
        <f>ROUND('３表'!C31/'４表'!$P31*100000,1)</f>
        <v>1507.9</v>
      </c>
      <c r="D31" s="34">
        <f>ROUND('３表'!D31/'４表'!$P31*100000,1)</f>
        <v>211.3</v>
      </c>
      <c r="E31" s="34">
        <f>ROUND('３表'!E31/'４表'!$P31*100000,1)</f>
        <v>2.5</v>
      </c>
      <c r="F31" s="34">
        <f>ROUND('３表'!F31/'４表'!$P31*100000,1)</f>
        <v>0</v>
      </c>
      <c r="G31" s="34">
        <f>ROUND('３表'!G31/'４表'!$P31*100000,1)</f>
        <v>497.7</v>
      </c>
      <c r="H31" s="34">
        <f>ROUND('３表'!H31/'４表'!$P31*100000,1)</f>
        <v>796.5</v>
      </c>
      <c r="I31" s="34">
        <f>ROUND('３表'!I31/'４表'!$P31*100000,1)</f>
        <v>73.3</v>
      </c>
      <c r="J31" s="34">
        <f>ROUND('３表'!J31/'４表'!$P31*100000,1)</f>
        <v>12.9</v>
      </c>
      <c r="K31" s="34">
        <f>ROUND('３表'!K31/'４表'!$P31*100000,1)</f>
        <v>60.4</v>
      </c>
      <c r="L31" s="34">
        <f>ROUND('３表'!L31/'４表'!$P31*100000,1)</f>
        <v>165.1</v>
      </c>
      <c r="M31" s="34">
        <f>ROUND('３表'!M31/'４表'!$P31*100000,1)</f>
        <v>0</v>
      </c>
      <c r="N31" s="43">
        <f>ROUND('３表'!N31/'４表'!$P31*100000,1)</f>
        <v>56.1</v>
      </c>
      <c r="P31" s="218">
        <v>162340</v>
      </c>
    </row>
    <row r="32" spans="1:16" ht="39.75" customHeight="1">
      <c r="A32" s="128" t="s">
        <v>34</v>
      </c>
      <c r="B32" s="41">
        <f>ROUND('３表'!B32/'４表'!$P32*100000,1)</f>
        <v>8.1</v>
      </c>
      <c r="C32" s="34">
        <f>ROUND('３表'!C32/'４表'!$P32*100000,1)</f>
        <v>1506.6</v>
      </c>
      <c r="D32" s="34">
        <f>ROUND('３表'!D32/'４表'!$P32*100000,1)</f>
        <v>303.4</v>
      </c>
      <c r="E32" s="34">
        <f>ROUND('３表'!E32/'４表'!$P32*100000,1)</f>
        <v>1.2</v>
      </c>
      <c r="F32" s="34">
        <f>ROUND('３表'!F32/'４表'!$P32*100000,1)</f>
        <v>3.1</v>
      </c>
      <c r="G32" s="34">
        <f>ROUND('３表'!G32/'４表'!$P32*100000,1)</f>
        <v>324.2</v>
      </c>
      <c r="H32" s="34">
        <f>ROUND('３表'!H32/'４表'!$P32*100000,1)</f>
        <v>874.7</v>
      </c>
      <c r="I32" s="34">
        <f>ROUND('３表'!I32/'４表'!$P32*100000,1)</f>
        <v>93.2</v>
      </c>
      <c r="J32" s="34">
        <f>ROUND('３表'!J32/'４表'!$P32*100000,1)</f>
        <v>15.9</v>
      </c>
      <c r="K32" s="34">
        <f>ROUND('３表'!K32/'４表'!$P32*100000,1)</f>
        <v>77.3</v>
      </c>
      <c r="L32" s="34">
        <f>ROUND('３表'!L32/'４表'!$P32*100000,1)</f>
        <v>250.5</v>
      </c>
      <c r="M32" s="34">
        <f>ROUND('３表'!M32/'４表'!$P32*100000,1)</f>
        <v>28.2</v>
      </c>
      <c r="N32" s="43">
        <f>ROUND('３表'!N32/'４表'!$P32*100000,1)</f>
        <v>48.9</v>
      </c>
      <c r="P32" s="218">
        <v>641969</v>
      </c>
    </row>
    <row r="33" spans="1:16" ht="39.75" customHeight="1">
      <c r="A33" s="128" t="s">
        <v>35</v>
      </c>
      <c r="B33" s="41">
        <f>ROUND('３表'!B33/'４表'!$P33*100000,1)</f>
        <v>11.5</v>
      </c>
      <c r="C33" s="34">
        <f>ROUND('３表'!C33/'４表'!$P33*100000,1)</f>
        <v>1654.1</v>
      </c>
      <c r="D33" s="34">
        <f>ROUND('３表'!D33/'４表'!$P33*100000,1)</f>
        <v>431.7</v>
      </c>
      <c r="E33" s="34">
        <f>ROUND('３表'!E33/'４表'!$P33*100000,1)</f>
        <v>2.9</v>
      </c>
      <c r="F33" s="34">
        <f>ROUND('３表'!F33/'４表'!$P33*100000,1)</f>
        <v>5.8</v>
      </c>
      <c r="G33" s="34">
        <f>ROUND('３表'!G33/'４表'!$P33*100000,1)</f>
        <v>475.6</v>
      </c>
      <c r="H33" s="34">
        <f>ROUND('３表'!H33/'４表'!$P33*100000,1)</f>
        <v>738.2</v>
      </c>
      <c r="I33" s="34">
        <f>ROUND('３表'!I33/'４表'!$P33*100000,1)</f>
        <v>123</v>
      </c>
      <c r="J33" s="34">
        <f>ROUND('３表'!J33/'４表'!$P33*100000,1)</f>
        <v>9.4</v>
      </c>
      <c r="K33" s="34">
        <f>ROUND('３表'!K33/'４表'!$P33*100000,1)</f>
        <v>113.7</v>
      </c>
      <c r="L33" s="34">
        <f>ROUND('３表'!L33/'４表'!$P33*100000,1)</f>
        <v>156.1</v>
      </c>
      <c r="M33" s="34">
        <f>ROUND('３表'!M33/'４表'!$P33*100000,1)</f>
        <v>20.1</v>
      </c>
      <c r="N33" s="43">
        <f>ROUND('３表'!N33/'４表'!$P33*100000,1)</f>
        <v>55.4</v>
      </c>
      <c r="P33" s="218">
        <v>138984</v>
      </c>
    </row>
    <row r="34" spans="1:16" ht="39.75" customHeight="1">
      <c r="A34" s="137" t="s">
        <v>36</v>
      </c>
      <c r="B34" s="44">
        <f>ROUND('３表'!B34/'４表'!$P34*100000,1)</f>
        <v>11</v>
      </c>
      <c r="C34" s="37">
        <f>ROUND('３表'!C34/'４表'!$P34*100000,1)</f>
        <v>1888.8</v>
      </c>
      <c r="D34" s="37">
        <f>ROUND('３表'!D34/'４表'!$P34*100000,1)</f>
        <v>267.5</v>
      </c>
      <c r="E34" s="37">
        <f>ROUND('３表'!E34/'４表'!$P34*100000,1)</f>
        <v>3.7</v>
      </c>
      <c r="F34" s="37">
        <f>ROUND('３表'!F34/'４表'!$P34*100000,1)</f>
        <v>4.6</v>
      </c>
      <c r="G34" s="37">
        <f>ROUND('３表'!G34/'４表'!$P34*100000,1)</f>
        <v>262.9</v>
      </c>
      <c r="H34" s="37">
        <f>ROUND('３表'!H34/'４表'!$P34*100000,1)</f>
        <v>1350.2</v>
      </c>
      <c r="I34" s="37">
        <f>ROUND('３表'!I34/'４表'!$P34*100000,1)</f>
        <v>109.5</v>
      </c>
      <c r="J34" s="37">
        <f>ROUND('３表'!J34/'４表'!$P34*100000,1)</f>
        <v>13.7</v>
      </c>
      <c r="K34" s="37">
        <f>ROUND('３表'!K34/'４表'!$P34*100000,1)</f>
        <v>95.9</v>
      </c>
      <c r="L34" s="37">
        <f>ROUND('３表'!L34/'４表'!$P34*100000,1)</f>
        <v>236.4</v>
      </c>
      <c r="M34" s="37">
        <f>ROUND('３表'!M34/'４表'!$P34*100000,1)</f>
        <v>61.2</v>
      </c>
      <c r="N34" s="45">
        <f>ROUND('３表'!N34/'４表'!$P34*100000,1)</f>
        <v>54.8</v>
      </c>
      <c r="P34" s="218">
        <v>109541</v>
      </c>
    </row>
    <row r="35" ht="13.5">
      <c r="A35" s="38" t="s">
        <v>209</v>
      </c>
    </row>
    <row r="36" ht="19.5" customHeight="1">
      <c r="P36" s="218"/>
    </row>
    <row r="37" ht="19.5" customHeight="1">
      <c r="P37" s="218"/>
    </row>
    <row r="38" ht="19.5" customHeight="1">
      <c r="P38" s="218"/>
    </row>
    <row r="39" ht="19.5" customHeight="1">
      <c r="P39" s="218"/>
    </row>
    <row r="40" ht="19.5" customHeight="1">
      <c r="P40" s="218"/>
    </row>
  </sheetData>
  <sheetProtection/>
  <mergeCells count="16">
    <mergeCell ref="H4:H5"/>
    <mergeCell ref="C3:H3"/>
    <mergeCell ref="D4:D5"/>
    <mergeCell ref="E4:E5"/>
    <mergeCell ref="F4:F5"/>
    <mergeCell ref="G4:G5"/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75" zoomScaleSheetLayoutView="75" zoomScalePageLayoutView="0" workbookViewId="0" topLeftCell="A25">
      <selection activeCell="F3" sqref="F3"/>
    </sheetView>
  </sheetViews>
  <sheetFormatPr defaultColWidth="7.625" defaultRowHeight="13.5"/>
  <cols>
    <col min="1" max="1" width="11.75390625" style="241" customWidth="1"/>
    <col min="2" max="5" width="7.125" style="241" customWidth="1"/>
    <col min="6" max="6" width="12.00390625" style="241" customWidth="1"/>
    <col min="7" max="10" width="7.125" style="241" customWidth="1"/>
    <col min="11" max="11" width="10.125" style="241" customWidth="1"/>
    <col min="12" max="19" width="7.125" style="241" customWidth="1"/>
    <col min="20" max="16384" width="7.625" style="241" customWidth="1"/>
  </cols>
  <sheetData>
    <row r="1" spans="1:19" ht="21">
      <c r="A1" s="239" t="s">
        <v>255</v>
      </c>
      <c r="B1" s="244"/>
      <c r="C1" s="244"/>
      <c r="D1" s="244"/>
      <c r="E1" s="244"/>
      <c r="F1" s="244"/>
      <c r="G1" s="244"/>
      <c r="H1" s="244"/>
      <c r="I1" s="245"/>
      <c r="J1" s="246"/>
      <c r="K1" s="246"/>
      <c r="L1" s="246"/>
      <c r="M1" s="246"/>
      <c r="N1" s="246"/>
      <c r="O1" s="383">
        <v>43009</v>
      </c>
      <c r="P1" s="383"/>
      <c r="Q1" s="384"/>
      <c r="R1" s="384"/>
      <c r="S1" s="384"/>
    </row>
    <row r="2" spans="1:19" ht="13.5" customHeight="1">
      <c r="A2" s="356" t="s">
        <v>253</v>
      </c>
      <c r="B2" s="353" t="s">
        <v>8</v>
      </c>
      <c r="C2" s="344" t="s">
        <v>98</v>
      </c>
      <c r="D2" s="345"/>
      <c r="E2" s="345"/>
      <c r="F2" s="385"/>
      <c r="G2" s="344" t="s">
        <v>99</v>
      </c>
      <c r="H2" s="345"/>
      <c r="I2" s="345"/>
      <c r="J2" s="385"/>
      <c r="K2" s="359" t="s">
        <v>313</v>
      </c>
      <c r="L2" s="359" t="s">
        <v>203</v>
      </c>
      <c r="M2" s="359" t="s">
        <v>279</v>
      </c>
      <c r="N2" s="381" t="s">
        <v>280</v>
      </c>
      <c r="O2" s="381" t="s">
        <v>251</v>
      </c>
      <c r="P2" s="359" t="s">
        <v>188</v>
      </c>
      <c r="Q2" s="353" t="s">
        <v>97</v>
      </c>
      <c r="R2" s="359" t="s">
        <v>100</v>
      </c>
      <c r="S2" s="353" t="s">
        <v>101</v>
      </c>
    </row>
    <row r="3" spans="1:19" ht="53.25" customHeight="1">
      <c r="A3" s="380"/>
      <c r="B3" s="354"/>
      <c r="C3" s="238" t="s">
        <v>237</v>
      </c>
      <c r="D3" s="238" t="s">
        <v>238</v>
      </c>
      <c r="E3" s="301" t="s">
        <v>326</v>
      </c>
      <c r="F3" s="309" t="s">
        <v>312</v>
      </c>
      <c r="G3" s="231" t="s">
        <v>102</v>
      </c>
      <c r="H3" s="235" t="s">
        <v>1</v>
      </c>
      <c r="I3" s="232" t="s">
        <v>103</v>
      </c>
      <c r="J3" s="235" t="s">
        <v>104</v>
      </c>
      <c r="K3" s="355"/>
      <c r="L3" s="355"/>
      <c r="M3" s="386"/>
      <c r="N3" s="382"/>
      <c r="O3" s="387"/>
      <c r="P3" s="379"/>
      <c r="Q3" s="354"/>
      <c r="R3" s="355"/>
      <c r="S3" s="354"/>
    </row>
    <row r="4" spans="1:19" ht="39.75" customHeight="1">
      <c r="A4" s="129" t="s">
        <v>37</v>
      </c>
      <c r="B4" s="155">
        <f aca="true" t="shared" si="0" ref="B4:S4">SUM(B5:B6)</f>
        <v>141</v>
      </c>
      <c r="C4" s="161">
        <f t="shared" si="0"/>
        <v>2</v>
      </c>
      <c r="D4" s="161">
        <f t="shared" si="0"/>
        <v>1</v>
      </c>
      <c r="E4" s="161">
        <f t="shared" si="0"/>
        <v>1</v>
      </c>
      <c r="F4" s="161">
        <f t="shared" si="0"/>
        <v>1</v>
      </c>
      <c r="G4" s="161">
        <f t="shared" si="0"/>
        <v>5</v>
      </c>
      <c r="H4" s="161">
        <f t="shared" si="0"/>
        <v>11</v>
      </c>
      <c r="I4" s="161">
        <f t="shared" si="0"/>
        <v>1</v>
      </c>
      <c r="J4" s="161">
        <f t="shared" si="0"/>
        <v>4</v>
      </c>
      <c r="K4" s="161">
        <f t="shared" si="0"/>
        <v>0</v>
      </c>
      <c r="L4" s="161">
        <f t="shared" si="0"/>
        <v>2</v>
      </c>
      <c r="M4" s="161">
        <f t="shared" si="0"/>
        <v>3</v>
      </c>
      <c r="N4" s="161">
        <f t="shared" si="0"/>
        <v>95</v>
      </c>
      <c r="O4" s="161">
        <f t="shared" si="0"/>
        <v>1</v>
      </c>
      <c r="P4" s="161">
        <f t="shared" si="0"/>
        <v>3</v>
      </c>
      <c r="Q4" s="161">
        <f t="shared" si="0"/>
        <v>1</v>
      </c>
      <c r="R4" s="161">
        <f t="shared" si="0"/>
        <v>10</v>
      </c>
      <c r="S4" s="130">
        <f t="shared" si="0"/>
        <v>0</v>
      </c>
    </row>
    <row r="5" spans="1:19" ht="39.75" customHeight="1">
      <c r="A5" s="131" t="s">
        <v>246</v>
      </c>
      <c r="B5" s="156">
        <f aca="true" t="shared" si="1" ref="B5:S5">SUM(B7:B17)</f>
        <v>131</v>
      </c>
      <c r="C5" s="160">
        <f t="shared" si="1"/>
        <v>2</v>
      </c>
      <c r="D5" s="160">
        <f t="shared" si="1"/>
        <v>1</v>
      </c>
      <c r="E5" s="160">
        <f t="shared" si="1"/>
        <v>1</v>
      </c>
      <c r="F5" s="160">
        <f t="shared" si="1"/>
        <v>1</v>
      </c>
      <c r="G5" s="160">
        <f t="shared" si="1"/>
        <v>4</v>
      </c>
      <c r="H5" s="160">
        <f t="shared" si="1"/>
        <v>8</v>
      </c>
      <c r="I5" s="160">
        <f t="shared" si="1"/>
        <v>1</v>
      </c>
      <c r="J5" s="160">
        <f t="shared" si="1"/>
        <v>4</v>
      </c>
      <c r="K5" s="160">
        <f t="shared" si="1"/>
        <v>0</v>
      </c>
      <c r="L5" s="160">
        <f t="shared" si="1"/>
        <v>2</v>
      </c>
      <c r="M5" s="160">
        <f t="shared" si="1"/>
        <v>3</v>
      </c>
      <c r="N5" s="160">
        <f t="shared" si="1"/>
        <v>90</v>
      </c>
      <c r="O5" s="160">
        <f t="shared" si="1"/>
        <v>0</v>
      </c>
      <c r="P5" s="160">
        <f t="shared" si="1"/>
        <v>3</v>
      </c>
      <c r="Q5" s="160">
        <f t="shared" si="1"/>
        <v>1</v>
      </c>
      <c r="R5" s="160">
        <f t="shared" si="1"/>
        <v>10</v>
      </c>
      <c r="S5" s="132">
        <f t="shared" si="1"/>
        <v>0</v>
      </c>
    </row>
    <row r="6" spans="1:19" ht="39.75" customHeight="1">
      <c r="A6" s="133" t="s">
        <v>247</v>
      </c>
      <c r="B6" s="157">
        <f aca="true" t="shared" si="2" ref="B6:S6">SUM(B18:B26)</f>
        <v>10</v>
      </c>
      <c r="C6" s="162">
        <f t="shared" si="2"/>
        <v>0</v>
      </c>
      <c r="D6" s="162">
        <f t="shared" si="2"/>
        <v>0</v>
      </c>
      <c r="E6" s="162">
        <f t="shared" si="2"/>
        <v>0</v>
      </c>
      <c r="F6" s="162">
        <f t="shared" si="2"/>
        <v>0</v>
      </c>
      <c r="G6" s="162">
        <f t="shared" si="2"/>
        <v>1</v>
      </c>
      <c r="H6" s="162">
        <f t="shared" si="2"/>
        <v>3</v>
      </c>
      <c r="I6" s="162">
        <f t="shared" si="2"/>
        <v>0</v>
      </c>
      <c r="J6" s="162">
        <f t="shared" si="2"/>
        <v>0</v>
      </c>
      <c r="K6" s="162">
        <f t="shared" si="2"/>
        <v>0</v>
      </c>
      <c r="L6" s="162">
        <f t="shared" si="2"/>
        <v>0</v>
      </c>
      <c r="M6" s="162">
        <f t="shared" si="2"/>
        <v>0</v>
      </c>
      <c r="N6" s="162">
        <f t="shared" si="2"/>
        <v>5</v>
      </c>
      <c r="O6" s="162">
        <f t="shared" si="2"/>
        <v>1</v>
      </c>
      <c r="P6" s="162">
        <f t="shared" si="2"/>
        <v>0</v>
      </c>
      <c r="Q6" s="162">
        <f t="shared" si="2"/>
        <v>0</v>
      </c>
      <c r="R6" s="162">
        <f t="shared" si="2"/>
        <v>0</v>
      </c>
      <c r="S6" s="134">
        <f t="shared" si="2"/>
        <v>0</v>
      </c>
    </row>
    <row r="7" spans="1:19" ht="39.75" customHeight="1">
      <c r="A7" s="131" t="s">
        <v>216</v>
      </c>
      <c r="B7" s="156">
        <v>43</v>
      </c>
      <c r="C7" s="160">
        <v>1</v>
      </c>
      <c r="D7" s="160">
        <v>0</v>
      </c>
      <c r="E7" s="160">
        <v>0</v>
      </c>
      <c r="F7" s="160">
        <v>0</v>
      </c>
      <c r="G7" s="160">
        <v>1</v>
      </c>
      <c r="H7" s="160">
        <v>0</v>
      </c>
      <c r="I7" s="160">
        <v>1</v>
      </c>
      <c r="J7" s="160">
        <v>1</v>
      </c>
      <c r="K7" s="160">
        <v>0</v>
      </c>
      <c r="L7" s="160">
        <v>0</v>
      </c>
      <c r="M7" s="160">
        <v>0</v>
      </c>
      <c r="N7" s="160">
        <v>33</v>
      </c>
      <c r="O7" s="160">
        <v>0</v>
      </c>
      <c r="P7" s="160">
        <v>2</v>
      </c>
      <c r="Q7" s="160">
        <v>1</v>
      </c>
      <c r="R7" s="160">
        <v>3</v>
      </c>
      <c r="S7" s="132">
        <v>0</v>
      </c>
    </row>
    <row r="8" spans="1:19" ht="39.75" customHeight="1">
      <c r="A8" s="131" t="s">
        <v>217</v>
      </c>
      <c r="B8" s="156">
        <v>30</v>
      </c>
      <c r="C8" s="160">
        <v>0</v>
      </c>
      <c r="D8" s="160">
        <v>0</v>
      </c>
      <c r="E8" s="160">
        <v>0</v>
      </c>
      <c r="F8" s="160">
        <v>0</v>
      </c>
      <c r="G8" s="160">
        <v>1</v>
      </c>
      <c r="H8" s="160">
        <v>0</v>
      </c>
      <c r="I8" s="160">
        <v>0</v>
      </c>
      <c r="J8" s="160">
        <v>2</v>
      </c>
      <c r="K8" s="160">
        <v>0</v>
      </c>
      <c r="L8" s="160">
        <v>0</v>
      </c>
      <c r="M8" s="160">
        <v>1</v>
      </c>
      <c r="N8" s="160">
        <v>25</v>
      </c>
      <c r="O8" s="160">
        <v>0</v>
      </c>
      <c r="P8" s="160">
        <v>0</v>
      </c>
      <c r="Q8" s="160">
        <v>0</v>
      </c>
      <c r="R8" s="160">
        <v>1</v>
      </c>
      <c r="S8" s="132">
        <v>0</v>
      </c>
    </row>
    <row r="9" spans="1:19" ht="39.75" customHeight="1">
      <c r="A9" s="131" t="s">
        <v>218</v>
      </c>
      <c r="B9" s="156">
        <v>7</v>
      </c>
      <c r="C9" s="160">
        <v>0</v>
      </c>
      <c r="D9" s="160">
        <v>0</v>
      </c>
      <c r="E9" s="160">
        <v>0</v>
      </c>
      <c r="F9" s="160">
        <v>1</v>
      </c>
      <c r="G9" s="160">
        <v>0</v>
      </c>
      <c r="H9" s="160">
        <v>3</v>
      </c>
      <c r="I9" s="160">
        <v>0</v>
      </c>
      <c r="J9" s="160">
        <v>0</v>
      </c>
      <c r="K9" s="160">
        <v>0</v>
      </c>
      <c r="L9" s="160">
        <v>0</v>
      </c>
      <c r="M9" s="160">
        <v>1</v>
      </c>
      <c r="N9" s="160">
        <v>2</v>
      </c>
      <c r="O9" s="160">
        <v>0</v>
      </c>
      <c r="P9" s="160">
        <v>0</v>
      </c>
      <c r="Q9" s="160">
        <v>0</v>
      </c>
      <c r="R9" s="160">
        <v>0</v>
      </c>
      <c r="S9" s="132">
        <v>0</v>
      </c>
    </row>
    <row r="10" spans="1:19" ht="39.75" customHeight="1">
      <c r="A10" s="131" t="s">
        <v>219</v>
      </c>
      <c r="B10" s="156">
        <v>6</v>
      </c>
      <c r="C10" s="160">
        <v>0</v>
      </c>
      <c r="D10" s="160">
        <v>0</v>
      </c>
      <c r="E10" s="160">
        <v>0</v>
      </c>
      <c r="F10" s="160">
        <v>0</v>
      </c>
      <c r="G10" s="160">
        <v>0</v>
      </c>
      <c r="H10" s="160">
        <v>1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4</v>
      </c>
      <c r="O10" s="160">
        <v>0</v>
      </c>
      <c r="P10" s="160">
        <v>0</v>
      </c>
      <c r="Q10" s="160">
        <v>0</v>
      </c>
      <c r="R10" s="160">
        <v>1</v>
      </c>
      <c r="S10" s="132">
        <v>0</v>
      </c>
    </row>
    <row r="11" spans="1:19" ht="39.75" customHeight="1">
      <c r="A11" s="131" t="s">
        <v>220</v>
      </c>
      <c r="B11" s="156">
        <v>12</v>
      </c>
      <c r="C11" s="160">
        <v>0</v>
      </c>
      <c r="D11" s="160">
        <v>0</v>
      </c>
      <c r="E11" s="160">
        <v>1</v>
      </c>
      <c r="F11" s="160">
        <v>0</v>
      </c>
      <c r="G11" s="160">
        <v>1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7</v>
      </c>
      <c r="O11" s="160">
        <v>0</v>
      </c>
      <c r="P11" s="160">
        <v>1</v>
      </c>
      <c r="Q11" s="160">
        <v>0</v>
      </c>
      <c r="R11" s="160">
        <v>2</v>
      </c>
      <c r="S11" s="132">
        <v>0</v>
      </c>
    </row>
    <row r="12" spans="1:19" ht="39.75" customHeight="1">
      <c r="A12" s="131" t="s">
        <v>221</v>
      </c>
      <c r="B12" s="156">
        <v>10</v>
      </c>
      <c r="C12" s="160">
        <v>0</v>
      </c>
      <c r="D12" s="160">
        <v>0</v>
      </c>
      <c r="E12" s="160">
        <v>0</v>
      </c>
      <c r="F12" s="160">
        <v>0</v>
      </c>
      <c r="G12" s="160">
        <v>0</v>
      </c>
      <c r="H12" s="160">
        <v>1</v>
      </c>
      <c r="I12" s="160">
        <v>0</v>
      </c>
      <c r="J12" s="160">
        <v>1</v>
      </c>
      <c r="K12" s="160">
        <v>0</v>
      </c>
      <c r="L12" s="160">
        <v>0</v>
      </c>
      <c r="M12" s="160">
        <v>0</v>
      </c>
      <c r="N12" s="160">
        <v>7</v>
      </c>
      <c r="O12" s="160">
        <v>0</v>
      </c>
      <c r="P12" s="160">
        <v>0</v>
      </c>
      <c r="Q12" s="160">
        <v>0</v>
      </c>
      <c r="R12" s="160">
        <v>1</v>
      </c>
      <c r="S12" s="132">
        <v>0</v>
      </c>
    </row>
    <row r="13" spans="1:19" ht="39.75" customHeight="1">
      <c r="A13" s="131" t="s">
        <v>222</v>
      </c>
      <c r="B13" s="156">
        <v>6</v>
      </c>
      <c r="C13" s="160">
        <v>0</v>
      </c>
      <c r="D13" s="160">
        <v>0</v>
      </c>
      <c r="E13" s="160">
        <v>0</v>
      </c>
      <c r="F13" s="160">
        <v>0</v>
      </c>
      <c r="G13" s="160">
        <v>0</v>
      </c>
      <c r="H13" s="160">
        <v>1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4</v>
      </c>
      <c r="O13" s="160">
        <v>0</v>
      </c>
      <c r="P13" s="160">
        <v>0</v>
      </c>
      <c r="Q13" s="160">
        <v>0</v>
      </c>
      <c r="R13" s="160">
        <v>1</v>
      </c>
      <c r="S13" s="132">
        <v>0</v>
      </c>
    </row>
    <row r="14" spans="1:19" ht="39.75" customHeight="1">
      <c r="A14" s="131" t="s">
        <v>223</v>
      </c>
      <c r="B14" s="156">
        <v>1</v>
      </c>
      <c r="C14" s="160">
        <v>0</v>
      </c>
      <c r="D14" s="160">
        <v>0</v>
      </c>
      <c r="E14" s="160">
        <v>0</v>
      </c>
      <c r="F14" s="160"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  <c r="N14" s="160">
        <v>1</v>
      </c>
      <c r="O14" s="160">
        <v>0</v>
      </c>
      <c r="P14" s="160">
        <v>0</v>
      </c>
      <c r="Q14" s="160">
        <v>0</v>
      </c>
      <c r="R14" s="160">
        <v>0</v>
      </c>
      <c r="S14" s="132">
        <v>0</v>
      </c>
    </row>
    <row r="15" spans="1:19" ht="39.75" customHeight="1">
      <c r="A15" s="131" t="s">
        <v>224</v>
      </c>
      <c r="B15" s="156">
        <v>9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2</v>
      </c>
      <c r="M15" s="160">
        <v>0</v>
      </c>
      <c r="N15" s="160">
        <v>6</v>
      </c>
      <c r="O15" s="160">
        <v>0</v>
      </c>
      <c r="P15" s="160">
        <v>0</v>
      </c>
      <c r="Q15" s="160">
        <v>0</v>
      </c>
      <c r="R15" s="160">
        <v>1</v>
      </c>
      <c r="S15" s="132">
        <v>0</v>
      </c>
    </row>
    <row r="16" spans="1:19" ht="39.75" customHeight="1">
      <c r="A16" s="131" t="s">
        <v>225</v>
      </c>
      <c r="B16" s="156">
        <v>3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2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1</v>
      </c>
      <c r="O16" s="160">
        <v>0</v>
      </c>
      <c r="P16" s="160">
        <v>0</v>
      </c>
      <c r="Q16" s="160">
        <v>0</v>
      </c>
      <c r="R16" s="160">
        <v>0</v>
      </c>
      <c r="S16" s="132">
        <v>0</v>
      </c>
    </row>
    <row r="17" spans="1:19" ht="39.75" customHeight="1">
      <c r="A17" s="131" t="s">
        <v>226</v>
      </c>
      <c r="B17" s="156">
        <v>4</v>
      </c>
      <c r="C17" s="160">
        <v>1</v>
      </c>
      <c r="D17" s="160">
        <v>1</v>
      </c>
      <c r="E17" s="160">
        <v>0</v>
      </c>
      <c r="F17" s="160">
        <v>0</v>
      </c>
      <c r="G17" s="160">
        <v>1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1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32">
        <v>0</v>
      </c>
    </row>
    <row r="18" spans="1:19" ht="39.75" customHeight="1">
      <c r="A18" s="135" t="s">
        <v>227</v>
      </c>
      <c r="B18" s="158">
        <v>0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36">
        <v>0</v>
      </c>
    </row>
    <row r="19" spans="1:19" s="243" customFormat="1" ht="39.75" customHeight="1">
      <c r="A19" s="203" t="s">
        <v>228</v>
      </c>
      <c r="B19" s="158">
        <v>1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1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36">
        <v>0</v>
      </c>
    </row>
    <row r="20" spans="1:19" ht="39.75" customHeight="1">
      <c r="A20" s="128" t="s">
        <v>229</v>
      </c>
      <c r="B20" s="155">
        <v>2</v>
      </c>
      <c r="C20" s="161">
        <v>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2</v>
      </c>
      <c r="O20" s="161">
        <v>0</v>
      </c>
      <c r="P20" s="161">
        <v>0</v>
      </c>
      <c r="Q20" s="161">
        <v>0</v>
      </c>
      <c r="R20" s="161">
        <v>0</v>
      </c>
      <c r="S20" s="130">
        <v>0</v>
      </c>
    </row>
    <row r="21" spans="1:19" ht="39.75" customHeight="1">
      <c r="A21" s="128" t="s">
        <v>230</v>
      </c>
      <c r="B21" s="156">
        <v>1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1</v>
      </c>
      <c r="O21" s="160">
        <v>0</v>
      </c>
      <c r="P21" s="160">
        <v>0</v>
      </c>
      <c r="Q21" s="160">
        <v>0</v>
      </c>
      <c r="R21" s="160">
        <v>0</v>
      </c>
      <c r="S21" s="132">
        <v>0</v>
      </c>
    </row>
    <row r="22" spans="1:19" ht="39.75" customHeight="1">
      <c r="A22" s="203" t="s">
        <v>231</v>
      </c>
      <c r="B22" s="158">
        <v>1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1</v>
      </c>
      <c r="O22" s="163">
        <v>0</v>
      </c>
      <c r="P22" s="163">
        <v>0</v>
      </c>
      <c r="Q22" s="163">
        <v>0</v>
      </c>
      <c r="R22" s="163">
        <v>0</v>
      </c>
      <c r="S22" s="136">
        <v>0</v>
      </c>
    </row>
    <row r="23" spans="1:19" ht="39.75" customHeight="1">
      <c r="A23" s="203" t="s">
        <v>232</v>
      </c>
      <c r="B23" s="158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36">
        <v>0</v>
      </c>
    </row>
    <row r="24" spans="1:19" ht="39.75" customHeight="1">
      <c r="A24" s="128" t="s">
        <v>233</v>
      </c>
      <c r="B24" s="156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32">
        <v>0</v>
      </c>
    </row>
    <row r="25" spans="1:19" ht="39.75" customHeight="1">
      <c r="A25" s="128" t="s">
        <v>248</v>
      </c>
      <c r="B25" s="156">
        <v>2</v>
      </c>
      <c r="C25" s="160">
        <v>0</v>
      </c>
      <c r="D25" s="160">
        <v>0</v>
      </c>
      <c r="E25" s="160">
        <v>0</v>
      </c>
      <c r="F25" s="160">
        <v>0</v>
      </c>
      <c r="G25" s="160">
        <v>0</v>
      </c>
      <c r="H25" s="160">
        <v>1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1</v>
      </c>
      <c r="P25" s="160">
        <v>0</v>
      </c>
      <c r="Q25" s="160">
        <v>0</v>
      </c>
      <c r="R25" s="160">
        <v>0</v>
      </c>
      <c r="S25" s="132">
        <v>0</v>
      </c>
    </row>
    <row r="26" spans="1:19" ht="39.75" customHeight="1" thickBot="1">
      <c r="A26" s="204" t="s">
        <v>234</v>
      </c>
      <c r="B26" s="207">
        <v>3</v>
      </c>
      <c r="C26" s="205">
        <v>0</v>
      </c>
      <c r="D26" s="205">
        <v>0</v>
      </c>
      <c r="E26" s="205">
        <v>0</v>
      </c>
      <c r="F26" s="205">
        <v>0</v>
      </c>
      <c r="G26" s="205">
        <v>1</v>
      </c>
      <c r="H26" s="205">
        <v>1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1</v>
      </c>
      <c r="O26" s="205">
        <v>0</v>
      </c>
      <c r="P26" s="205">
        <v>0</v>
      </c>
      <c r="Q26" s="205">
        <v>0</v>
      </c>
      <c r="R26" s="205">
        <v>0</v>
      </c>
      <c r="S26" s="206">
        <v>0</v>
      </c>
    </row>
    <row r="27" spans="1:19" ht="39.75" customHeight="1" thickTop="1">
      <c r="A27" s="128" t="s">
        <v>31</v>
      </c>
      <c r="B27" s="156">
        <f aca="true" t="shared" si="3" ref="B27:S27">B15</f>
        <v>9</v>
      </c>
      <c r="C27" s="160">
        <f t="shared" si="3"/>
        <v>0</v>
      </c>
      <c r="D27" s="160">
        <f t="shared" si="3"/>
        <v>0</v>
      </c>
      <c r="E27" s="160">
        <f t="shared" si="3"/>
        <v>0</v>
      </c>
      <c r="F27" s="160">
        <f t="shared" si="3"/>
        <v>0</v>
      </c>
      <c r="G27" s="160">
        <f t="shared" si="3"/>
        <v>0</v>
      </c>
      <c r="H27" s="160">
        <f t="shared" si="3"/>
        <v>0</v>
      </c>
      <c r="I27" s="160">
        <f t="shared" si="3"/>
        <v>0</v>
      </c>
      <c r="J27" s="160">
        <f t="shared" si="3"/>
        <v>0</v>
      </c>
      <c r="K27" s="160">
        <f t="shared" si="3"/>
        <v>0</v>
      </c>
      <c r="L27" s="160">
        <f t="shared" si="3"/>
        <v>2</v>
      </c>
      <c r="M27" s="160">
        <f t="shared" si="3"/>
        <v>0</v>
      </c>
      <c r="N27" s="160">
        <f t="shared" si="3"/>
        <v>6</v>
      </c>
      <c r="O27" s="160">
        <f t="shared" si="3"/>
        <v>0</v>
      </c>
      <c r="P27" s="160">
        <f t="shared" si="3"/>
        <v>0</v>
      </c>
      <c r="Q27" s="160">
        <f t="shared" si="3"/>
        <v>0</v>
      </c>
      <c r="R27" s="160">
        <f t="shared" si="3"/>
        <v>1</v>
      </c>
      <c r="S27" s="132">
        <f t="shared" si="3"/>
        <v>0</v>
      </c>
    </row>
    <row r="28" spans="1:19" ht="39.75" customHeight="1">
      <c r="A28" s="128" t="s">
        <v>32</v>
      </c>
      <c r="B28" s="156">
        <f aca="true" t="shared" si="4" ref="B28:S28">B11+B12</f>
        <v>22</v>
      </c>
      <c r="C28" s="160">
        <f t="shared" si="4"/>
        <v>0</v>
      </c>
      <c r="D28" s="160">
        <f t="shared" si="4"/>
        <v>0</v>
      </c>
      <c r="E28" s="160">
        <f t="shared" si="4"/>
        <v>1</v>
      </c>
      <c r="F28" s="160">
        <f>F11+F12</f>
        <v>0</v>
      </c>
      <c r="G28" s="160">
        <f t="shared" si="4"/>
        <v>1</v>
      </c>
      <c r="H28" s="160">
        <f t="shared" si="4"/>
        <v>1</v>
      </c>
      <c r="I28" s="160">
        <f t="shared" si="4"/>
        <v>0</v>
      </c>
      <c r="J28" s="160">
        <f t="shared" si="4"/>
        <v>1</v>
      </c>
      <c r="K28" s="160">
        <f t="shared" si="4"/>
        <v>0</v>
      </c>
      <c r="L28" s="160">
        <f t="shared" si="4"/>
        <v>0</v>
      </c>
      <c r="M28" s="160">
        <f t="shared" si="4"/>
        <v>0</v>
      </c>
      <c r="N28" s="160">
        <f t="shared" si="4"/>
        <v>14</v>
      </c>
      <c r="O28" s="160">
        <f t="shared" si="4"/>
        <v>0</v>
      </c>
      <c r="P28" s="160">
        <f t="shared" si="4"/>
        <v>1</v>
      </c>
      <c r="Q28" s="160">
        <f t="shared" si="4"/>
        <v>0</v>
      </c>
      <c r="R28" s="160">
        <f t="shared" si="4"/>
        <v>3</v>
      </c>
      <c r="S28" s="132">
        <f t="shared" si="4"/>
        <v>0</v>
      </c>
    </row>
    <row r="29" spans="1:19" ht="39.75" customHeight="1">
      <c r="A29" s="128" t="s">
        <v>33</v>
      </c>
      <c r="B29" s="156">
        <f aca="true" t="shared" si="5" ref="B29:S29">B8+B18</f>
        <v>30</v>
      </c>
      <c r="C29" s="160">
        <f t="shared" si="5"/>
        <v>0</v>
      </c>
      <c r="D29" s="160">
        <f t="shared" si="5"/>
        <v>0</v>
      </c>
      <c r="E29" s="160">
        <f t="shared" si="5"/>
        <v>0</v>
      </c>
      <c r="F29" s="160">
        <f>F8+F18</f>
        <v>0</v>
      </c>
      <c r="G29" s="160">
        <f t="shared" si="5"/>
        <v>1</v>
      </c>
      <c r="H29" s="160">
        <f t="shared" si="5"/>
        <v>0</v>
      </c>
      <c r="I29" s="160">
        <f t="shared" si="5"/>
        <v>0</v>
      </c>
      <c r="J29" s="160">
        <f t="shared" si="5"/>
        <v>2</v>
      </c>
      <c r="K29" s="160">
        <f t="shared" si="5"/>
        <v>0</v>
      </c>
      <c r="L29" s="160">
        <f t="shared" si="5"/>
        <v>0</v>
      </c>
      <c r="M29" s="160">
        <f t="shared" si="5"/>
        <v>1</v>
      </c>
      <c r="N29" s="160">
        <f t="shared" si="5"/>
        <v>25</v>
      </c>
      <c r="O29" s="160">
        <f t="shared" si="5"/>
        <v>0</v>
      </c>
      <c r="P29" s="160">
        <f t="shared" si="5"/>
        <v>0</v>
      </c>
      <c r="Q29" s="160">
        <f t="shared" si="5"/>
        <v>0</v>
      </c>
      <c r="R29" s="160">
        <f t="shared" si="5"/>
        <v>1</v>
      </c>
      <c r="S29" s="132">
        <f t="shared" si="5"/>
        <v>0</v>
      </c>
    </row>
    <row r="30" spans="1:19" ht="39.75" customHeight="1">
      <c r="A30" s="128" t="s">
        <v>34</v>
      </c>
      <c r="B30" s="156">
        <f aca="true" t="shared" si="6" ref="B30:S30">B7+B14+B17+B19+B20+B21</f>
        <v>52</v>
      </c>
      <c r="C30" s="160">
        <f t="shared" si="6"/>
        <v>2</v>
      </c>
      <c r="D30" s="160">
        <f t="shared" si="6"/>
        <v>1</v>
      </c>
      <c r="E30" s="160">
        <f t="shared" si="6"/>
        <v>0</v>
      </c>
      <c r="F30" s="160">
        <f>F7+F14+F17+F19+F20+F21</f>
        <v>0</v>
      </c>
      <c r="G30" s="160">
        <f t="shared" si="6"/>
        <v>2</v>
      </c>
      <c r="H30" s="160">
        <f t="shared" si="6"/>
        <v>1</v>
      </c>
      <c r="I30" s="160">
        <f t="shared" si="6"/>
        <v>1</v>
      </c>
      <c r="J30" s="160">
        <f t="shared" si="6"/>
        <v>1</v>
      </c>
      <c r="K30" s="160">
        <f t="shared" si="6"/>
        <v>0</v>
      </c>
      <c r="L30" s="160">
        <f t="shared" si="6"/>
        <v>0</v>
      </c>
      <c r="M30" s="160">
        <f t="shared" si="6"/>
        <v>1</v>
      </c>
      <c r="N30" s="160">
        <f t="shared" si="6"/>
        <v>37</v>
      </c>
      <c r="O30" s="160">
        <f t="shared" si="6"/>
        <v>0</v>
      </c>
      <c r="P30" s="160">
        <f t="shared" si="6"/>
        <v>2</v>
      </c>
      <c r="Q30" s="160">
        <f t="shared" si="6"/>
        <v>1</v>
      </c>
      <c r="R30" s="160">
        <f t="shared" si="6"/>
        <v>3</v>
      </c>
      <c r="S30" s="132">
        <f t="shared" si="6"/>
        <v>0</v>
      </c>
    </row>
    <row r="31" spans="1:19" ht="39.75" customHeight="1">
      <c r="A31" s="128" t="s">
        <v>35</v>
      </c>
      <c r="B31" s="156">
        <f aca="true" t="shared" si="7" ref="B31:S31">B10+B13+B16+B22+B23</f>
        <v>16</v>
      </c>
      <c r="C31" s="160">
        <f t="shared" si="7"/>
        <v>0</v>
      </c>
      <c r="D31" s="160">
        <f t="shared" si="7"/>
        <v>0</v>
      </c>
      <c r="E31" s="160">
        <f t="shared" si="7"/>
        <v>0</v>
      </c>
      <c r="F31" s="160">
        <f>F10+F13+F16+F22+F23</f>
        <v>0</v>
      </c>
      <c r="G31" s="160">
        <f t="shared" si="7"/>
        <v>0</v>
      </c>
      <c r="H31" s="160">
        <f t="shared" si="7"/>
        <v>4</v>
      </c>
      <c r="I31" s="160">
        <f t="shared" si="7"/>
        <v>0</v>
      </c>
      <c r="J31" s="160">
        <f t="shared" si="7"/>
        <v>0</v>
      </c>
      <c r="K31" s="160">
        <f t="shared" si="7"/>
        <v>0</v>
      </c>
      <c r="L31" s="160">
        <f t="shared" si="7"/>
        <v>0</v>
      </c>
      <c r="M31" s="160">
        <f t="shared" si="7"/>
        <v>0</v>
      </c>
      <c r="N31" s="160">
        <f t="shared" si="7"/>
        <v>10</v>
      </c>
      <c r="O31" s="160">
        <f t="shared" si="7"/>
        <v>0</v>
      </c>
      <c r="P31" s="160">
        <f t="shared" si="7"/>
        <v>0</v>
      </c>
      <c r="Q31" s="160">
        <f t="shared" si="7"/>
        <v>0</v>
      </c>
      <c r="R31" s="160">
        <f t="shared" si="7"/>
        <v>2</v>
      </c>
      <c r="S31" s="132">
        <f t="shared" si="7"/>
        <v>0</v>
      </c>
    </row>
    <row r="32" spans="1:19" ht="39.75" customHeight="1">
      <c r="A32" s="137" t="s">
        <v>36</v>
      </c>
      <c r="B32" s="157">
        <f aca="true" t="shared" si="8" ref="B32:S32">B9+B24+B25+B26</f>
        <v>12</v>
      </c>
      <c r="C32" s="162">
        <f t="shared" si="8"/>
        <v>0</v>
      </c>
      <c r="D32" s="162">
        <f t="shared" si="8"/>
        <v>0</v>
      </c>
      <c r="E32" s="162">
        <f t="shared" si="8"/>
        <v>0</v>
      </c>
      <c r="F32" s="162">
        <f>F9+F24+F25+F26</f>
        <v>1</v>
      </c>
      <c r="G32" s="162">
        <f t="shared" si="8"/>
        <v>1</v>
      </c>
      <c r="H32" s="162">
        <f t="shared" si="8"/>
        <v>5</v>
      </c>
      <c r="I32" s="162">
        <f t="shared" si="8"/>
        <v>0</v>
      </c>
      <c r="J32" s="162">
        <f t="shared" si="8"/>
        <v>0</v>
      </c>
      <c r="K32" s="162">
        <f t="shared" si="8"/>
        <v>0</v>
      </c>
      <c r="L32" s="162">
        <f t="shared" si="8"/>
        <v>0</v>
      </c>
      <c r="M32" s="162">
        <f t="shared" si="8"/>
        <v>1</v>
      </c>
      <c r="N32" s="162">
        <f t="shared" si="8"/>
        <v>3</v>
      </c>
      <c r="O32" s="162">
        <f t="shared" si="8"/>
        <v>1</v>
      </c>
      <c r="P32" s="162">
        <f t="shared" si="8"/>
        <v>0</v>
      </c>
      <c r="Q32" s="162">
        <f t="shared" si="8"/>
        <v>0</v>
      </c>
      <c r="R32" s="162">
        <f t="shared" si="8"/>
        <v>0</v>
      </c>
      <c r="S32" s="134">
        <f t="shared" si="8"/>
        <v>0</v>
      </c>
    </row>
    <row r="33" ht="12.75" customHeight="1">
      <c r="A33" s="248"/>
    </row>
  </sheetData>
  <sheetProtection/>
  <mergeCells count="14">
    <mergeCell ref="K2:K3"/>
    <mergeCell ref="L2:L3"/>
    <mergeCell ref="M2:M3"/>
    <mergeCell ref="O2:O3"/>
    <mergeCell ref="P2:P3"/>
    <mergeCell ref="A2:A3"/>
    <mergeCell ref="Q2:Q3"/>
    <mergeCell ref="N2:N3"/>
    <mergeCell ref="S2:S3"/>
    <mergeCell ref="O1:S1"/>
    <mergeCell ref="B2:B3"/>
    <mergeCell ref="G2:J2"/>
    <mergeCell ref="R2:R3"/>
    <mergeCell ref="C2:F2"/>
  </mergeCells>
  <printOptions/>
  <pageMargins left="0.35433070866141736" right="0.7874015748031497" top="0.5905511811023623" bottom="0.5905511811023623" header="0" footer="0"/>
  <pageSetup blackAndWhite="1" fitToHeight="1" fitToWidth="1"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12.625" defaultRowHeight="13.5" customHeight="1"/>
  <cols>
    <col min="1" max="1" width="18.50390625" style="80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252" customFormat="1" ht="21">
      <c r="A1" s="249" t="s">
        <v>342</v>
      </c>
      <c r="B1" s="250"/>
      <c r="C1" s="251"/>
      <c r="D1" s="247">
        <v>43009</v>
      </c>
    </row>
    <row r="2" spans="1:4" s="252" customFormat="1" ht="13.5" customHeight="1">
      <c r="A2" s="229" t="s">
        <v>114</v>
      </c>
      <c r="B2" s="229" t="s">
        <v>8</v>
      </c>
      <c r="C2" s="229" t="s">
        <v>281</v>
      </c>
      <c r="D2" s="229" t="s">
        <v>7</v>
      </c>
    </row>
    <row r="3" spans="1:4" s="241" customFormat="1" ht="13.5" customHeight="1">
      <c r="A3" s="230" t="s">
        <v>8</v>
      </c>
      <c r="B3" s="253">
        <f>SUM(C3:D3)</f>
        <v>141</v>
      </c>
      <c r="C3" s="254">
        <f>SUM(C4:C12)</f>
        <v>14</v>
      </c>
      <c r="D3" s="255">
        <f>SUM(D4:D12)</f>
        <v>127</v>
      </c>
    </row>
    <row r="4" spans="1:4" s="241" customFormat="1" ht="13.5" customHeight="1">
      <c r="A4" s="233" t="s">
        <v>276</v>
      </c>
      <c r="B4" s="253">
        <v>70</v>
      </c>
      <c r="C4" s="256">
        <v>1</v>
      </c>
      <c r="D4" s="257">
        <v>69</v>
      </c>
    </row>
    <row r="5" spans="1:4" s="241" customFormat="1" ht="13.5" customHeight="1">
      <c r="A5" s="233" t="s">
        <v>106</v>
      </c>
      <c r="B5" s="253">
        <v>36</v>
      </c>
      <c r="C5" s="256">
        <v>4</v>
      </c>
      <c r="D5" s="257">
        <v>32</v>
      </c>
    </row>
    <row r="6" spans="1:4" s="241" customFormat="1" ht="13.5" customHeight="1">
      <c r="A6" s="233" t="s">
        <v>107</v>
      </c>
      <c r="B6" s="253">
        <v>15</v>
      </c>
      <c r="C6" s="256">
        <v>5</v>
      </c>
      <c r="D6" s="257">
        <v>10</v>
      </c>
    </row>
    <row r="7" spans="1:4" s="241" customFormat="1" ht="13.5" customHeight="1">
      <c r="A7" s="233" t="s">
        <v>108</v>
      </c>
      <c r="B7" s="253">
        <v>11</v>
      </c>
      <c r="C7" s="256">
        <v>2</v>
      </c>
      <c r="D7" s="257">
        <v>9</v>
      </c>
    </row>
    <row r="8" spans="1:4" s="241" customFormat="1" ht="13.5" customHeight="1">
      <c r="A8" s="233" t="s">
        <v>109</v>
      </c>
      <c r="B8" s="253">
        <v>5</v>
      </c>
      <c r="C8" s="256">
        <v>1</v>
      </c>
      <c r="D8" s="257">
        <v>4</v>
      </c>
    </row>
    <row r="9" spans="1:4" s="241" customFormat="1" ht="13.5" customHeight="1">
      <c r="A9" s="233" t="s">
        <v>110</v>
      </c>
      <c r="B9" s="253">
        <v>0</v>
      </c>
      <c r="C9" s="256">
        <v>0</v>
      </c>
      <c r="D9" s="257">
        <v>0</v>
      </c>
    </row>
    <row r="10" spans="1:4" s="241" customFormat="1" ht="13.5" customHeight="1">
      <c r="A10" s="233" t="s">
        <v>111</v>
      </c>
      <c r="B10" s="253">
        <v>2</v>
      </c>
      <c r="C10" s="256">
        <v>0</v>
      </c>
      <c r="D10" s="257">
        <v>2</v>
      </c>
    </row>
    <row r="11" spans="1:4" s="241" customFormat="1" ht="13.5" customHeight="1">
      <c r="A11" s="233" t="s">
        <v>112</v>
      </c>
      <c r="B11" s="253">
        <v>1</v>
      </c>
      <c r="C11" s="256">
        <v>1</v>
      </c>
      <c r="D11" s="257">
        <v>0</v>
      </c>
    </row>
    <row r="12" spans="1:4" s="241" customFormat="1" ht="13.5" customHeight="1">
      <c r="A12" s="258" t="s">
        <v>113</v>
      </c>
      <c r="B12" s="259">
        <v>1</v>
      </c>
      <c r="C12" s="260">
        <v>0</v>
      </c>
      <c r="D12" s="261">
        <v>1</v>
      </c>
    </row>
    <row r="13" spans="1:4" s="241" customFormat="1" ht="51" customHeight="1">
      <c r="A13" s="234"/>
      <c r="B13" s="256"/>
      <c r="C13" s="256"/>
      <c r="D13" s="256"/>
    </row>
    <row r="14" ht="45" customHeight="1"/>
  </sheetData>
  <sheetProtection/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50" zoomScalePageLayoutView="0" workbookViewId="0" topLeftCell="A1">
      <selection activeCell="L18" sqref="L18"/>
    </sheetView>
  </sheetViews>
  <sheetFormatPr defaultColWidth="9.125" defaultRowHeight="13.5" customHeight="1"/>
  <cols>
    <col min="1" max="1" width="19.125" style="268" customWidth="1"/>
    <col min="2" max="3" width="6.625" style="268" customWidth="1"/>
    <col min="4" max="4" width="5.50390625" style="268" customWidth="1"/>
    <col min="5" max="5" width="7.125" style="268" customWidth="1"/>
    <col min="6" max="6" width="7.25390625" style="268" customWidth="1"/>
    <col min="7" max="9" width="6.625" style="268" customWidth="1"/>
    <col min="10" max="10" width="7.125" style="268" customWidth="1"/>
    <col min="11" max="11" width="5.875" style="268" customWidth="1"/>
    <col min="12" max="16384" width="9.125" style="268" customWidth="1"/>
  </cols>
  <sheetData>
    <row r="1" spans="1:11" s="264" customFormat="1" ht="21">
      <c r="A1" s="262" t="s">
        <v>115</v>
      </c>
      <c r="B1" s="263"/>
      <c r="C1" s="263"/>
      <c r="D1" s="263"/>
      <c r="I1" s="388">
        <v>43009</v>
      </c>
      <c r="J1" s="388"/>
      <c r="K1" s="388"/>
    </row>
    <row r="2" spans="1:11" ht="46.5" customHeight="1">
      <c r="A2" s="391" t="s">
        <v>114</v>
      </c>
      <c r="B2" s="389" t="s">
        <v>8</v>
      </c>
      <c r="C2" s="390"/>
      <c r="D2" s="265" t="s">
        <v>98</v>
      </c>
      <c r="E2" s="266" t="s">
        <v>116</v>
      </c>
      <c r="F2" s="266" t="s">
        <v>117</v>
      </c>
      <c r="G2" s="266" t="s">
        <v>118</v>
      </c>
      <c r="H2" s="266" t="s">
        <v>119</v>
      </c>
      <c r="I2" s="266" t="s">
        <v>298</v>
      </c>
      <c r="J2" s="266" t="s">
        <v>299</v>
      </c>
      <c r="K2" s="267" t="s">
        <v>101</v>
      </c>
    </row>
    <row r="3" spans="1:11" s="270" customFormat="1" ht="13.5" customHeight="1">
      <c r="A3" s="392"/>
      <c r="B3" s="269" t="s">
        <v>120</v>
      </c>
      <c r="C3" s="269" t="s">
        <v>121</v>
      </c>
      <c r="D3" s="393" t="s">
        <v>120</v>
      </c>
      <c r="E3" s="394"/>
      <c r="F3" s="394"/>
      <c r="G3" s="394"/>
      <c r="H3" s="394"/>
      <c r="I3" s="394"/>
      <c r="J3" s="394"/>
      <c r="K3" s="395"/>
    </row>
    <row r="4" spans="1:11" ht="13.5" customHeight="1">
      <c r="A4" s="267" t="s">
        <v>37</v>
      </c>
      <c r="B4" s="271">
        <f aca="true" t="shared" si="0" ref="B4:B13">SUM(D4:K4)</f>
        <v>141</v>
      </c>
      <c r="C4" s="272">
        <f>B4/$B$4*100</f>
        <v>100</v>
      </c>
      <c r="D4" s="273">
        <v>5</v>
      </c>
      <c r="E4" s="273">
        <v>21</v>
      </c>
      <c r="F4" s="273">
        <v>2</v>
      </c>
      <c r="G4" s="273">
        <v>3</v>
      </c>
      <c r="H4" s="273">
        <v>95</v>
      </c>
      <c r="I4" s="273">
        <v>14</v>
      </c>
      <c r="J4" s="273">
        <v>1</v>
      </c>
      <c r="K4" s="274">
        <v>0</v>
      </c>
    </row>
    <row r="5" spans="1:11" ht="13.5" customHeight="1">
      <c r="A5" s="275" t="s">
        <v>105</v>
      </c>
      <c r="B5" s="276">
        <f t="shared" si="0"/>
        <v>70</v>
      </c>
      <c r="C5" s="277">
        <f aca="true" t="shared" si="1" ref="C5:C13">B5/$B$4*100</f>
        <v>49.645390070921984</v>
      </c>
      <c r="D5" s="278">
        <v>0</v>
      </c>
      <c r="E5" s="278">
        <v>3</v>
      </c>
      <c r="F5" s="278">
        <v>1</v>
      </c>
      <c r="G5" s="278">
        <v>1</v>
      </c>
      <c r="H5" s="278">
        <v>60</v>
      </c>
      <c r="I5" s="278">
        <v>4</v>
      </c>
      <c r="J5" s="278">
        <v>1</v>
      </c>
      <c r="K5" s="279">
        <v>0</v>
      </c>
    </row>
    <row r="6" spans="1:11" ht="13.5" customHeight="1">
      <c r="A6" s="275" t="s">
        <v>106</v>
      </c>
      <c r="B6" s="276">
        <f t="shared" si="0"/>
        <v>36</v>
      </c>
      <c r="C6" s="277">
        <f t="shared" si="1"/>
        <v>25.53191489361702</v>
      </c>
      <c r="D6" s="278">
        <v>1</v>
      </c>
      <c r="E6" s="278">
        <v>11</v>
      </c>
      <c r="F6" s="278">
        <v>0</v>
      </c>
      <c r="G6" s="278">
        <v>0</v>
      </c>
      <c r="H6" s="278">
        <v>21</v>
      </c>
      <c r="I6" s="278">
        <v>3</v>
      </c>
      <c r="J6" s="278">
        <v>0</v>
      </c>
      <c r="K6" s="279">
        <v>0</v>
      </c>
    </row>
    <row r="7" spans="1:11" ht="13.5" customHeight="1">
      <c r="A7" s="275" t="s">
        <v>107</v>
      </c>
      <c r="B7" s="276">
        <f t="shared" si="0"/>
        <v>15</v>
      </c>
      <c r="C7" s="277">
        <f t="shared" si="1"/>
        <v>10.638297872340425</v>
      </c>
      <c r="D7" s="278">
        <v>0</v>
      </c>
      <c r="E7" s="278">
        <v>1</v>
      </c>
      <c r="F7" s="278">
        <v>1</v>
      </c>
      <c r="G7" s="278">
        <v>2</v>
      </c>
      <c r="H7" s="278">
        <v>8</v>
      </c>
      <c r="I7" s="278">
        <v>3</v>
      </c>
      <c r="J7" s="278">
        <v>0</v>
      </c>
      <c r="K7" s="279">
        <v>0</v>
      </c>
    </row>
    <row r="8" spans="1:11" ht="13.5" customHeight="1">
      <c r="A8" s="275" t="s">
        <v>108</v>
      </c>
      <c r="B8" s="276">
        <f t="shared" si="0"/>
        <v>11</v>
      </c>
      <c r="C8" s="277">
        <f t="shared" si="1"/>
        <v>7.801418439716312</v>
      </c>
      <c r="D8" s="278">
        <v>1</v>
      </c>
      <c r="E8" s="278">
        <v>3</v>
      </c>
      <c r="F8" s="278">
        <v>0</v>
      </c>
      <c r="G8" s="278">
        <v>0</v>
      </c>
      <c r="H8" s="278">
        <v>6</v>
      </c>
      <c r="I8" s="278">
        <v>1</v>
      </c>
      <c r="J8" s="278">
        <v>0</v>
      </c>
      <c r="K8" s="279">
        <v>0</v>
      </c>
    </row>
    <row r="9" spans="1:11" ht="13.5" customHeight="1">
      <c r="A9" s="275" t="s">
        <v>109</v>
      </c>
      <c r="B9" s="276">
        <f t="shared" si="0"/>
        <v>5</v>
      </c>
      <c r="C9" s="277">
        <f t="shared" si="1"/>
        <v>3.546099290780142</v>
      </c>
      <c r="D9" s="278">
        <v>2</v>
      </c>
      <c r="E9" s="278">
        <v>1</v>
      </c>
      <c r="F9" s="278">
        <v>0</v>
      </c>
      <c r="G9" s="278">
        <v>0</v>
      </c>
      <c r="H9" s="278">
        <v>0</v>
      </c>
      <c r="I9" s="278">
        <v>2</v>
      </c>
      <c r="J9" s="278">
        <v>0</v>
      </c>
      <c r="K9" s="279">
        <v>0</v>
      </c>
    </row>
    <row r="10" spans="1:11" ht="13.5" customHeight="1">
      <c r="A10" s="275" t="s">
        <v>110</v>
      </c>
      <c r="B10" s="276">
        <f t="shared" si="0"/>
        <v>0</v>
      </c>
      <c r="C10" s="277">
        <f t="shared" si="1"/>
        <v>0</v>
      </c>
      <c r="D10" s="278">
        <v>0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9">
        <v>0</v>
      </c>
    </row>
    <row r="11" spans="1:11" ht="13.5" customHeight="1">
      <c r="A11" s="275" t="s">
        <v>111</v>
      </c>
      <c r="B11" s="276">
        <f t="shared" si="0"/>
        <v>2</v>
      </c>
      <c r="C11" s="277">
        <f t="shared" si="1"/>
        <v>1.4184397163120568</v>
      </c>
      <c r="D11" s="278">
        <v>1</v>
      </c>
      <c r="E11" s="278">
        <v>1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9">
        <v>0</v>
      </c>
    </row>
    <row r="12" spans="1:11" ht="13.5" customHeight="1">
      <c r="A12" s="275" t="s">
        <v>112</v>
      </c>
      <c r="B12" s="276">
        <f t="shared" si="0"/>
        <v>1</v>
      </c>
      <c r="C12" s="277">
        <f t="shared" si="1"/>
        <v>0.7092198581560284</v>
      </c>
      <c r="D12" s="278">
        <v>0</v>
      </c>
      <c r="E12" s="278">
        <v>0</v>
      </c>
      <c r="F12" s="278">
        <v>0</v>
      </c>
      <c r="G12" s="278">
        <v>0</v>
      </c>
      <c r="H12" s="278">
        <v>0</v>
      </c>
      <c r="I12" s="278">
        <v>1</v>
      </c>
      <c r="J12" s="278">
        <v>0</v>
      </c>
      <c r="K12" s="279">
        <v>0</v>
      </c>
    </row>
    <row r="13" spans="1:11" ht="13.5" customHeight="1">
      <c r="A13" s="280" t="s">
        <v>113</v>
      </c>
      <c r="B13" s="281">
        <f t="shared" si="0"/>
        <v>1</v>
      </c>
      <c r="C13" s="282">
        <f t="shared" si="1"/>
        <v>0.7092198581560284</v>
      </c>
      <c r="D13" s="283">
        <v>0</v>
      </c>
      <c r="E13" s="283">
        <v>1</v>
      </c>
      <c r="F13" s="283">
        <v>0</v>
      </c>
      <c r="G13" s="283">
        <v>0</v>
      </c>
      <c r="H13" s="283">
        <v>0</v>
      </c>
      <c r="I13" s="283">
        <v>0</v>
      </c>
      <c r="J13" s="283">
        <v>0</v>
      </c>
      <c r="K13" s="284">
        <v>0</v>
      </c>
    </row>
    <row r="14" ht="13.5" customHeight="1">
      <c r="A14" s="285"/>
    </row>
  </sheetData>
  <sheetProtection/>
  <mergeCells count="4">
    <mergeCell ref="I1:K1"/>
    <mergeCell ref="B2:C2"/>
    <mergeCell ref="A2:A3"/>
    <mergeCell ref="D3:K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BreakPreview" zoomScaleSheetLayoutView="100" zoomScalePageLayoutView="0" workbookViewId="0" topLeftCell="A1">
      <selection activeCell="M16" sqref="M16"/>
    </sheetView>
  </sheetViews>
  <sheetFormatPr defaultColWidth="9.125" defaultRowHeight="13.5" customHeight="1"/>
  <cols>
    <col min="1" max="1" width="8.75390625" style="90" customWidth="1"/>
    <col min="2" max="2" width="7.50390625" style="90" bestFit="1" customWidth="1"/>
    <col min="3" max="5" width="8.875" style="89" customWidth="1"/>
    <col min="6" max="11" width="7.25390625" style="89" customWidth="1"/>
    <col min="12" max="12" width="18.625" style="89" bestFit="1" customWidth="1"/>
    <col min="13" max="13" width="16.625" style="89" bestFit="1" customWidth="1"/>
    <col min="14" max="16384" width="9.125" style="89" customWidth="1"/>
  </cols>
  <sheetData>
    <row r="1" spans="1:14" s="79" customFormat="1" ht="21">
      <c r="A1" s="77" t="s">
        <v>127</v>
      </c>
      <c r="B1" s="78"/>
      <c r="C1" s="78"/>
      <c r="D1" s="78"/>
      <c r="E1" s="78"/>
      <c r="F1" s="78"/>
      <c r="G1" s="78"/>
      <c r="H1" s="17"/>
      <c r="I1" s="17"/>
      <c r="J1" s="398">
        <v>43009</v>
      </c>
      <c r="K1" s="398"/>
      <c r="L1"/>
      <c r="M1"/>
      <c r="N1"/>
    </row>
    <row r="2" spans="1:14" ht="13.5" customHeight="1">
      <c r="A2" s="401" t="s">
        <v>128</v>
      </c>
      <c r="B2" s="402"/>
      <c r="C2" s="334" t="s">
        <v>282</v>
      </c>
      <c r="D2" s="334"/>
      <c r="E2" s="334"/>
      <c r="F2" s="334" t="s">
        <v>129</v>
      </c>
      <c r="G2" s="334"/>
      <c r="H2" s="334"/>
      <c r="I2" s="334" t="s">
        <v>130</v>
      </c>
      <c r="J2" s="334"/>
      <c r="K2" s="334"/>
      <c r="L2"/>
      <c r="M2"/>
      <c r="N2"/>
    </row>
    <row r="3" spans="1:14" ht="13.5" customHeight="1">
      <c r="A3" s="403"/>
      <c r="B3" s="404"/>
      <c r="C3" s="4" t="s">
        <v>8</v>
      </c>
      <c r="D3" s="4" t="s">
        <v>131</v>
      </c>
      <c r="E3" s="4" t="s">
        <v>132</v>
      </c>
      <c r="F3" s="4" t="s">
        <v>8</v>
      </c>
      <c r="G3" s="4" t="s">
        <v>131</v>
      </c>
      <c r="H3" s="4" t="s">
        <v>132</v>
      </c>
      <c r="I3" s="4" t="s">
        <v>8</v>
      </c>
      <c r="J3" s="4" t="s">
        <v>131</v>
      </c>
      <c r="K3" s="4" t="s">
        <v>132</v>
      </c>
      <c r="L3"/>
      <c r="M3"/>
      <c r="N3"/>
    </row>
    <row r="4" spans="1:14" ht="21" customHeight="1">
      <c r="A4" s="396" t="s">
        <v>8</v>
      </c>
      <c r="B4" s="397"/>
      <c r="C4" s="153">
        <f aca="true" t="shared" si="0" ref="C4:K4">C5+C8+SUM(C11:C39)</f>
        <v>27714.600000000002</v>
      </c>
      <c r="D4" s="151">
        <f t="shared" si="0"/>
        <v>26645.500000000004</v>
      </c>
      <c r="E4" s="154">
        <f t="shared" si="0"/>
        <v>1069.1</v>
      </c>
      <c r="F4" s="138">
        <f t="shared" si="0"/>
        <v>126.09008189262966</v>
      </c>
      <c r="G4" s="138">
        <f t="shared" si="0"/>
        <v>127.73489932885904</v>
      </c>
      <c r="H4" s="140">
        <f t="shared" si="0"/>
        <v>95.45535714285715</v>
      </c>
      <c r="I4" s="138">
        <f t="shared" si="0"/>
        <v>196.5574468085107</v>
      </c>
      <c r="J4" s="138">
        <f t="shared" si="0"/>
        <v>203.40076335877868</v>
      </c>
      <c r="K4" s="140">
        <f t="shared" si="0"/>
        <v>106.91</v>
      </c>
      <c r="L4"/>
      <c r="N4"/>
    </row>
    <row r="5" spans="1:14" ht="21" customHeight="1">
      <c r="A5" s="368" t="s">
        <v>133</v>
      </c>
      <c r="B5" s="81" t="s">
        <v>8</v>
      </c>
      <c r="C5" s="139">
        <f aca="true" t="shared" si="1" ref="C5:C30">SUM(D5:E5)</f>
        <v>2436.2999999999997</v>
      </c>
      <c r="D5" s="150">
        <v>2373.7</v>
      </c>
      <c r="E5" s="150">
        <v>62.6</v>
      </c>
      <c r="F5" s="139">
        <f aca="true" t="shared" si="2" ref="F5:F39">C5/$N$8*100</f>
        <v>11.084167424931755</v>
      </c>
      <c r="G5" s="37">
        <f>D5/$O$8*100</f>
        <v>11.379194630872483</v>
      </c>
      <c r="H5" s="45">
        <f aca="true" t="shared" si="3" ref="H5:H39">E5/$P$8*100</f>
        <v>5.589285714285714</v>
      </c>
      <c r="I5" s="139">
        <f aca="true" t="shared" si="4" ref="I5:I39">C5/$N$9</f>
        <v>17.278723404255317</v>
      </c>
      <c r="J5" s="37">
        <f aca="true" t="shared" si="5" ref="J5:J39">D5/$O$9</f>
        <v>18.119847328244273</v>
      </c>
      <c r="K5" s="45">
        <f aca="true" t="shared" si="6" ref="K5:K39">E5/$P$9</f>
        <v>6.26</v>
      </c>
      <c r="L5" s="170"/>
      <c r="N5"/>
    </row>
    <row r="6" spans="1:14" ht="21" customHeight="1">
      <c r="A6" s="399"/>
      <c r="B6" s="81" t="s">
        <v>134</v>
      </c>
      <c r="C6" s="139">
        <f t="shared" si="1"/>
        <v>2060</v>
      </c>
      <c r="D6" s="151">
        <v>2009</v>
      </c>
      <c r="E6" s="151">
        <v>51</v>
      </c>
      <c r="F6" s="139">
        <f t="shared" si="2"/>
        <v>9.372156505914468</v>
      </c>
      <c r="G6" s="37">
        <f aca="true" t="shared" si="7" ref="G6:G39">D6/$O$8*100</f>
        <v>9.630872483221477</v>
      </c>
      <c r="H6" s="45">
        <f t="shared" si="3"/>
        <v>4.553571428571428</v>
      </c>
      <c r="I6" s="139">
        <f t="shared" si="4"/>
        <v>14.609929078014185</v>
      </c>
      <c r="J6" s="37">
        <f t="shared" si="5"/>
        <v>15.335877862595419</v>
      </c>
      <c r="K6" s="45">
        <f t="shared" si="6"/>
        <v>5.1</v>
      </c>
      <c r="L6"/>
      <c r="M6"/>
      <c r="N6"/>
    </row>
    <row r="7" spans="1:16" ht="21" customHeight="1">
      <c r="A7" s="400"/>
      <c r="B7" s="81" t="s">
        <v>135</v>
      </c>
      <c r="C7" s="139">
        <f t="shared" si="1"/>
        <v>376.3</v>
      </c>
      <c r="D7" s="152">
        <v>364.7</v>
      </c>
      <c r="E7" s="151">
        <v>11.6</v>
      </c>
      <c r="F7" s="139">
        <f t="shared" si="2"/>
        <v>1.7120109190172885</v>
      </c>
      <c r="G7" s="37">
        <f t="shared" si="7"/>
        <v>1.7483221476510067</v>
      </c>
      <c r="H7" s="45">
        <f t="shared" si="3"/>
        <v>1.0357142857142856</v>
      </c>
      <c r="I7" s="139">
        <f t="shared" si="4"/>
        <v>2.6687943262411347</v>
      </c>
      <c r="J7" s="37">
        <f t="shared" si="5"/>
        <v>2.783969465648855</v>
      </c>
      <c r="K7" s="45">
        <f t="shared" si="6"/>
        <v>1.16</v>
      </c>
      <c r="M7"/>
      <c r="N7" s="89" t="s">
        <v>37</v>
      </c>
      <c r="O7" s="89" t="s">
        <v>265</v>
      </c>
      <c r="P7" s="89" t="s">
        <v>266</v>
      </c>
    </row>
    <row r="8" spans="1:16" ht="21" customHeight="1">
      <c r="A8" s="405" t="s">
        <v>136</v>
      </c>
      <c r="B8" s="81" t="s">
        <v>8</v>
      </c>
      <c r="C8" s="139">
        <f t="shared" si="1"/>
        <v>41</v>
      </c>
      <c r="D8" s="151">
        <v>39.8</v>
      </c>
      <c r="E8" s="151">
        <v>1.2</v>
      </c>
      <c r="F8" s="139">
        <f t="shared" si="2"/>
        <v>0.18653321201091902</v>
      </c>
      <c r="G8" s="37">
        <f t="shared" si="7"/>
        <v>0.19079578139980824</v>
      </c>
      <c r="H8" s="45">
        <f t="shared" si="3"/>
        <v>0.10714285714285715</v>
      </c>
      <c r="I8" s="139">
        <f t="shared" si="4"/>
        <v>0.2907801418439716</v>
      </c>
      <c r="J8" s="37">
        <f t="shared" si="5"/>
        <v>0.30381679389312977</v>
      </c>
      <c r="K8" s="45">
        <f t="shared" si="6"/>
        <v>0.12</v>
      </c>
      <c r="M8" s="89" t="s">
        <v>267</v>
      </c>
      <c r="N8" s="308">
        <v>21980</v>
      </c>
      <c r="O8" s="308">
        <v>20860</v>
      </c>
      <c r="P8" s="89">
        <v>1120</v>
      </c>
    </row>
    <row r="9" spans="1:16" ht="21" customHeight="1">
      <c r="A9" s="406"/>
      <c r="B9" s="81" t="s">
        <v>134</v>
      </c>
      <c r="C9" s="139">
        <f t="shared" si="1"/>
        <v>33</v>
      </c>
      <c r="D9" s="151">
        <v>32</v>
      </c>
      <c r="E9" s="151">
        <v>1</v>
      </c>
      <c r="F9" s="139">
        <f t="shared" si="2"/>
        <v>0.15013648771610555</v>
      </c>
      <c r="G9" s="37">
        <f t="shared" si="7"/>
        <v>0.15340364333652923</v>
      </c>
      <c r="H9" s="45">
        <f t="shared" si="3"/>
        <v>0.08928571428571429</v>
      </c>
      <c r="I9" s="139">
        <f t="shared" si="4"/>
        <v>0.23404255319148937</v>
      </c>
      <c r="J9" s="37">
        <f t="shared" si="5"/>
        <v>0.24427480916030533</v>
      </c>
      <c r="K9" s="45">
        <f t="shared" si="6"/>
        <v>0.1</v>
      </c>
      <c r="M9" s="89" t="s">
        <v>268</v>
      </c>
      <c r="N9" s="89">
        <v>141</v>
      </c>
      <c r="O9" s="89">
        <v>131</v>
      </c>
      <c r="P9" s="89">
        <v>10</v>
      </c>
    </row>
    <row r="10" spans="1:16" ht="21" customHeight="1">
      <c r="A10" s="407"/>
      <c r="B10" s="81" t="s">
        <v>135</v>
      </c>
      <c r="C10" s="139">
        <f t="shared" si="1"/>
        <v>8</v>
      </c>
      <c r="D10" s="151">
        <v>7.8</v>
      </c>
      <c r="E10" s="151">
        <v>0.2</v>
      </c>
      <c r="F10" s="139">
        <f t="shared" si="2"/>
        <v>0.03639672429481347</v>
      </c>
      <c r="G10" s="37">
        <f t="shared" si="7"/>
        <v>0.037392138063279005</v>
      </c>
      <c r="H10" s="45">
        <f t="shared" si="3"/>
        <v>0.017857142857142856</v>
      </c>
      <c r="I10" s="139">
        <f t="shared" si="4"/>
        <v>0.05673758865248227</v>
      </c>
      <c r="J10" s="37">
        <f t="shared" si="5"/>
        <v>0.059541984732824425</v>
      </c>
      <c r="K10" s="45">
        <f t="shared" si="6"/>
        <v>0.02</v>
      </c>
      <c r="N10" s="302" t="s">
        <v>296</v>
      </c>
      <c r="O10" s="302" t="s">
        <v>291</v>
      </c>
      <c r="P10" s="302" t="s">
        <v>292</v>
      </c>
    </row>
    <row r="11" spans="1:16" ht="21" customHeight="1">
      <c r="A11" s="396" t="s">
        <v>137</v>
      </c>
      <c r="B11" s="397"/>
      <c r="C11" s="139">
        <f t="shared" si="1"/>
        <v>593.5</v>
      </c>
      <c r="D11" s="151">
        <v>572.5</v>
      </c>
      <c r="E11" s="151">
        <v>21</v>
      </c>
      <c r="F11" s="139">
        <f t="shared" si="2"/>
        <v>2.7001819836214738</v>
      </c>
      <c r="G11" s="37">
        <f t="shared" si="7"/>
        <v>2.7444870565675936</v>
      </c>
      <c r="H11" s="45">
        <f t="shared" si="3"/>
        <v>1.875</v>
      </c>
      <c r="I11" s="139">
        <f t="shared" si="4"/>
        <v>4.209219858156028</v>
      </c>
      <c r="J11" s="37">
        <f t="shared" si="5"/>
        <v>4.370229007633588</v>
      </c>
      <c r="K11" s="45">
        <f t="shared" si="6"/>
        <v>2.1</v>
      </c>
      <c r="M11"/>
      <c r="N11" s="302" t="s">
        <v>297</v>
      </c>
      <c r="O11" s="302" t="s">
        <v>297</v>
      </c>
      <c r="P11" s="302" t="s">
        <v>297</v>
      </c>
    </row>
    <row r="12" spans="1:13" ht="21" customHeight="1">
      <c r="A12" s="396" t="s">
        <v>180</v>
      </c>
      <c r="B12" s="397"/>
      <c r="C12" s="139">
        <f t="shared" si="1"/>
        <v>34.3</v>
      </c>
      <c r="D12" s="151">
        <v>33.3</v>
      </c>
      <c r="E12" s="151">
        <v>1</v>
      </c>
      <c r="F12" s="139">
        <f t="shared" si="2"/>
        <v>0.15605095541401273</v>
      </c>
      <c r="G12" s="37">
        <f t="shared" si="7"/>
        <v>0.1596356663470757</v>
      </c>
      <c r="H12" s="45">
        <f t="shared" si="3"/>
        <v>0.08928571428571429</v>
      </c>
      <c r="I12" s="139">
        <f t="shared" si="4"/>
        <v>0.24326241134751772</v>
      </c>
      <c r="J12" s="37">
        <f t="shared" si="5"/>
        <v>0.2541984732824427</v>
      </c>
      <c r="K12" s="45">
        <f t="shared" si="6"/>
        <v>0.1</v>
      </c>
      <c r="M12"/>
    </row>
    <row r="13" spans="1:13" ht="21" customHeight="1">
      <c r="A13" s="396" t="s">
        <v>181</v>
      </c>
      <c r="B13" s="397"/>
      <c r="C13" s="139">
        <f t="shared" si="1"/>
        <v>199.1</v>
      </c>
      <c r="D13" s="151">
        <v>199.1</v>
      </c>
      <c r="E13" s="151">
        <v>0</v>
      </c>
      <c r="F13" s="139">
        <f t="shared" si="2"/>
        <v>0.9058234758871702</v>
      </c>
      <c r="G13" s="37">
        <f t="shared" si="7"/>
        <v>0.9544582933844679</v>
      </c>
      <c r="H13" s="45">
        <f t="shared" si="3"/>
        <v>0</v>
      </c>
      <c r="I13" s="139">
        <f t="shared" si="4"/>
        <v>1.4120567375886524</v>
      </c>
      <c r="J13" s="37">
        <f t="shared" si="5"/>
        <v>1.5198473282442748</v>
      </c>
      <c r="K13" s="45">
        <f t="shared" si="6"/>
        <v>0</v>
      </c>
      <c r="M13"/>
    </row>
    <row r="14" spans="1:13" ht="21" customHeight="1">
      <c r="A14" s="396" t="s">
        <v>182</v>
      </c>
      <c r="B14" s="397"/>
      <c r="C14" s="139">
        <f t="shared" si="1"/>
        <v>11069.4</v>
      </c>
      <c r="D14" s="151">
        <v>10666.1</v>
      </c>
      <c r="E14" s="151">
        <v>403.3</v>
      </c>
      <c r="F14" s="139">
        <f t="shared" si="2"/>
        <v>50.36123748862602</v>
      </c>
      <c r="G14" s="37">
        <f t="shared" si="7"/>
        <v>51.13183125599233</v>
      </c>
      <c r="H14" s="45">
        <f t="shared" si="3"/>
        <v>36.00892857142857</v>
      </c>
      <c r="I14" s="139">
        <f t="shared" si="4"/>
        <v>78.50638297872341</v>
      </c>
      <c r="J14" s="37">
        <f t="shared" si="5"/>
        <v>81.4206106870229</v>
      </c>
      <c r="K14" s="45">
        <f t="shared" si="6"/>
        <v>40.33</v>
      </c>
      <c r="M14"/>
    </row>
    <row r="15" spans="1:13" ht="21" customHeight="1">
      <c r="A15" s="396" t="s">
        <v>183</v>
      </c>
      <c r="B15" s="397"/>
      <c r="C15" s="139">
        <f t="shared" si="1"/>
        <v>1478.3000000000002</v>
      </c>
      <c r="D15" s="151">
        <v>1388.9</v>
      </c>
      <c r="E15" s="151">
        <v>89.4</v>
      </c>
      <c r="F15" s="139">
        <f t="shared" si="2"/>
        <v>6.725659690627844</v>
      </c>
      <c r="G15" s="37">
        <f t="shared" si="7"/>
        <v>6.658197507190796</v>
      </c>
      <c r="H15" s="45">
        <f t="shared" si="3"/>
        <v>7.982142857142857</v>
      </c>
      <c r="I15" s="139">
        <f t="shared" si="4"/>
        <v>10.484397163120569</v>
      </c>
      <c r="J15" s="37">
        <f t="shared" si="5"/>
        <v>10.602290076335878</v>
      </c>
      <c r="K15" s="45">
        <f t="shared" si="6"/>
        <v>8.940000000000001</v>
      </c>
      <c r="M15"/>
    </row>
    <row r="16" spans="1:13" ht="21" customHeight="1">
      <c r="A16" s="396" t="s">
        <v>138</v>
      </c>
      <c r="B16" s="397"/>
      <c r="C16" s="139">
        <f t="shared" si="1"/>
        <v>2447.6</v>
      </c>
      <c r="D16" s="151">
        <v>2286.4</v>
      </c>
      <c r="E16" s="151">
        <v>161.2</v>
      </c>
      <c r="F16" s="139">
        <f t="shared" si="2"/>
        <v>11.13557779799818</v>
      </c>
      <c r="G16" s="37">
        <f t="shared" si="7"/>
        <v>10.960690316395015</v>
      </c>
      <c r="H16" s="45">
        <f t="shared" si="3"/>
        <v>14.39285714285714</v>
      </c>
      <c r="I16" s="139">
        <f t="shared" si="4"/>
        <v>17.358865248226948</v>
      </c>
      <c r="J16" s="37">
        <f t="shared" si="5"/>
        <v>17.45343511450382</v>
      </c>
      <c r="K16" s="45">
        <f t="shared" si="6"/>
        <v>16.119999999999997</v>
      </c>
      <c r="M16"/>
    </row>
    <row r="17" spans="1:13" ht="21" customHeight="1">
      <c r="A17" s="396" t="s">
        <v>139</v>
      </c>
      <c r="B17" s="397"/>
      <c r="C17" s="139">
        <f t="shared" si="1"/>
        <v>1093</v>
      </c>
      <c r="D17" s="151">
        <v>1053</v>
      </c>
      <c r="E17" s="151">
        <v>40</v>
      </c>
      <c r="F17" s="139">
        <f t="shared" si="2"/>
        <v>4.97270245677889</v>
      </c>
      <c r="G17" s="37">
        <f t="shared" si="7"/>
        <v>5.047938638542666</v>
      </c>
      <c r="H17" s="45">
        <f t="shared" si="3"/>
        <v>3.571428571428571</v>
      </c>
      <c r="I17" s="139">
        <f t="shared" si="4"/>
        <v>7.75177304964539</v>
      </c>
      <c r="J17" s="37">
        <f t="shared" si="5"/>
        <v>8.038167938931299</v>
      </c>
      <c r="K17" s="45">
        <f t="shared" si="6"/>
        <v>4</v>
      </c>
      <c r="M17"/>
    </row>
    <row r="18" spans="1:13" ht="21" customHeight="1">
      <c r="A18" s="396" t="s">
        <v>140</v>
      </c>
      <c r="B18" s="397"/>
      <c r="C18" s="139">
        <f t="shared" si="1"/>
        <v>701.2</v>
      </c>
      <c r="D18" s="151">
        <v>674.2</v>
      </c>
      <c r="E18" s="151">
        <v>27</v>
      </c>
      <c r="F18" s="139">
        <f t="shared" si="2"/>
        <v>3.1901728844404</v>
      </c>
      <c r="G18" s="37">
        <f t="shared" si="7"/>
        <v>3.232023010546501</v>
      </c>
      <c r="H18" s="45">
        <f t="shared" si="3"/>
        <v>2.410714285714286</v>
      </c>
      <c r="I18" s="139">
        <f t="shared" si="4"/>
        <v>4.973049645390072</v>
      </c>
      <c r="J18" s="37">
        <f t="shared" si="5"/>
        <v>5.146564885496184</v>
      </c>
      <c r="K18" s="45">
        <f t="shared" si="6"/>
        <v>2.7</v>
      </c>
      <c r="M18"/>
    </row>
    <row r="19" spans="1:13" ht="21" customHeight="1">
      <c r="A19" s="396" t="s">
        <v>141</v>
      </c>
      <c r="B19" s="397"/>
      <c r="C19" s="139">
        <f t="shared" si="1"/>
        <v>37.3</v>
      </c>
      <c r="D19" s="151">
        <v>37.3</v>
      </c>
      <c r="E19" s="151">
        <v>0</v>
      </c>
      <c r="F19" s="139">
        <f t="shared" si="2"/>
        <v>0.1696997270245678</v>
      </c>
      <c r="G19" s="37">
        <f t="shared" si="7"/>
        <v>0.17881112176414188</v>
      </c>
      <c r="H19" s="45">
        <f t="shared" si="3"/>
        <v>0</v>
      </c>
      <c r="I19" s="139">
        <f t="shared" si="4"/>
        <v>0.2645390070921986</v>
      </c>
      <c r="J19" s="37">
        <f t="shared" si="5"/>
        <v>0.2847328244274809</v>
      </c>
      <c r="K19" s="45">
        <f t="shared" si="6"/>
        <v>0</v>
      </c>
      <c r="M19"/>
    </row>
    <row r="20" spans="1:13" ht="21" customHeight="1">
      <c r="A20" s="396" t="s">
        <v>142</v>
      </c>
      <c r="B20" s="397"/>
      <c r="C20" s="139">
        <f t="shared" si="1"/>
        <v>190.7</v>
      </c>
      <c r="D20" s="151">
        <v>182.7</v>
      </c>
      <c r="E20" s="151">
        <v>8</v>
      </c>
      <c r="F20" s="139">
        <f t="shared" si="2"/>
        <v>0.867606915377616</v>
      </c>
      <c r="G20" s="37">
        <f t="shared" si="7"/>
        <v>0.8758389261744967</v>
      </c>
      <c r="H20" s="45">
        <f t="shared" si="3"/>
        <v>0.7142857142857143</v>
      </c>
      <c r="I20" s="139">
        <f t="shared" si="4"/>
        <v>1.352482269503546</v>
      </c>
      <c r="J20" s="37">
        <f t="shared" si="5"/>
        <v>1.3946564885496182</v>
      </c>
      <c r="K20" s="45">
        <f t="shared" si="6"/>
        <v>0.8</v>
      </c>
      <c r="M20"/>
    </row>
    <row r="21" spans="1:13" ht="21" customHeight="1">
      <c r="A21" s="396" t="s">
        <v>143</v>
      </c>
      <c r="B21" s="397"/>
      <c r="C21" s="139">
        <f t="shared" si="1"/>
        <v>0</v>
      </c>
      <c r="D21" s="151">
        <v>0</v>
      </c>
      <c r="E21" s="151">
        <v>0</v>
      </c>
      <c r="F21" s="139">
        <f t="shared" si="2"/>
        <v>0</v>
      </c>
      <c r="G21" s="37">
        <f t="shared" si="7"/>
        <v>0</v>
      </c>
      <c r="H21" s="45">
        <f t="shared" si="3"/>
        <v>0</v>
      </c>
      <c r="I21" s="139">
        <f t="shared" si="4"/>
        <v>0</v>
      </c>
      <c r="J21" s="37">
        <f t="shared" si="5"/>
        <v>0</v>
      </c>
      <c r="K21" s="45">
        <f t="shared" si="6"/>
        <v>0</v>
      </c>
      <c r="M21"/>
    </row>
    <row r="22" spans="1:13" ht="21" customHeight="1">
      <c r="A22" s="396" t="s">
        <v>144</v>
      </c>
      <c r="B22" s="397"/>
      <c r="C22" s="139">
        <f t="shared" si="1"/>
        <v>70.7</v>
      </c>
      <c r="D22" s="151">
        <v>66.7</v>
      </c>
      <c r="E22" s="151">
        <v>4</v>
      </c>
      <c r="F22" s="139">
        <f t="shared" si="2"/>
        <v>0.32165605095541405</v>
      </c>
      <c r="G22" s="37">
        <f t="shared" si="7"/>
        <v>0.31975071907957814</v>
      </c>
      <c r="H22" s="45">
        <f t="shared" si="3"/>
        <v>0.35714285714285715</v>
      </c>
      <c r="I22" s="139">
        <f t="shared" si="4"/>
        <v>0.5014184397163121</v>
      </c>
      <c r="J22" s="37">
        <f t="shared" si="5"/>
        <v>0.5091603053435114</v>
      </c>
      <c r="K22" s="45">
        <f t="shared" si="6"/>
        <v>0.4</v>
      </c>
      <c r="M22"/>
    </row>
    <row r="23" spans="1:13" ht="21" customHeight="1">
      <c r="A23" s="396" t="s">
        <v>145</v>
      </c>
      <c r="B23" s="397"/>
      <c r="C23" s="139">
        <f t="shared" si="1"/>
        <v>9</v>
      </c>
      <c r="D23" s="151">
        <v>9</v>
      </c>
      <c r="E23" s="151">
        <v>0</v>
      </c>
      <c r="F23" s="139">
        <f t="shared" si="2"/>
        <v>0.04094631483166515</v>
      </c>
      <c r="G23" s="37">
        <f t="shared" si="7"/>
        <v>0.04314477468839885</v>
      </c>
      <c r="H23" s="45">
        <f t="shared" si="3"/>
        <v>0</v>
      </c>
      <c r="I23" s="139">
        <f t="shared" si="4"/>
        <v>0.06382978723404255</v>
      </c>
      <c r="J23" s="37">
        <f t="shared" si="5"/>
        <v>0.06870229007633588</v>
      </c>
      <c r="K23" s="45">
        <f t="shared" si="6"/>
        <v>0</v>
      </c>
      <c r="M23"/>
    </row>
    <row r="24" spans="1:13" ht="21" customHeight="1">
      <c r="A24" s="396" t="s">
        <v>146</v>
      </c>
      <c r="B24" s="397"/>
      <c r="C24" s="139">
        <f t="shared" si="1"/>
        <v>524.7</v>
      </c>
      <c r="D24" s="151">
        <v>506.6</v>
      </c>
      <c r="E24" s="151">
        <v>18.1</v>
      </c>
      <c r="F24" s="139">
        <f t="shared" si="2"/>
        <v>2.3871701546860784</v>
      </c>
      <c r="G24" s="37">
        <f t="shared" si="7"/>
        <v>2.4285714285714284</v>
      </c>
      <c r="H24" s="45">
        <f t="shared" si="3"/>
        <v>1.6160714285714288</v>
      </c>
      <c r="I24" s="139">
        <f t="shared" si="4"/>
        <v>3.721276595744681</v>
      </c>
      <c r="J24" s="37">
        <f t="shared" si="5"/>
        <v>3.867175572519084</v>
      </c>
      <c r="K24" s="45">
        <f t="shared" si="6"/>
        <v>1.81</v>
      </c>
      <c r="M24"/>
    </row>
    <row r="25" spans="1:13" ht="21" customHeight="1">
      <c r="A25" s="396" t="s">
        <v>147</v>
      </c>
      <c r="B25" s="397"/>
      <c r="C25" s="139">
        <f t="shared" si="1"/>
        <v>0</v>
      </c>
      <c r="D25" s="151">
        <v>0</v>
      </c>
      <c r="E25" s="151">
        <v>0</v>
      </c>
      <c r="F25" s="139">
        <f t="shared" si="2"/>
        <v>0</v>
      </c>
      <c r="G25" s="37">
        <f t="shared" si="7"/>
        <v>0</v>
      </c>
      <c r="H25" s="45">
        <f t="shared" si="3"/>
        <v>0</v>
      </c>
      <c r="I25" s="139">
        <f t="shared" si="4"/>
        <v>0</v>
      </c>
      <c r="J25" s="37">
        <f t="shared" si="5"/>
        <v>0</v>
      </c>
      <c r="K25" s="45">
        <f t="shared" si="6"/>
        <v>0</v>
      </c>
      <c r="M25"/>
    </row>
    <row r="26" spans="1:13" ht="21" customHeight="1">
      <c r="A26" s="396" t="s">
        <v>148</v>
      </c>
      <c r="B26" s="397"/>
      <c r="C26" s="139">
        <f t="shared" si="1"/>
        <v>710.9</v>
      </c>
      <c r="D26" s="151">
        <v>690.1</v>
      </c>
      <c r="E26" s="151">
        <v>20.8</v>
      </c>
      <c r="F26" s="139">
        <f t="shared" si="2"/>
        <v>3.2343039126478614</v>
      </c>
      <c r="G26" s="37">
        <f t="shared" si="7"/>
        <v>3.3082454458293387</v>
      </c>
      <c r="H26" s="45">
        <f t="shared" si="3"/>
        <v>1.8571428571428572</v>
      </c>
      <c r="I26" s="139">
        <f t="shared" si="4"/>
        <v>5.041843971631206</v>
      </c>
      <c r="J26" s="37">
        <f t="shared" si="5"/>
        <v>5.26793893129771</v>
      </c>
      <c r="K26" s="45">
        <f t="shared" si="6"/>
        <v>2.08</v>
      </c>
      <c r="M26"/>
    </row>
    <row r="27" spans="1:13" ht="21" customHeight="1">
      <c r="A27" s="396" t="s">
        <v>149</v>
      </c>
      <c r="B27" s="397"/>
      <c r="C27" s="139">
        <f t="shared" si="1"/>
        <v>0.8</v>
      </c>
      <c r="D27" s="151">
        <v>0.8</v>
      </c>
      <c r="E27" s="151">
        <v>0</v>
      </c>
      <c r="F27" s="139">
        <f t="shared" si="2"/>
        <v>0.0036396724294813472</v>
      </c>
      <c r="G27" s="37">
        <f t="shared" si="7"/>
        <v>0.003835091083413231</v>
      </c>
      <c r="H27" s="45">
        <f t="shared" si="3"/>
        <v>0</v>
      </c>
      <c r="I27" s="139">
        <f t="shared" si="4"/>
        <v>0.005673758865248227</v>
      </c>
      <c r="J27" s="37">
        <f t="shared" si="5"/>
        <v>0.0061068702290076335</v>
      </c>
      <c r="K27" s="45">
        <f t="shared" si="6"/>
        <v>0</v>
      </c>
      <c r="M27"/>
    </row>
    <row r="28" spans="1:13" ht="21" customHeight="1">
      <c r="A28" s="396" t="s">
        <v>190</v>
      </c>
      <c r="B28" s="397"/>
      <c r="C28" s="139">
        <f t="shared" si="1"/>
        <v>235.9</v>
      </c>
      <c r="D28" s="151">
        <v>233.9</v>
      </c>
      <c r="E28" s="151">
        <v>2</v>
      </c>
      <c r="F28" s="139">
        <f t="shared" si="2"/>
        <v>1.073248407643312</v>
      </c>
      <c r="G28" s="37">
        <f t="shared" si="7"/>
        <v>1.1212847555129435</v>
      </c>
      <c r="H28" s="45">
        <f t="shared" si="3"/>
        <v>0.17857142857142858</v>
      </c>
      <c r="I28" s="139">
        <f t="shared" si="4"/>
        <v>1.673049645390071</v>
      </c>
      <c r="J28" s="37">
        <f t="shared" si="5"/>
        <v>1.785496183206107</v>
      </c>
      <c r="K28" s="45">
        <f t="shared" si="6"/>
        <v>0.2</v>
      </c>
      <c r="M28"/>
    </row>
    <row r="29" spans="1:13" ht="21" customHeight="1">
      <c r="A29" s="396" t="s">
        <v>204</v>
      </c>
      <c r="B29" s="397"/>
      <c r="C29" s="139">
        <f t="shared" si="1"/>
        <v>25.9</v>
      </c>
      <c r="D29" s="151">
        <v>25.9</v>
      </c>
      <c r="E29" s="151">
        <v>0</v>
      </c>
      <c r="F29" s="139">
        <f t="shared" si="2"/>
        <v>0.11783439490445859</v>
      </c>
      <c r="G29" s="37">
        <f t="shared" si="7"/>
        <v>0.12416107382550334</v>
      </c>
      <c r="H29" s="45">
        <f t="shared" si="3"/>
        <v>0</v>
      </c>
      <c r="I29" s="139">
        <f t="shared" si="4"/>
        <v>0.18368794326241134</v>
      </c>
      <c r="J29" s="37">
        <f t="shared" si="5"/>
        <v>0.19770992366412213</v>
      </c>
      <c r="K29" s="45">
        <f t="shared" si="6"/>
        <v>0</v>
      </c>
      <c r="M29"/>
    </row>
    <row r="30" spans="1:13" ht="21" customHeight="1">
      <c r="A30" s="396" t="s">
        <v>191</v>
      </c>
      <c r="B30" s="397"/>
      <c r="C30" s="139">
        <f t="shared" si="1"/>
        <v>5</v>
      </c>
      <c r="D30" s="221">
        <v>5</v>
      </c>
      <c r="E30" s="220">
        <v>0</v>
      </c>
      <c r="F30" s="286">
        <f t="shared" si="2"/>
        <v>0.02274795268425842</v>
      </c>
      <c r="G30" s="37">
        <f t="shared" si="7"/>
        <v>0.023969319271332692</v>
      </c>
      <c r="H30" s="45">
        <f t="shared" si="3"/>
        <v>0</v>
      </c>
      <c r="I30" s="286">
        <f>C30/$N$9</f>
        <v>0.03546099290780142</v>
      </c>
      <c r="J30" s="37">
        <f t="shared" si="5"/>
        <v>0.03816793893129771</v>
      </c>
      <c r="K30" s="45">
        <f t="shared" si="6"/>
        <v>0</v>
      </c>
      <c r="M30"/>
    </row>
    <row r="31" spans="1:13" ht="21" customHeight="1">
      <c r="A31" s="396" t="s">
        <v>150</v>
      </c>
      <c r="B31" s="397"/>
      <c r="C31" s="139">
        <f aca="true" t="shared" si="8" ref="C31:C39">SUM(D31:E31)</f>
        <v>332.4</v>
      </c>
      <c r="D31" s="151">
        <v>316.4</v>
      </c>
      <c r="E31" s="151">
        <v>16</v>
      </c>
      <c r="F31" s="139">
        <f t="shared" si="2"/>
        <v>1.5122838944494994</v>
      </c>
      <c r="G31" s="37">
        <f t="shared" si="7"/>
        <v>1.5167785234899327</v>
      </c>
      <c r="H31" s="45">
        <f t="shared" si="3"/>
        <v>1.4285714285714286</v>
      </c>
      <c r="I31" s="139">
        <f t="shared" si="4"/>
        <v>2.357446808510638</v>
      </c>
      <c r="J31" s="37">
        <f t="shared" si="5"/>
        <v>2.415267175572519</v>
      </c>
      <c r="K31" s="45">
        <f t="shared" si="6"/>
        <v>1.6</v>
      </c>
      <c r="M31"/>
    </row>
    <row r="32" spans="1:13" ht="21" customHeight="1">
      <c r="A32" s="396" t="s">
        <v>151</v>
      </c>
      <c r="B32" s="397"/>
      <c r="C32" s="139">
        <f t="shared" si="8"/>
        <v>68.7</v>
      </c>
      <c r="D32" s="151">
        <v>66.9</v>
      </c>
      <c r="E32" s="151">
        <v>1.8</v>
      </c>
      <c r="F32" s="139">
        <f t="shared" si="2"/>
        <v>0.31255686988171066</v>
      </c>
      <c r="G32" s="37">
        <f t="shared" si="7"/>
        <v>0.3207094918504315</v>
      </c>
      <c r="H32" s="45">
        <f t="shared" si="3"/>
        <v>0.1607142857142857</v>
      </c>
      <c r="I32" s="139">
        <f t="shared" si="4"/>
        <v>0.4872340425531915</v>
      </c>
      <c r="J32" s="37">
        <f t="shared" si="5"/>
        <v>0.5106870229007634</v>
      </c>
      <c r="K32" s="45">
        <f t="shared" si="6"/>
        <v>0.18</v>
      </c>
      <c r="M32"/>
    </row>
    <row r="33" spans="1:13" ht="21" customHeight="1">
      <c r="A33" s="396" t="s">
        <v>152</v>
      </c>
      <c r="B33" s="397"/>
      <c r="C33" s="139">
        <f t="shared" si="8"/>
        <v>121.5</v>
      </c>
      <c r="D33" s="151">
        <v>115.5</v>
      </c>
      <c r="E33" s="151">
        <v>6</v>
      </c>
      <c r="F33" s="139">
        <f t="shared" si="2"/>
        <v>0.5527752502274795</v>
      </c>
      <c r="G33" s="37">
        <f t="shared" si="7"/>
        <v>0.5536912751677853</v>
      </c>
      <c r="H33" s="45">
        <f t="shared" si="3"/>
        <v>0.5357142857142857</v>
      </c>
      <c r="I33" s="139">
        <f t="shared" si="4"/>
        <v>0.8617021276595744</v>
      </c>
      <c r="J33" s="37">
        <f t="shared" si="5"/>
        <v>0.8816793893129771</v>
      </c>
      <c r="K33" s="45">
        <f t="shared" si="6"/>
        <v>0.6</v>
      </c>
      <c r="M33"/>
    </row>
    <row r="34" spans="1:13" ht="21" customHeight="1">
      <c r="A34" s="396" t="s">
        <v>192</v>
      </c>
      <c r="B34" s="397"/>
      <c r="C34" s="139">
        <f t="shared" si="8"/>
        <v>174.6</v>
      </c>
      <c r="D34" s="151">
        <v>169.6</v>
      </c>
      <c r="E34" s="151">
        <v>5</v>
      </c>
      <c r="F34" s="139">
        <f t="shared" si="2"/>
        <v>0.7943585077343039</v>
      </c>
      <c r="G34" s="37">
        <f t="shared" si="7"/>
        <v>0.8130393096836049</v>
      </c>
      <c r="H34" s="45">
        <f t="shared" si="3"/>
        <v>0.4464285714285714</v>
      </c>
      <c r="I34" s="139">
        <f t="shared" si="4"/>
        <v>1.2382978723404254</v>
      </c>
      <c r="J34" s="37">
        <f t="shared" si="5"/>
        <v>1.2946564885496183</v>
      </c>
      <c r="K34" s="45">
        <f t="shared" si="6"/>
        <v>0.5</v>
      </c>
      <c r="M34"/>
    </row>
    <row r="35" spans="1:13" ht="21" customHeight="1">
      <c r="A35" s="396" t="s">
        <v>193</v>
      </c>
      <c r="B35" s="397"/>
      <c r="C35" s="139">
        <f t="shared" si="8"/>
        <v>669.9</v>
      </c>
      <c r="D35" s="151">
        <v>635.9</v>
      </c>
      <c r="E35" s="151">
        <v>34</v>
      </c>
      <c r="F35" s="139">
        <f t="shared" si="2"/>
        <v>3.0477707006369426</v>
      </c>
      <c r="G35" s="37">
        <f t="shared" si="7"/>
        <v>3.048418024928092</v>
      </c>
      <c r="H35" s="45">
        <f t="shared" si="3"/>
        <v>3.0357142857142856</v>
      </c>
      <c r="I35" s="139">
        <f t="shared" si="4"/>
        <v>4.751063829787234</v>
      </c>
      <c r="J35" s="37">
        <f t="shared" si="5"/>
        <v>4.854198473282443</v>
      </c>
      <c r="K35" s="45">
        <f t="shared" si="6"/>
        <v>3.4</v>
      </c>
      <c r="M35"/>
    </row>
    <row r="36" spans="1:13" ht="21" customHeight="1">
      <c r="A36" s="396" t="s">
        <v>194</v>
      </c>
      <c r="B36" s="397"/>
      <c r="C36" s="139">
        <f t="shared" si="8"/>
        <v>191.3</v>
      </c>
      <c r="D36" s="151">
        <v>183.3</v>
      </c>
      <c r="E36" s="151">
        <v>8</v>
      </c>
      <c r="F36" s="139">
        <f t="shared" si="2"/>
        <v>0.8703366696997271</v>
      </c>
      <c r="G36" s="37">
        <f t="shared" si="7"/>
        <v>0.8787152444870567</v>
      </c>
      <c r="H36" s="45">
        <f t="shared" si="3"/>
        <v>0.7142857142857143</v>
      </c>
      <c r="I36" s="139">
        <f t="shared" si="4"/>
        <v>1.3567375886524824</v>
      </c>
      <c r="J36" s="37">
        <f t="shared" si="5"/>
        <v>1.3992366412213741</v>
      </c>
      <c r="K36" s="45">
        <f t="shared" si="6"/>
        <v>0.8</v>
      </c>
      <c r="M36"/>
    </row>
    <row r="37" spans="1:13" ht="21" customHeight="1">
      <c r="A37" s="396" t="s">
        <v>153</v>
      </c>
      <c r="B37" s="397"/>
      <c r="C37" s="139">
        <f t="shared" si="8"/>
        <v>50.2</v>
      </c>
      <c r="D37" s="151">
        <v>50.2</v>
      </c>
      <c r="E37" s="151">
        <v>0</v>
      </c>
      <c r="F37" s="139">
        <f t="shared" si="2"/>
        <v>0.2283894449499545</v>
      </c>
      <c r="G37" s="37">
        <f t="shared" si="7"/>
        <v>0.24065196548418025</v>
      </c>
      <c r="H37" s="45">
        <f t="shared" si="3"/>
        <v>0</v>
      </c>
      <c r="I37" s="139">
        <f t="shared" si="4"/>
        <v>0.35602836879432626</v>
      </c>
      <c r="J37" s="37">
        <f t="shared" si="5"/>
        <v>0.38320610687022905</v>
      </c>
      <c r="K37" s="45">
        <f t="shared" si="6"/>
        <v>0</v>
      </c>
      <c r="M37"/>
    </row>
    <row r="38" spans="1:13" ht="20.25" customHeight="1">
      <c r="A38" s="396" t="s">
        <v>154</v>
      </c>
      <c r="B38" s="397"/>
      <c r="C38" s="139">
        <f t="shared" si="8"/>
        <v>2941.8</v>
      </c>
      <c r="D38" s="151">
        <v>2866.9</v>
      </c>
      <c r="E38" s="151">
        <v>74.9</v>
      </c>
      <c r="F38" s="139">
        <f t="shared" si="2"/>
        <v>13.383985441310283</v>
      </c>
      <c r="G38" s="37">
        <f t="shared" si="7"/>
        <v>13.74352828379674</v>
      </c>
      <c r="H38" s="45">
        <f t="shared" si="3"/>
        <v>6.6875</v>
      </c>
      <c r="I38" s="139">
        <f t="shared" si="4"/>
        <v>20.863829787234042</v>
      </c>
      <c r="J38" s="37">
        <f t="shared" si="5"/>
        <v>21.88473282442748</v>
      </c>
      <c r="K38" s="45">
        <f t="shared" si="6"/>
        <v>7.49</v>
      </c>
      <c r="M38"/>
    </row>
    <row r="39" spans="1:13" ht="20.25" customHeight="1">
      <c r="A39" s="396" t="s">
        <v>155</v>
      </c>
      <c r="B39" s="397"/>
      <c r="C39" s="139">
        <f t="shared" si="8"/>
        <v>1259.6</v>
      </c>
      <c r="D39" s="151">
        <v>1195.8</v>
      </c>
      <c r="E39" s="151">
        <v>63.8</v>
      </c>
      <c r="F39" s="139">
        <f t="shared" si="2"/>
        <v>5.730664240218379</v>
      </c>
      <c r="G39" s="37">
        <f t="shared" si="7"/>
        <v>5.732502396931927</v>
      </c>
      <c r="H39" s="45">
        <f t="shared" si="3"/>
        <v>5.696428571428571</v>
      </c>
      <c r="I39" s="139">
        <f t="shared" si="4"/>
        <v>8.933333333333334</v>
      </c>
      <c r="J39" s="37">
        <f t="shared" si="5"/>
        <v>9.12824427480916</v>
      </c>
      <c r="K39" s="45">
        <f t="shared" si="6"/>
        <v>6.38</v>
      </c>
      <c r="M39"/>
    </row>
    <row r="40" ht="23.25" customHeight="1">
      <c r="A40" s="197"/>
    </row>
  </sheetData>
  <sheetProtection/>
  <mergeCells count="37">
    <mergeCell ref="J1:K1"/>
    <mergeCell ref="I2:K2"/>
    <mergeCell ref="A4:B4"/>
    <mergeCell ref="A11:B11"/>
    <mergeCell ref="A5:A7"/>
    <mergeCell ref="A12:B12"/>
    <mergeCell ref="C2:E2"/>
    <mergeCell ref="F2:H2"/>
    <mergeCell ref="A2:B3"/>
    <mergeCell ref="A8:A10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5:B15"/>
    <mergeCell ref="A13:B13"/>
    <mergeCell ref="A14:B14"/>
    <mergeCell ref="A16:B16"/>
    <mergeCell ref="A27:B27"/>
    <mergeCell ref="A28:B28"/>
    <mergeCell ref="A24:B24"/>
    <mergeCell ref="A25:B25"/>
    <mergeCell ref="A26:B26"/>
    <mergeCell ref="A18:B18"/>
    <mergeCell ref="A19:B19"/>
    <mergeCell ref="A22:B22"/>
    <mergeCell ref="A21:B21"/>
    <mergeCell ref="A38:B38"/>
    <mergeCell ref="A39:B39"/>
    <mergeCell ref="A29:B29"/>
    <mergeCell ref="A30:B3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75" zoomScaleSheetLayoutView="75" zoomScalePageLayoutView="0" workbookViewId="0" topLeftCell="A1">
      <selection activeCell="A2" sqref="A2:A3"/>
    </sheetView>
  </sheetViews>
  <sheetFormatPr defaultColWidth="9.125" defaultRowHeight="13.5"/>
  <cols>
    <col min="1" max="1" width="13.625" style="2" customWidth="1"/>
    <col min="2" max="2" width="11.50390625" style="2" customWidth="1"/>
    <col min="3" max="17" width="11.375" style="2" customWidth="1"/>
    <col min="18" max="18" width="9.125" style="2" customWidth="1"/>
    <col min="19" max="19" width="11.125" style="201" customWidth="1"/>
    <col min="20" max="16384" width="9.125" style="2" customWidth="1"/>
  </cols>
  <sheetData>
    <row r="1" spans="1:17" ht="21">
      <c r="A1" s="1" t="s">
        <v>335</v>
      </c>
      <c r="B1" s="24"/>
      <c r="C1" s="24"/>
      <c r="D1" s="24"/>
      <c r="E1" s="24"/>
      <c r="F1" s="24"/>
      <c r="G1" s="24"/>
      <c r="H1" s="24"/>
      <c r="I1" s="24"/>
      <c r="J1" s="408" t="s">
        <v>39</v>
      </c>
      <c r="K1" s="408"/>
      <c r="L1" s="408"/>
      <c r="M1" s="408"/>
      <c r="N1" s="408"/>
      <c r="O1" s="408"/>
      <c r="P1" s="408"/>
      <c r="Q1" s="408"/>
    </row>
    <row r="2" spans="1:17" ht="19.5" customHeight="1">
      <c r="A2" s="409" t="s">
        <v>40</v>
      </c>
      <c r="B2" s="370" t="s">
        <v>186</v>
      </c>
      <c r="C2" s="371"/>
      <c r="D2" s="371"/>
      <c r="E2" s="371"/>
      <c r="F2" s="371"/>
      <c r="G2" s="371"/>
      <c r="H2" s="371"/>
      <c r="I2" s="411"/>
      <c r="J2" s="372" t="s">
        <v>302</v>
      </c>
      <c r="K2" s="373"/>
      <c r="L2" s="373"/>
      <c r="M2" s="373"/>
      <c r="N2" s="373"/>
      <c r="O2" s="373"/>
      <c r="P2" s="373"/>
      <c r="Q2" s="374"/>
    </row>
    <row r="3" spans="1:19" ht="20.25" customHeight="1">
      <c r="A3" s="410"/>
      <c r="B3" s="6" t="s">
        <v>306</v>
      </c>
      <c r="C3" s="6" t="s">
        <v>294</v>
      </c>
      <c r="D3" s="6" t="s">
        <v>293</v>
      </c>
      <c r="E3" s="6" t="s">
        <v>301</v>
      </c>
      <c r="F3" s="3" t="s">
        <v>305</v>
      </c>
      <c r="G3" s="3" t="s">
        <v>314</v>
      </c>
      <c r="H3" s="3" t="s">
        <v>316</v>
      </c>
      <c r="I3" s="6" t="s">
        <v>320</v>
      </c>
      <c r="J3" s="6" t="s">
        <v>307</v>
      </c>
      <c r="K3" s="6" t="s">
        <v>308</v>
      </c>
      <c r="L3" s="6" t="s">
        <v>309</v>
      </c>
      <c r="M3" s="6" t="s">
        <v>301</v>
      </c>
      <c r="N3" s="6" t="s">
        <v>305</v>
      </c>
      <c r="O3" s="6" t="s">
        <v>314</v>
      </c>
      <c r="P3" s="6" t="s">
        <v>317</v>
      </c>
      <c r="Q3" s="6" t="s">
        <v>321</v>
      </c>
      <c r="S3" s="46" t="s">
        <v>319</v>
      </c>
    </row>
    <row r="4" spans="1:19" ht="39.75" customHeight="1">
      <c r="A4" s="21" t="s">
        <v>15</v>
      </c>
      <c r="B4" s="109">
        <v>144</v>
      </c>
      <c r="C4" s="109">
        <v>144</v>
      </c>
      <c r="D4" s="109">
        <v>143</v>
      </c>
      <c r="E4" s="109">
        <v>143</v>
      </c>
      <c r="F4" s="109">
        <v>143</v>
      </c>
      <c r="G4" s="109">
        <v>142</v>
      </c>
      <c r="H4" s="109">
        <v>141</v>
      </c>
      <c r="I4" s="53">
        <v>141</v>
      </c>
      <c r="J4" s="303">
        <v>10.05942746489155</v>
      </c>
      <c r="K4" s="122">
        <v>10.1194659170766</v>
      </c>
      <c r="L4" s="63">
        <v>10.106007067137808</v>
      </c>
      <c r="M4" s="63">
        <v>10.177935943060497</v>
      </c>
      <c r="N4" s="63">
        <v>10.25089605734767</v>
      </c>
      <c r="O4" s="92">
        <v>10.252707581227437</v>
      </c>
      <c r="P4" s="92">
        <v>10.254545454545454</v>
      </c>
      <c r="Q4" s="95">
        <f>I4/S4*100000</f>
        <v>10.337243401759531</v>
      </c>
      <c r="S4" s="201">
        <v>1364000</v>
      </c>
    </row>
    <row r="5" spans="1:19" ht="39.75" customHeight="1">
      <c r="A5" s="22" t="s">
        <v>16</v>
      </c>
      <c r="B5" s="48">
        <v>134</v>
      </c>
      <c r="C5" s="48">
        <v>134</v>
      </c>
      <c r="D5" s="48">
        <v>132</v>
      </c>
      <c r="E5" s="48">
        <v>132</v>
      </c>
      <c r="F5" s="48">
        <v>132</v>
      </c>
      <c r="G5" s="48">
        <v>131</v>
      </c>
      <c r="H5" s="48">
        <v>131</v>
      </c>
      <c r="I5" s="54">
        <v>131</v>
      </c>
      <c r="J5" s="304">
        <v>10.364593928358998</v>
      </c>
      <c r="K5" s="123">
        <v>10.41483694562367</v>
      </c>
      <c r="L5" s="69">
        <v>10.312661135330238</v>
      </c>
      <c r="M5" s="69">
        <v>10.37707295789817</v>
      </c>
      <c r="N5" s="69">
        <v>10.440683864793144</v>
      </c>
      <c r="O5" s="93">
        <v>10.435503015143428</v>
      </c>
      <c r="P5" s="93">
        <v>10.506745972547717</v>
      </c>
      <c r="Q5" s="96">
        <f>I5/S5*100000</f>
        <v>10.582908199330287</v>
      </c>
      <c r="S5" s="201">
        <v>1237845</v>
      </c>
    </row>
    <row r="6" spans="1:19" ht="39.75" customHeight="1">
      <c r="A6" s="23" t="s">
        <v>17</v>
      </c>
      <c r="B6" s="50">
        <v>10</v>
      </c>
      <c r="C6" s="50">
        <v>10</v>
      </c>
      <c r="D6" s="50">
        <v>11</v>
      </c>
      <c r="E6" s="50">
        <v>11</v>
      </c>
      <c r="F6" s="50">
        <v>11</v>
      </c>
      <c r="G6" s="50">
        <v>11</v>
      </c>
      <c r="H6" s="50">
        <v>10</v>
      </c>
      <c r="I6" s="55">
        <v>10</v>
      </c>
      <c r="J6" s="305">
        <v>7.213445863088797</v>
      </c>
      <c r="K6" s="124">
        <v>7.306790200132984</v>
      </c>
      <c r="L6" s="74">
        <v>8.147182556141495</v>
      </c>
      <c r="M6" s="74">
        <v>8.26968184278583</v>
      </c>
      <c r="N6" s="69">
        <v>8.376229782827206</v>
      </c>
      <c r="O6" s="93">
        <v>8.465966813410091</v>
      </c>
      <c r="P6" s="93">
        <v>7.808656676791892</v>
      </c>
      <c r="Q6" s="96">
        <f>I6/S6*100000</f>
        <v>7.932730445819452</v>
      </c>
      <c r="S6" s="201">
        <v>126060</v>
      </c>
    </row>
    <row r="7" spans="1:19" ht="39.75" customHeight="1">
      <c r="A7" s="21" t="s">
        <v>18</v>
      </c>
      <c r="B7" s="109">
        <v>43</v>
      </c>
      <c r="C7" s="109">
        <v>43</v>
      </c>
      <c r="D7" s="109">
        <v>43</v>
      </c>
      <c r="E7" s="109">
        <v>43</v>
      </c>
      <c r="F7" s="109">
        <v>43</v>
      </c>
      <c r="G7" s="109">
        <v>43</v>
      </c>
      <c r="H7" s="109">
        <v>43</v>
      </c>
      <c r="I7" s="53">
        <v>43</v>
      </c>
      <c r="J7" s="303">
        <v>8.313500157569829</v>
      </c>
      <c r="K7" s="122">
        <v>8.315574103368387</v>
      </c>
      <c r="L7" s="63">
        <v>8.316651677352597</v>
      </c>
      <c r="M7" s="63">
        <v>8.322414196877354</v>
      </c>
      <c r="N7" s="63">
        <v>8.325927130711248</v>
      </c>
      <c r="O7" s="92">
        <v>8.351703844697154</v>
      </c>
      <c r="P7" s="92">
        <v>8.370791000815666</v>
      </c>
      <c r="Q7" s="95">
        <f>I7/S7*100000</f>
        <v>8.388541642281371</v>
      </c>
      <c r="S7" s="201">
        <v>512604</v>
      </c>
    </row>
    <row r="8" spans="1:19" ht="39.75" customHeight="1">
      <c r="A8" s="22" t="s">
        <v>19</v>
      </c>
      <c r="B8" s="48">
        <v>30</v>
      </c>
      <c r="C8" s="48">
        <v>30</v>
      </c>
      <c r="D8" s="48">
        <v>30</v>
      </c>
      <c r="E8" s="48">
        <v>30</v>
      </c>
      <c r="F8" s="48">
        <v>30</v>
      </c>
      <c r="G8" s="48">
        <v>30</v>
      </c>
      <c r="H8" s="48">
        <v>30</v>
      </c>
      <c r="I8" s="54">
        <v>30</v>
      </c>
      <c r="J8" s="304">
        <v>18.014555761054933</v>
      </c>
      <c r="K8" s="123">
        <v>18.17465846787629</v>
      </c>
      <c r="L8" s="69">
        <v>18.340098791998827</v>
      </c>
      <c r="M8" s="69">
        <v>18.560681053256783</v>
      </c>
      <c r="N8" s="69">
        <v>18.759731610773088</v>
      </c>
      <c r="O8" s="93">
        <v>18.973651922030943</v>
      </c>
      <c r="P8" s="93">
        <v>19.10438636710989</v>
      </c>
      <c r="Q8" s="96">
        <f>I8/S8*100000</f>
        <v>19.2991823579741</v>
      </c>
      <c r="S8" s="201">
        <v>155447</v>
      </c>
    </row>
    <row r="9" spans="1:19" ht="39.75" customHeight="1">
      <c r="A9" s="22" t="s">
        <v>20</v>
      </c>
      <c r="B9" s="48">
        <v>7</v>
      </c>
      <c r="C9" s="48">
        <v>7</v>
      </c>
      <c r="D9" s="48">
        <v>7</v>
      </c>
      <c r="E9" s="48">
        <v>7</v>
      </c>
      <c r="F9" s="48">
        <v>7</v>
      </c>
      <c r="G9" s="48">
        <v>7</v>
      </c>
      <c r="H9" s="48">
        <v>7</v>
      </c>
      <c r="I9" s="54">
        <v>7</v>
      </c>
      <c r="J9" s="304">
        <v>8.31255195344971</v>
      </c>
      <c r="K9" s="123">
        <v>8.429164910590643</v>
      </c>
      <c r="L9" s="69">
        <v>8.563424391079359</v>
      </c>
      <c r="M9" s="69">
        <v>8.690686067588707</v>
      </c>
      <c r="N9" s="69">
        <v>8.837602737131819</v>
      </c>
      <c r="O9" s="93">
        <v>9.03633899180275</v>
      </c>
      <c r="P9" s="93">
        <v>9.218410482649634</v>
      </c>
      <c r="Q9" s="96">
        <f aca="true" t="shared" si="0" ref="Q9:Q16">I9/S9*100000</f>
        <v>9.403293839499208</v>
      </c>
      <c r="S9" s="201">
        <v>74442</v>
      </c>
    </row>
    <row r="10" spans="1:19" ht="39.75" customHeight="1">
      <c r="A10" s="22" t="s">
        <v>21</v>
      </c>
      <c r="B10" s="48">
        <v>6</v>
      </c>
      <c r="C10" s="48">
        <v>6</v>
      </c>
      <c r="D10" s="48">
        <v>6</v>
      </c>
      <c r="E10" s="48">
        <v>6</v>
      </c>
      <c r="F10" s="48">
        <v>6</v>
      </c>
      <c r="G10" s="48">
        <v>6</v>
      </c>
      <c r="H10" s="48">
        <v>6</v>
      </c>
      <c r="I10" s="54">
        <v>6</v>
      </c>
      <c r="J10" s="304">
        <v>15.63721657544957</v>
      </c>
      <c r="K10" s="123">
        <v>15.880998385431832</v>
      </c>
      <c r="L10" s="69">
        <v>16.138142499798274</v>
      </c>
      <c r="M10" s="69">
        <v>16.48578101387553</v>
      </c>
      <c r="N10" s="69">
        <v>16.789321991213587</v>
      </c>
      <c r="O10" s="93">
        <v>17.16689078996309</v>
      </c>
      <c r="P10" s="93">
        <v>17.53155680224404</v>
      </c>
      <c r="Q10" s="96">
        <f t="shared" si="0"/>
        <v>17.873633411778723</v>
      </c>
      <c r="S10" s="201">
        <v>33569</v>
      </c>
    </row>
    <row r="11" spans="1:19" ht="39.75" customHeight="1">
      <c r="A11" s="22" t="s">
        <v>22</v>
      </c>
      <c r="B11" s="48">
        <v>12</v>
      </c>
      <c r="C11" s="48">
        <v>12</v>
      </c>
      <c r="D11" s="48">
        <v>12</v>
      </c>
      <c r="E11" s="48">
        <v>12</v>
      </c>
      <c r="F11" s="48">
        <v>12</v>
      </c>
      <c r="G11" s="48">
        <v>12</v>
      </c>
      <c r="H11" s="48">
        <v>12</v>
      </c>
      <c r="I11" s="54">
        <v>12</v>
      </c>
      <c r="J11" s="304">
        <v>9.857477307265782</v>
      </c>
      <c r="K11" s="123">
        <v>9.894377519974274</v>
      </c>
      <c r="L11" s="69">
        <v>9.937970500790897</v>
      </c>
      <c r="M11" s="69">
        <v>10.004585434991037</v>
      </c>
      <c r="N11" s="69">
        <v>10.075482153802234</v>
      </c>
      <c r="O11" s="93">
        <v>10.008089872647057</v>
      </c>
      <c r="P11" s="93">
        <v>10.076582023377672</v>
      </c>
      <c r="Q11" s="96">
        <f t="shared" si="0"/>
        <v>10.136504933099067</v>
      </c>
      <c r="S11" s="201">
        <v>118384</v>
      </c>
    </row>
    <row r="12" spans="1:19" ht="39.75" customHeight="1">
      <c r="A12" s="22" t="s">
        <v>23</v>
      </c>
      <c r="B12" s="48">
        <v>10</v>
      </c>
      <c r="C12" s="48">
        <v>10</v>
      </c>
      <c r="D12" s="48">
        <v>10</v>
      </c>
      <c r="E12" s="48">
        <v>10</v>
      </c>
      <c r="F12" s="48">
        <v>10</v>
      </c>
      <c r="G12" s="48">
        <v>10</v>
      </c>
      <c r="H12" s="48">
        <v>10</v>
      </c>
      <c r="I12" s="54">
        <v>10</v>
      </c>
      <c r="J12" s="304">
        <v>8.921322853752754</v>
      </c>
      <c r="K12" s="123">
        <v>8.946144211844695</v>
      </c>
      <c r="L12" s="69">
        <v>8.9894912846882</v>
      </c>
      <c r="M12" s="69">
        <v>9.06018682105225</v>
      </c>
      <c r="N12" s="69">
        <v>9.130335539831089</v>
      </c>
      <c r="O12" s="93">
        <v>9.244365559191673</v>
      </c>
      <c r="P12" s="93">
        <v>9.28548214866057</v>
      </c>
      <c r="Q12" s="96">
        <f t="shared" si="0"/>
        <v>9.36303287360842</v>
      </c>
      <c r="S12" s="201">
        <v>106803</v>
      </c>
    </row>
    <row r="13" spans="1:19" ht="39.75" customHeight="1">
      <c r="A13" s="22" t="s">
        <v>24</v>
      </c>
      <c r="B13" s="48">
        <v>7</v>
      </c>
      <c r="C13" s="48">
        <v>7</v>
      </c>
      <c r="D13" s="48">
        <v>6</v>
      </c>
      <c r="E13" s="48">
        <v>6</v>
      </c>
      <c r="F13" s="48">
        <v>6</v>
      </c>
      <c r="G13" s="48">
        <v>6</v>
      </c>
      <c r="H13" s="48">
        <v>6</v>
      </c>
      <c r="I13" s="54">
        <v>6</v>
      </c>
      <c r="J13" s="304">
        <v>14.844031638993151</v>
      </c>
      <c r="K13" s="123">
        <v>15.036624922131763</v>
      </c>
      <c r="L13" s="69">
        <v>13.045747086449817</v>
      </c>
      <c r="M13" s="69">
        <v>13.18652337311268</v>
      </c>
      <c r="N13" s="69">
        <v>13.359161044686395</v>
      </c>
      <c r="O13" s="93">
        <v>13.609762736469628</v>
      </c>
      <c r="P13" s="93">
        <v>13.84083044982699</v>
      </c>
      <c r="Q13" s="96">
        <f t="shared" si="0"/>
        <v>14.026556947821208</v>
      </c>
      <c r="S13" s="201">
        <v>42776</v>
      </c>
    </row>
    <row r="14" spans="1:19" ht="39.75" customHeight="1">
      <c r="A14" s="22" t="s">
        <v>25</v>
      </c>
      <c r="B14" s="48">
        <v>2</v>
      </c>
      <c r="C14" s="48">
        <v>2</v>
      </c>
      <c r="D14" s="48">
        <v>2</v>
      </c>
      <c r="E14" s="48">
        <v>2</v>
      </c>
      <c r="F14" s="48">
        <v>2</v>
      </c>
      <c r="G14" s="48">
        <v>1</v>
      </c>
      <c r="H14" s="48">
        <v>1</v>
      </c>
      <c r="I14" s="54">
        <v>1</v>
      </c>
      <c r="J14" s="304">
        <v>5.260804376989242</v>
      </c>
      <c r="K14" s="123">
        <v>5.2908653210232535</v>
      </c>
      <c r="L14" s="69">
        <v>5.330774561543793</v>
      </c>
      <c r="M14" s="69">
        <v>5.36394357131363</v>
      </c>
      <c r="N14" s="69">
        <v>5.400151204233719</v>
      </c>
      <c r="O14" s="93">
        <v>2.715399027887148</v>
      </c>
      <c r="P14" s="93">
        <v>2.742957456729846</v>
      </c>
      <c r="Q14" s="96">
        <f t="shared" si="0"/>
        <v>2.7716186252771617</v>
      </c>
      <c r="S14" s="201">
        <v>36080</v>
      </c>
    </row>
    <row r="15" spans="1:19" ht="39.75" customHeight="1">
      <c r="A15" s="22" t="s">
        <v>235</v>
      </c>
      <c r="B15" s="48">
        <v>9</v>
      </c>
      <c r="C15" s="48">
        <v>9</v>
      </c>
      <c r="D15" s="48">
        <v>9</v>
      </c>
      <c r="E15" s="48">
        <v>9</v>
      </c>
      <c r="F15" s="48">
        <v>9</v>
      </c>
      <c r="G15" s="48">
        <v>9</v>
      </c>
      <c r="H15" s="48">
        <v>9</v>
      </c>
      <c r="I15" s="54">
        <v>9</v>
      </c>
      <c r="J15" s="304">
        <v>9.979265304312152</v>
      </c>
      <c r="K15" s="123">
        <v>10.040048638457849</v>
      </c>
      <c r="L15" s="69">
        <v>10.102824300660052</v>
      </c>
      <c r="M15" s="69">
        <v>10.160651184844825</v>
      </c>
      <c r="N15" s="69">
        <v>10.237976065887064</v>
      </c>
      <c r="O15" s="93">
        <v>10.295951403109378</v>
      </c>
      <c r="P15" s="93">
        <v>10.384335806343676</v>
      </c>
      <c r="Q15" s="96">
        <f t="shared" si="0"/>
        <v>10.479251082855944</v>
      </c>
      <c r="S15" s="201">
        <v>85884</v>
      </c>
    </row>
    <row r="16" spans="1:19" ht="39.75" customHeight="1">
      <c r="A16" s="22" t="s">
        <v>212</v>
      </c>
      <c r="B16" s="48">
        <v>4</v>
      </c>
      <c r="C16" s="48">
        <v>4</v>
      </c>
      <c r="D16" s="48">
        <v>3</v>
      </c>
      <c r="E16" s="48">
        <v>3</v>
      </c>
      <c r="F16" s="48">
        <v>3</v>
      </c>
      <c r="G16" s="48">
        <v>3</v>
      </c>
      <c r="H16" s="48">
        <v>3</v>
      </c>
      <c r="I16" s="54">
        <v>3</v>
      </c>
      <c r="J16" s="304">
        <v>9.505703422053232</v>
      </c>
      <c r="K16" s="123">
        <v>9.647620655555823</v>
      </c>
      <c r="L16" s="69">
        <v>7.325291790789666</v>
      </c>
      <c r="M16" s="69">
        <v>7.421150278293135</v>
      </c>
      <c r="N16" s="69">
        <v>7.531632858003616</v>
      </c>
      <c r="O16" s="93">
        <v>7.708317274339011</v>
      </c>
      <c r="P16" s="93">
        <v>7.841087297438578</v>
      </c>
      <c r="Q16" s="96">
        <f t="shared" si="0"/>
        <v>8.006832497064162</v>
      </c>
      <c r="S16" s="201">
        <v>37468</v>
      </c>
    </row>
    <row r="17" spans="1:19" ht="39.75" customHeight="1">
      <c r="A17" s="22" t="s">
        <v>213</v>
      </c>
      <c r="B17" s="48">
        <v>4</v>
      </c>
      <c r="C17" s="48">
        <v>4</v>
      </c>
      <c r="D17" s="48">
        <v>4</v>
      </c>
      <c r="E17" s="48">
        <v>4</v>
      </c>
      <c r="F17" s="48">
        <v>4</v>
      </c>
      <c r="G17" s="48">
        <v>4</v>
      </c>
      <c r="H17" s="48">
        <v>4</v>
      </c>
      <c r="I17" s="54">
        <v>4</v>
      </c>
      <c r="J17" s="304">
        <v>11.346552066490796</v>
      </c>
      <c r="K17" s="123">
        <v>11.390818999886092</v>
      </c>
      <c r="L17" s="69">
        <v>11.458363172820762</v>
      </c>
      <c r="M17" s="69">
        <v>11.53469058192514</v>
      </c>
      <c r="N17" s="69">
        <v>11.544011544011545</v>
      </c>
      <c r="O17" s="93">
        <v>11.556351659781006</v>
      </c>
      <c r="P17" s="93">
        <v>11.622163465729145</v>
      </c>
      <c r="Q17" s="96">
        <f aca="true" t="shared" si="1" ref="Q17:Q32">I17/S17*100000</f>
        <v>11.6319646388275</v>
      </c>
      <c r="S17" s="201">
        <v>34388</v>
      </c>
    </row>
    <row r="18" spans="1:19" ht="39.75" customHeight="1">
      <c r="A18" s="19" t="s">
        <v>214</v>
      </c>
      <c r="B18" s="227">
        <v>0</v>
      </c>
      <c r="C18" s="227">
        <v>0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310">
        <v>0</v>
      </c>
      <c r="J18" s="306">
        <v>0</v>
      </c>
      <c r="K18" s="295">
        <v>0</v>
      </c>
      <c r="L18" s="200">
        <v>0</v>
      </c>
      <c r="M18" s="200">
        <v>0</v>
      </c>
      <c r="N18" s="200">
        <v>0</v>
      </c>
      <c r="O18" s="288">
        <v>0</v>
      </c>
      <c r="P18" s="288">
        <v>0</v>
      </c>
      <c r="Q18" s="289">
        <f t="shared" si="1"/>
        <v>0</v>
      </c>
      <c r="S18" s="201">
        <v>6893</v>
      </c>
    </row>
    <row r="19" spans="1:19" ht="39.75" customHeight="1">
      <c r="A19" s="19" t="s">
        <v>215</v>
      </c>
      <c r="B19" s="227">
        <v>1</v>
      </c>
      <c r="C19" s="227">
        <v>1</v>
      </c>
      <c r="D19" s="227">
        <v>1</v>
      </c>
      <c r="E19" s="227">
        <v>1</v>
      </c>
      <c r="F19" s="227">
        <v>1</v>
      </c>
      <c r="G19" s="227">
        <v>1</v>
      </c>
      <c r="H19" s="227">
        <v>1</v>
      </c>
      <c r="I19" s="310">
        <v>1</v>
      </c>
      <c r="J19" s="306">
        <v>10.369141435089174</v>
      </c>
      <c r="K19" s="295">
        <v>10.567473317129874</v>
      </c>
      <c r="L19" s="200">
        <v>10.801468999783971</v>
      </c>
      <c r="M19" s="200">
        <v>11.088933244621867</v>
      </c>
      <c r="N19" s="200">
        <v>11.453441759248655</v>
      </c>
      <c r="O19" s="288">
        <v>11.838522552385463</v>
      </c>
      <c r="P19" s="288">
        <v>12.16397031991242</v>
      </c>
      <c r="Q19" s="289">
        <f t="shared" si="1"/>
        <v>12.580198767140521</v>
      </c>
      <c r="S19" s="201">
        <v>7949</v>
      </c>
    </row>
    <row r="20" spans="1:19" ht="39.75" customHeight="1">
      <c r="A20" s="22" t="s">
        <v>26</v>
      </c>
      <c r="B20" s="48">
        <v>2</v>
      </c>
      <c r="C20" s="48">
        <v>2</v>
      </c>
      <c r="D20" s="48">
        <v>2</v>
      </c>
      <c r="E20" s="48">
        <v>2</v>
      </c>
      <c r="F20" s="48">
        <v>2</v>
      </c>
      <c r="G20" s="48">
        <v>2</v>
      </c>
      <c r="H20" s="48">
        <v>2</v>
      </c>
      <c r="I20" s="54">
        <v>2</v>
      </c>
      <c r="J20" s="304">
        <v>6.587832273790309</v>
      </c>
      <c r="K20" s="123">
        <v>6.625368536124821</v>
      </c>
      <c r="L20" s="69">
        <v>6.640767672742968</v>
      </c>
      <c r="M20" s="69">
        <v>6.664889362836576</v>
      </c>
      <c r="N20" s="69">
        <v>6.664223118189997</v>
      </c>
      <c r="O20" s="93">
        <v>6.652474720596062</v>
      </c>
      <c r="P20" s="93">
        <v>6.664445184938353</v>
      </c>
      <c r="Q20" s="96">
        <f t="shared" si="1"/>
        <v>6.672672071531044</v>
      </c>
      <c r="S20" s="201">
        <v>29973</v>
      </c>
    </row>
    <row r="21" spans="1:19" ht="39.75" customHeight="1">
      <c r="A21" s="22" t="s">
        <v>27</v>
      </c>
      <c r="B21" s="48">
        <v>1</v>
      </c>
      <c r="C21" s="48">
        <v>1</v>
      </c>
      <c r="D21" s="48">
        <v>1</v>
      </c>
      <c r="E21" s="48">
        <v>1</v>
      </c>
      <c r="F21" s="48">
        <v>1</v>
      </c>
      <c r="G21" s="48">
        <v>1</v>
      </c>
      <c r="H21" s="48">
        <v>1</v>
      </c>
      <c r="I21" s="54">
        <v>1</v>
      </c>
      <c r="J21" s="304">
        <v>4.549383558527819</v>
      </c>
      <c r="K21" s="123">
        <v>4.565793078257694</v>
      </c>
      <c r="L21" s="69">
        <v>4.608932110430013</v>
      </c>
      <c r="M21" s="74">
        <v>4.646192445291083</v>
      </c>
      <c r="N21" s="74">
        <v>4.663526558783752</v>
      </c>
      <c r="O21" s="94">
        <v>4.708319600734498</v>
      </c>
      <c r="P21" s="94">
        <v>4.7100937308652435</v>
      </c>
      <c r="Q21" s="97">
        <f t="shared" si="1"/>
        <v>4.767580452920143</v>
      </c>
      <c r="S21" s="201">
        <v>20975</v>
      </c>
    </row>
    <row r="22" spans="1:19" ht="39.75" customHeight="1">
      <c r="A22" s="19" t="s">
        <v>28</v>
      </c>
      <c r="B22" s="227">
        <v>0</v>
      </c>
      <c r="C22" s="227">
        <v>0</v>
      </c>
      <c r="D22" s="227">
        <v>1</v>
      </c>
      <c r="E22" s="227">
        <v>1</v>
      </c>
      <c r="F22" s="227">
        <v>1</v>
      </c>
      <c r="G22" s="227">
        <v>1</v>
      </c>
      <c r="H22" s="227">
        <v>1</v>
      </c>
      <c r="I22" s="310">
        <v>1</v>
      </c>
      <c r="J22" s="306">
        <v>0</v>
      </c>
      <c r="K22" s="295">
        <v>0</v>
      </c>
      <c r="L22" s="200">
        <v>5.719514985129261</v>
      </c>
      <c r="M22" s="200">
        <v>5.820382981200163</v>
      </c>
      <c r="N22" s="200">
        <v>5.90318772136954</v>
      </c>
      <c r="O22" s="288">
        <v>5.97300203082069</v>
      </c>
      <c r="P22" s="288">
        <v>6.101653548111538</v>
      </c>
      <c r="Q22" s="289">
        <f t="shared" si="1"/>
        <v>6.213495712687958</v>
      </c>
      <c r="S22" s="201">
        <v>16094</v>
      </c>
    </row>
    <row r="23" spans="1:19" ht="39.75" customHeight="1">
      <c r="A23" s="19" t="s">
        <v>29</v>
      </c>
      <c r="B23" s="227">
        <v>0</v>
      </c>
      <c r="C23" s="227">
        <v>0</v>
      </c>
      <c r="D23" s="227">
        <v>0</v>
      </c>
      <c r="E23" s="227">
        <v>0</v>
      </c>
      <c r="F23" s="227">
        <v>0</v>
      </c>
      <c r="G23" s="227">
        <v>0</v>
      </c>
      <c r="H23" s="227">
        <v>0</v>
      </c>
      <c r="I23" s="310">
        <v>0</v>
      </c>
      <c r="J23" s="306">
        <v>0</v>
      </c>
      <c r="K23" s="295">
        <v>0</v>
      </c>
      <c r="L23" s="200">
        <v>0</v>
      </c>
      <c r="M23" s="74">
        <v>0</v>
      </c>
      <c r="N23" s="74">
        <v>0</v>
      </c>
      <c r="O23" s="288">
        <v>0</v>
      </c>
      <c r="P23" s="288">
        <v>0</v>
      </c>
      <c r="Q23" s="289">
        <f t="shared" si="1"/>
        <v>0</v>
      </c>
      <c r="S23" s="201">
        <v>9077</v>
      </c>
    </row>
    <row r="24" spans="1:19" ht="39.75" customHeight="1">
      <c r="A24" s="22" t="s">
        <v>30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54">
        <v>0</v>
      </c>
      <c r="J24" s="304">
        <v>0</v>
      </c>
      <c r="K24" s="123">
        <v>0</v>
      </c>
      <c r="L24" s="69">
        <v>0</v>
      </c>
      <c r="M24" s="69">
        <v>0</v>
      </c>
      <c r="N24" s="69">
        <v>0</v>
      </c>
      <c r="O24" s="93">
        <v>0</v>
      </c>
      <c r="P24" s="93">
        <v>0</v>
      </c>
      <c r="Q24" s="96">
        <f t="shared" si="1"/>
        <v>0</v>
      </c>
      <c r="S24" s="201">
        <v>3971</v>
      </c>
    </row>
    <row r="25" spans="1:19" ht="39.75" customHeight="1">
      <c r="A25" s="287" t="s">
        <v>249</v>
      </c>
      <c r="B25" s="48">
        <v>2</v>
      </c>
      <c r="C25" s="48">
        <v>2</v>
      </c>
      <c r="D25" s="48">
        <v>2</v>
      </c>
      <c r="E25" s="48">
        <v>2</v>
      </c>
      <c r="F25" s="48">
        <v>2</v>
      </c>
      <c r="G25" s="48">
        <v>2</v>
      </c>
      <c r="H25" s="48">
        <v>2</v>
      </c>
      <c r="I25" s="315">
        <v>2</v>
      </c>
      <c r="J25" s="314">
        <v>17.1924696982722</v>
      </c>
      <c r="K25" s="69">
        <v>17.490161783996502</v>
      </c>
      <c r="L25" s="69">
        <v>17.708517797060384</v>
      </c>
      <c r="M25" s="69">
        <v>18.037518037518037</v>
      </c>
      <c r="N25" s="69">
        <v>18.38235294117647</v>
      </c>
      <c r="O25" s="93">
        <v>18.682858477347033</v>
      </c>
      <c r="P25" s="93">
        <v>19.051247856734616</v>
      </c>
      <c r="Q25" s="96">
        <f t="shared" si="1"/>
        <v>19.45336056803813</v>
      </c>
      <c r="S25" s="201">
        <v>10281</v>
      </c>
    </row>
    <row r="26" spans="1:19" ht="39.75" customHeight="1" thickBot="1">
      <c r="A26" s="21" t="s">
        <v>236</v>
      </c>
      <c r="B26" s="109">
        <v>4</v>
      </c>
      <c r="C26" s="109">
        <v>4</v>
      </c>
      <c r="D26" s="109">
        <v>4</v>
      </c>
      <c r="E26" s="109">
        <v>4</v>
      </c>
      <c r="F26" s="109">
        <v>4</v>
      </c>
      <c r="G26" s="109">
        <v>4</v>
      </c>
      <c r="H26" s="109">
        <v>3</v>
      </c>
      <c r="I26" s="53">
        <v>3</v>
      </c>
      <c r="J26" s="303">
        <v>16.62441295041769</v>
      </c>
      <c r="K26" s="122">
        <v>16.964247847661053</v>
      </c>
      <c r="L26" s="63">
        <v>17.270411467553217</v>
      </c>
      <c r="M26" s="300">
        <v>17.604858941067736</v>
      </c>
      <c r="N26" s="300">
        <v>17.971066582801686</v>
      </c>
      <c r="O26" s="293">
        <v>18.263172313030775</v>
      </c>
      <c r="P26" s="293">
        <v>14.05415534526375</v>
      </c>
      <c r="Q26" s="294">
        <f t="shared" si="1"/>
        <v>14.390559792775939</v>
      </c>
      <c r="S26" s="201">
        <v>20847</v>
      </c>
    </row>
    <row r="27" spans="1:19" ht="39.75" customHeight="1" thickTop="1">
      <c r="A27" s="215" t="s">
        <v>31</v>
      </c>
      <c r="B27" s="171">
        <v>9</v>
      </c>
      <c r="C27" s="171">
        <v>9</v>
      </c>
      <c r="D27" s="171">
        <v>9</v>
      </c>
      <c r="E27" s="171">
        <v>9</v>
      </c>
      <c r="F27" s="171">
        <v>9</v>
      </c>
      <c r="G27" s="171">
        <v>9</v>
      </c>
      <c r="H27" s="171">
        <v>9</v>
      </c>
      <c r="I27" s="172">
        <v>9</v>
      </c>
      <c r="J27" s="175">
        <v>9.979265304312152</v>
      </c>
      <c r="K27" s="173">
        <v>10.040048638457849</v>
      </c>
      <c r="L27" s="173">
        <v>10.102824300660052</v>
      </c>
      <c r="M27" s="29">
        <v>10.160651184844825</v>
      </c>
      <c r="N27" s="29">
        <v>10.237976065887064</v>
      </c>
      <c r="O27" s="93">
        <v>10.295951403109378</v>
      </c>
      <c r="P27" s="93">
        <v>10.384335806343676</v>
      </c>
      <c r="Q27" s="96">
        <f t="shared" si="1"/>
        <v>10.479251082855944</v>
      </c>
      <c r="S27" s="201">
        <v>85884</v>
      </c>
    </row>
    <row r="28" spans="1:19" ht="39.75" customHeight="1">
      <c r="A28" s="22" t="s">
        <v>32</v>
      </c>
      <c r="B28" s="8">
        <v>22</v>
      </c>
      <c r="C28" s="8">
        <v>22</v>
      </c>
      <c r="D28" s="8">
        <v>22</v>
      </c>
      <c r="E28" s="8">
        <v>22</v>
      </c>
      <c r="F28" s="8">
        <v>22</v>
      </c>
      <c r="G28" s="8">
        <v>22</v>
      </c>
      <c r="H28" s="8">
        <v>22</v>
      </c>
      <c r="I28" s="9">
        <v>22</v>
      </c>
      <c r="J28" s="28">
        <v>9.408705618707927</v>
      </c>
      <c r="K28" s="29">
        <v>9.439588777187089</v>
      </c>
      <c r="L28" s="29">
        <v>9.48316737790422</v>
      </c>
      <c r="M28" s="29">
        <v>9.552010698251982</v>
      </c>
      <c r="N28" s="29">
        <v>9.622702579759082</v>
      </c>
      <c r="O28" s="93">
        <v>9.645865212187113</v>
      </c>
      <c r="P28" s="93">
        <v>9.700903506876617</v>
      </c>
      <c r="Q28" s="96">
        <f t="shared" si="1"/>
        <v>9.769658106373814</v>
      </c>
      <c r="S28" s="201">
        <v>225187</v>
      </c>
    </row>
    <row r="29" spans="1:19" ht="39.75" customHeight="1">
      <c r="A29" s="22" t="s">
        <v>33</v>
      </c>
      <c r="B29" s="8">
        <v>30</v>
      </c>
      <c r="C29" s="8">
        <v>30</v>
      </c>
      <c r="D29" s="8">
        <v>30</v>
      </c>
      <c r="E29" s="8">
        <v>30</v>
      </c>
      <c r="F29" s="8">
        <v>30</v>
      </c>
      <c r="G29" s="8">
        <v>30</v>
      </c>
      <c r="H29" s="8">
        <v>30</v>
      </c>
      <c r="I29" s="9">
        <v>30</v>
      </c>
      <c r="J29" s="28">
        <v>17.22356183258698</v>
      </c>
      <c r="K29" s="29">
        <v>17.3781070607249</v>
      </c>
      <c r="L29" s="29">
        <v>17.54447524474543</v>
      </c>
      <c r="M29" s="29">
        <v>17.762410003789316</v>
      </c>
      <c r="N29" s="29">
        <v>17.95450328866652</v>
      </c>
      <c r="O29" s="93">
        <v>18.154421509358606</v>
      </c>
      <c r="P29" s="93">
        <v>18.285992929416068</v>
      </c>
      <c r="Q29" s="96">
        <f t="shared" si="1"/>
        <v>18.479733891831955</v>
      </c>
      <c r="S29" s="201">
        <v>162340</v>
      </c>
    </row>
    <row r="30" spans="1:19" ht="39.75" customHeight="1">
      <c r="A30" s="22" t="s">
        <v>34</v>
      </c>
      <c r="B30" s="8">
        <v>53</v>
      </c>
      <c r="C30" s="8">
        <v>53</v>
      </c>
      <c r="D30" s="8">
        <v>53</v>
      </c>
      <c r="E30" s="8">
        <v>53</v>
      </c>
      <c r="F30" s="8">
        <v>53</v>
      </c>
      <c r="G30" s="8">
        <v>52</v>
      </c>
      <c r="H30" s="8">
        <v>52</v>
      </c>
      <c r="I30" s="9">
        <v>52</v>
      </c>
      <c r="J30" s="28">
        <v>8.122792094837429</v>
      </c>
      <c r="K30" s="29">
        <v>8.134186450900977</v>
      </c>
      <c r="L30" s="29">
        <v>8.147152954342124</v>
      </c>
      <c r="M30" s="29">
        <v>8.1640197784932</v>
      </c>
      <c r="N30" s="29">
        <v>8.174849228016596</v>
      </c>
      <c r="O30" s="93">
        <v>8.048850330080256</v>
      </c>
      <c r="P30" s="93">
        <v>8.074195647076909</v>
      </c>
      <c r="Q30" s="96">
        <f t="shared" si="1"/>
        <v>8.100079598859136</v>
      </c>
      <c r="S30" s="201">
        <v>641969</v>
      </c>
    </row>
    <row r="31" spans="1:19" ht="39.75" customHeight="1">
      <c r="A31" s="22" t="s">
        <v>35</v>
      </c>
      <c r="B31" s="8">
        <v>17</v>
      </c>
      <c r="C31" s="8">
        <v>17</v>
      </c>
      <c r="D31" s="8">
        <v>16</v>
      </c>
      <c r="E31" s="8">
        <v>16</v>
      </c>
      <c r="F31" s="8">
        <v>16</v>
      </c>
      <c r="G31" s="8">
        <v>16</v>
      </c>
      <c r="H31" s="8">
        <v>16</v>
      </c>
      <c r="I31" s="9">
        <v>16</v>
      </c>
      <c r="J31" s="28">
        <v>10.860260390713838</v>
      </c>
      <c r="K31" s="29">
        <v>11.026431003729527</v>
      </c>
      <c r="L31" s="29">
        <v>10.531789548515347</v>
      </c>
      <c r="M31" s="29">
        <v>10.701339005043007</v>
      </c>
      <c r="N31" s="29">
        <v>10.871707061853218</v>
      </c>
      <c r="O31" s="93">
        <v>11.086167234832738</v>
      </c>
      <c r="P31" s="93">
        <v>11.300871579720587</v>
      </c>
      <c r="Q31" s="96">
        <f t="shared" si="1"/>
        <v>11.512116502619007</v>
      </c>
      <c r="S31" s="201">
        <v>138984</v>
      </c>
    </row>
    <row r="32" spans="1:19" ht="39.75" customHeight="1">
      <c r="A32" s="23" t="s">
        <v>36</v>
      </c>
      <c r="B32" s="11">
        <v>13</v>
      </c>
      <c r="C32" s="11">
        <v>13</v>
      </c>
      <c r="D32" s="11">
        <v>13</v>
      </c>
      <c r="E32" s="11">
        <v>13</v>
      </c>
      <c r="F32" s="11">
        <v>13</v>
      </c>
      <c r="G32" s="11">
        <v>13</v>
      </c>
      <c r="H32" s="11">
        <v>12</v>
      </c>
      <c r="I32" s="12">
        <v>12</v>
      </c>
      <c r="J32" s="31">
        <v>10.460166879893144</v>
      </c>
      <c r="K32" s="32">
        <v>10.62039442510988</v>
      </c>
      <c r="L32" s="32">
        <v>10.790799598250231</v>
      </c>
      <c r="M32" s="32">
        <v>10.965282229494923</v>
      </c>
      <c r="N32" s="32">
        <v>11.160235223419324</v>
      </c>
      <c r="O32" s="94">
        <v>11.389122511914774</v>
      </c>
      <c r="P32" s="94">
        <v>10.73729420186113</v>
      </c>
      <c r="Q32" s="97">
        <f t="shared" si="1"/>
        <v>10.954802311463288</v>
      </c>
      <c r="S32" s="201">
        <v>109541</v>
      </c>
    </row>
    <row r="33" ht="12.75" customHeight="1">
      <c r="A33" s="76"/>
    </row>
  </sheetData>
  <sheetProtection/>
  <mergeCells count="4">
    <mergeCell ref="J2:Q2"/>
    <mergeCell ref="J1:Q1"/>
    <mergeCell ref="A2:A3"/>
    <mergeCell ref="B2:I2"/>
  </mergeCell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2022-02-21T02:18:19Z</cp:lastPrinted>
  <dcterms:modified xsi:type="dcterms:W3CDTF">2022-02-21T02:18:32Z</dcterms:modified>
  <cp:category/>
  <cp:version/>
  <cp:contentType/>
  <cp:contentStatus/>
</cp:coreProperties>
</file>