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20 愛南町\"/>
    </mc:Choice>
  </mc:AlternateContent>
  <workbookProtection workbookAlgorithmName="SHA-512" workbookHashValue="MNFUWcuG8OYxKzUWELQvqH8pRQAqZnBU0W+zGyvTwboX12emqjosOktYi5clvP00lLXKVHnfzi7GwJJkU6+olg==" workbookSaltValue="MOfmV/8nOO4abkcE2CKqo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AD10" i="4" s="1"/>
  <c r="Q6" i="5"/>
  <c r="P6" i="5"/>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W10" i="4"/>
  <c r="P10" i="4"/>
  <c r="BB8" i="4"/>
  <c r="AT8" i="4"/>
  <c r="AL8" i="4"/>
  <c r="P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<sst xmlns="http://schemas.openxmlformats.org/spreadsheetml/2006/main" count="247" uniqueCount="119">
  <si>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</si>
  <si>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</si>
  <si>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</si>
  <si>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</si>
  <si>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</si>
  <si>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</si>
  <si>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</si>
  <si>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</si>
  <si>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</si>
  <si>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</si>
  <si>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</si>
  <si>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</si>
  <si>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</si>
  <si>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</si>
  <si>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</si>
  <si>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</si>
  <si>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</si>
  <si>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</si>
  <si>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</si>
  <si>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</si>
  <si>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</si>
  <si>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</si>
  <si>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</si>
  <si>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</si>
  <si>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</si>
  <si>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</si>
  <si>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</si>
  <si>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</si>
  <si>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</si>
  <si>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</si>
  <si>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</si>
  <si>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</si>
  <si>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</si>
  <si>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</si>
  <si>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</si>
  <si>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</si>
  <si>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</si>
  <si>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</si>
  <si>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</si>
  <si>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</si>
  <si>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</si>
  <si>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</si>
  <si>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</si>
  <si>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</si>
  <si>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</si>
  <si>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</si>
  <si>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</si>
  <si>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</si>
  <si>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</si>
  <si>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</si>
  <si>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</si>
  <si>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</si>
  <si>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</si>
  <si>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</si>
  <si>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</si>
  <si>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</si>
  <si>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</si>
  <si>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</si>
  <si>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</si>
  <si>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</si>
  <si>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</si>
  <si>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</si>
  <si>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</si>
  <si>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</si>
  <si>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</si>
  <si>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</si>
  <si>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</si>
  <si>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</si>
  <si>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</si>
  <si>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</si>
  <si>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</si>
  <si>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</si>
  <si>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</si>
  <si>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</si>
  <si>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</si>
  <si>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</si>
  <si>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</si>
  <si>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</si>
  <si>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</si>
  <si>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</si>
  <si>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</si>
  <si>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</si>
  <si>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</si>
  <si>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</si>
  <si>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</si>
  <si>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</si>
  <si>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</si>
  <si>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</si>
  <si>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</si>
  <si>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</si>
  <si>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</si>
  <si>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</si>
  <si>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</si>
  <si>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</si>
  <si>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</si>
  <si>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</si>
  <si>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</si>
  <si>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</si>
  <si>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</si>
  <si>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</si>
  <si>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</si>
  <si>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</si>
  <si>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</si>
  <si>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</si>
  <si>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</si>
  <si>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</si>
  <si>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</si>
  <si>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</si>
  <si>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</si>
  <si>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</si>
  <si>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</si>
  <si>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</si>
  <si>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</si>
  <si>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</si>
  <si>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</si>
  <si>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</si>
  <si>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個別排水処理施設は、供用開始から18年が経過し、近年は浄化槽送風機等、機械類の修繕が増加傾向にある。今後も機械類を含め躯体の修繕が発生することが予想され、これらの費用確保が懸念される。（浄化槽の耐用年数については、国土交通省・農林水産省・環境省が策定したマニュアルより、機械類：７～15年とされている。）</t>
    <phoneticPr fontId="4"/>
  </si>
  <si>
    <t>　1.経営の健全化・効率性について分析した結果、本町においては、収益的収支比率及び経費回収率に表れているように、収益が使用料以外の収入に依存している。そのため、適切な使用料への見直しや、水洗化の普及促進により利用効率を高め、有収水量の増加による使用料収入の確保を図ることが必要である。また、本事業は、経営が非常に小規模であり、処理区域内人口及び件数も少ないことから、水洗化率向上を目指し、施設の普及促進を行うなどして経営改善に努める。整備した施設が現状では適切な水準の料金収入に結びついていないため、運営体制や今後の投資のあり方を見直す必要がある。
　2.老朽化の状況について、近年は機械類の修繕が増加傾向にあり、収益を圧迫していることから、計画的な施設の更新を実施することで、単年度費用を減らし、経営改善を図る。</t>
    <rPh sb="47" eb="48">
      <t>アラワ</t>
    </rPh>
    <rPh sb="153" eb="155">
      <t>ヒジョウ</t>
    </rPh>
    <rPh sb="194" eb="196">
      <t>シセツ</t>
    </rPh>
    <rPh sb="197" eb="199">
      <t>フキュウ</t>
    </rPh>
    <rPh sb="199" eb="201">
      <t>ソクシン</t>
    </rPh>
    <rPh sb="202" eb="203">
      <t>オコナ</t>
    </rPh>
    <phoneticPr fontId="4"/>
  </si>
  <si>
    <t xml:space="preserve">・本事業は、処理区域件数６戸、処理区域人口15人と小規模なものである。
・収益的収支比率については、令和２年度までは右肩下がりの状況であったが、３年度は僅かに改善した。要因としては、有収水量が約2.6％増加したためと考えられる。
・経費回収率については、類似団体平均48.53%に対し27.76%と低く、収益を使用料以外の収入に大きく依存している状態にあるため、経営の効率性を低下させている。
・汚水処理原価については、小規模なこともあって類似団体と比較すると非常に高い数値を示しており、今後の維持管理費削減や接続率向上等の対策が必要である。
・施設利用率については、平成28年度以降は22.22%と類似団体平均より低くなっている。
・水洗化率については、近年、数値の変動が見られない。対象戸数が少ないことや世帯異動のない地域であることが要因であると考えられるが、類似団体平均と比較しても低く推移していることから、今後の水洗化普及促進の強化が必要である。
</t>
    <rPh sb="50" eb="52">
      <t>レイワ</t>
    </rPh>
    <rPh sb="53" eb="55">
      <t>ネンド</t>
    </rPh>
    <rPh sb="64" eb="66">
      <t>ジョウキョウ</t>
    </rPh>
    <rPh sb="76" eb="77">
      <t>ワズ</t>
    </rPh>
    <rPh sb="79" eb="81">
      <t>カイゼン</t>
    </rPh>
    <rPh sb="91" eb="92">
      <t>ユウ</t>
    </rPh>
    <rPh sb="92" eb="93">
      <t>シュウ</t>
    </rPh>
    <rPh sb="93" eb="95">
      <t>スイリョウ</t>
    </rPh>
    <rPh sb="96" eb="97">
      <t>ヤク</t>
    </rPh>
    <rPh sb="164" eb="165">
      <t>オオ</t>
    </rPh>
    <rPh sb="173" eb="175">
      <t>ジョウタイ</t>
    </rPh>
    <rPh sb="210" eb="213">
      <t>ショウキボ</t>
    </rPh>
    <rPh sb="308" eb="309">
      <t>ヒク</t>
    </rPh>
    <rPh sb="331" eb="333">
      <t>スウチ</t>
    </rPh>
    <rPh sb="334" eb="336">
      <t>ヘンドウ</t>
    </rPh>
    <rPh sb="337" eb="338">
      <t>ミ</t>
    </rPh>
    <rPh sb="343" eb="345">
      <t>タイショウ</t>
    </rPh>
    <rPh sb="345" eb="347">
      <t>コスウ</t>
    </rPh>
    <rPh sb="348" eb="349">
      <t>スク</t>
    </rPh>
    <rPh sb="354" eb="356">
      <t>セタイ</t>
    </rPh>
    <rPh sb="356" eb="358">
      <t>イドウ</t>
    </rPh>
    <rPh sb="361" eb="363">
      <t>チイキ</t>
    </rPh>
    <rPh sb="369" eb="371">
      <t>ヨウイン</t>
    </rPh>
    <rPh sb="375" eb="376">
      <t>カンガ</t>
    </rPh>
    <rPh sb="389" eb="391">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</si>
</sst>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06-43E6-A16A-DCCBB6F789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506-43E6-A16A-DCCBB6F789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22.22</c:v>
                </c:pt>
                <c:pt idx="1">
                  <c:v>22.22</c:v>
                </c:pt>
                <c:pt idx="2">
                  <c:v>22.22</c:v>
                </c:pt>
                <c:pt idx="3">
                  <c:v>22.22</c:v>
                </c:pt>
                <c:pt idx="4">
                  <c:v>22.22</c:v>
                </c:pt>
              </c:numCache>
            </c:numRef>
          </c:val>
          <c:extLst>
            <c:ext xmlns:c16="http://schemas.microsoft.com/office/drawing/2014/chart" uri="{C3380CC4-5D6E-409C-BE32-E72D297353CC}">
              <c16:uniqueId val="{00000000-588A-4EA5-B2B0-B57712B5D17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49.31</c:v>
                </c:pt>
                <c:pt idx="1">
                  <c:v>47.29</c:v>
                </c:pt>
                <c:pt idx="2">
                  <c:v>47.35</c:v>
                </c:pt>
                <c:pt idx="3">
                  <c:v>46.36</c:v>
                </c:pt>
                <c:pt idx="4">
                  <c:v>228.91</c:v>
                </c:pt>
              </c:numCache>
            </c:numRef>
          </c:val>
          <c:smooth val="0"/>
          <c:extLst>
            <c:ext xmlns:c16="http://schemas.microsoft.com/office/drawing/2014/chart" uri="{C3380CC4-5D6E-409C-BE32-E72D297353CC}">
              <c16:uniqueId val="{00000001-588A-4EA5-B2B0-B57712B5D17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46.67</c:v>
                </c:pt>
                <c:pt idx="1">
                  <c:v>46.67</c:v>
                </c:pt>
                <c:pt idx="2">
                  <c:v>46.67</c:v>
                </c:pt>
                <c:pt idx="3">
                  <c:v>46.67</c:v>
                </c:pt>
                <c:pt idx="4">
                  <c:v>46.67</c:v>
                </c:pt>
              </c:numCache>
            </c:numRef>
          </c:val>
          <c:extLst>
            <c:ext xmlns:c16="http://schemas.microsoft.com/office/drawing/2014/chart" uri="{C3380CC4-5D6E-409C-BE32-E72D297353CC}">
              <c16:uniqueId val="{00000000-9D64-4069-9304-0A72E83B29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57.28</c:v>
                </c:pt>
                <c:pt idx="1">
                  <c:v>57.74</c:v>
                </c:pt>
                <c:pt idx="2">
                  <c:v>81.209999999999994</c:v>
                </c:pt>
                <c:pt idx="3">
                  <c:v>83.08</c:v>
                </c:pt>
                <c:pt idx="4">
                  <c:v>82.61</c:v>
                </c:pt>
              </c:numCache>
            </c:numRef>
          </c:val>
          <c:smooth val="0"/>
          <c:extLst>
            <c:ext xmlns:c16="http://schemas.microsoft.com/office/drawing/2014/chart" uri="{C3380CC4-5D6E-409C-BE32-E72D297353CC}">
              <c16:uniqueId val="{00000001-9D64-4069-9304-0A72E83B29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49.69</c:v>
                </c:pt>
                <c:pt idx="1">
                  <c:v>48.47</c:v>
                </c:pt>
                <c:pt idx="2">
                  <c:v>45.71</c:v>
                </c:pt>
                <c:pt idx="3">
                  <c:v>44.07</c:v>
                </c:pt>
                <c:pt idx="4">
                  <c:v>44.88</c:v>
                </c:pt>
              </c:numCache>
            </c:numRef>
          </c:val>
          <c:extLst>
            <c:ext xmlns:c16="http://schemas.microsoft.com/office/drawing/2014/chart" uri="{C3380CC4-5D6E-409C-BE32-E72D297353CC}">
              <c16:uniqueId val="{00000000-3BB4-4A90-94FB-814058501C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B4-4A90-94FB-814058501C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B3-49AB-B84D-46DB5FC124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B3-49AB-B84D-46DB5FC124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C1-4FB0-9DDF-4193E76BC6C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C1-4FB0-9DDF-4193E76BC6C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6D-4C6B-9B03-52DE812A47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6D-4C6B-9B03-52DE812A47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AB-477F-9C4A-3B7FDD4CA5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AB-477F-9C4A-3B7FDD4CA5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3822.79</c:v>
                </c:pt>
                <c:pt idx="1">
                  <c:v>3686.57</c:v>
                </c:pt>
                <c:pt idx="2">
                  <c:v>3541.67</c:v>
                </c:pt>
                <c:pt idx="3">
                  <c:v>3388.46</c:v>
                </c:pt>
                <c:pt idx="4">
                  <c:v>2988.65</c:v>
                </c:pt>
              </c:numCache>
            </c:numRef>
          </c:val>
          <c:extLst>
            <c:ext xmlns:c16="http://schemas.microsoft.com/office/drawing/2014/chart" uri="{C3380CC4-5D6E-409C-BE32-E72D297353CC}">
              <c16:uniqueId val="{00000000-808E-43D9-A2BD-45DFB2F6FB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768.3</c:v>
                </c:pt>
                <c:pt idx="1">
                  <c:v>918.36</c:v>
                </c:pt>
                <c:pt idx="2">
                  <c:v>862.99</c:v>
                </c:pt>
                <c:pt idx="3">
                  <c:v>782.91</c:v>
                </c:pt>
                <c:pt idx="4">
                  <c:v>783.21</c:v>
                </c:pt>
              </c:numCache>
            </c:numRef>
          </c:val>
          <c:smooth val="0"/>
          <c:extLst>
            <c:ext xmlns:c16="http://schemas.microsoft.com/office/drawing/2014/chart" uri="{C3380CC4-5D6E-409C-BE32-E72D297353CC}">
              <c16:uniqueId val="{00000001-808E-43D9-A2BD-45DFB2F6FB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27.7</c:v>
                </c:pt>
                <c:pt idx="1">
                  <c:v>27.4</c:v>
                </c:pt>
                <c:pt idx="2">
                  <c:v>26.35</c:v>
                </c:pt>
                <c:pt idx="3">
                  <c:v>25.69</c:v>
                </c:pt>
                <c:pt idx="4">
                  <c:v>27.76</c:v>
                </c:pt>
              </c:numCache>
            </c:numRef>
          </c:val>
          <c:extLst>
            <c:ext xmlns:c16="http://schemas.microsoft.com/office/drawing/2014/chart" uri="{C3380CC4-5D6E-409C-BE32-E72D297353CC}">
              <c16:uniqueId val="{00000000-37CE-4A26-9005-785B40DB49B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53.36</c:v>
                </c:pt>
                <c:pt idx="1">
                  <c:v>50.94</c:v>
                </c:pt>
                <c:pt idx="2">
                  <c:v>50.06</c:v>
                </c:pt>
                <c:pt idx="3">
                  <c:v>49.38</c:v>
                </c:pt>
                <c:pt idx="4">
                  <c:v>48.53</c:v>
                </c:pt>
              </c:numCache>
            </c:numRef>
          </c:val>
          <c:smooth val="0"/>
          <c:extLst>
            <c:ext xmlns:c16="http://schemas.microsoft.com/office/drawing/2014/chart" uri="{C3380CC4-5D6E-409C-BE32-E72D297353CC}">
              <c16:uniqueId val="{00000001-37CE-4A26-9005-785B40DB49B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608.42999999999995</c:v>
                </c:pt>
                <c:pt idx="1">
                  <c:v>642.58000000000004</c:v>
                </c:pt>
                <c:pt idx="2">
                  <c:v>689.13</c:v>
                </c:pt>
                <c:pt idx="3">
                  <c:v>648.72</c:v>
                </c:pt>
                <c:pt idx="4">
                  <c:v>635</c:v>
                </c:pt>
              </c:numCache>
            </c:numRef>
          </c:val>
          <c:extLst>
            <c:ext xmlns:c16="http://schemas.microsoft.com/office/drawing/2014/chart" uri="{C3380CC4-5D6E-409C-BE32-E72D297353CC}">
              <c16:uniqueId val="{00000000-5C90-4DCA-A4BA-C8973C4C9F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347.38</c:v>
                </c:pt>
                <c:pt idx="1">
                  <c:v>371.2</c:v>
                </c:pt>
                <c:pt idx="2">
                  <c:v>309.22000000000003</c:v>
                </c:pt>
                <c:pt idx="3">
                  <c:v>316.97000000000003</c:v>
                </c:pt>
                <c:pt idx="4">
                  <c:v>326.17</c:v>
                </c:pt>
              </c:numCache>
            </c:numRef>
          </c:val>
          <c:smooth val="0"/>
          <c:extLst>
            <c:ext xmlns:c16="http://schemas.microsoft.com/office/drawing/2014/chart" uri="{C3380CC4-5D6E-409C-BE32-E72D297353CC}">
              <c16:uniqueId val="{00000001-5C90-4DCA-A4BA-C8973C4C9F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愛南町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20052</v>
      </c>
      <c r="AM8" s="46"/>
      <c r="AN8" s="46"/>
      <c r="AO8" s="46"/>
      <c r="AP8" s="46"/>
      <c r="AQ8" s="46"/>
      <c r="AR8" s="46"/>
      <c r="AS8" s="46"/>
      <c r="AT8" s="45">
        <f>データ!T6</f>
        <v>238.99</v>
      </c>
      <c r="AU8" s="45"/>
      <c r="AV8" s="45"/>
      <c r="AW8" s="45"/>
      <c r="AX8" s="45"/>
      <c r="AY8" s="45"/>
      <c r="AZ8" s="45"/>
      <c r="BA8" s="45"/>
      <c r="BB8" s="45">
        <f>データ!U6</f>
        <v>83.9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0.08</v>
      </c>
      <c r="Q10" s="45"/>
      <c r="R10" s="45"/>
      <c r="S10" s="45"/>
      <c r="T10" s="45"/>
      <c r="U10" s="45"/>
      <c r="V10" s="45"/>
      <c r="W10" s="45">
        <f>データ!Q6</f>
        <v>100</v>
      </c>
      <c r="X10" s="45"/>
      <c r="Y10" s="45"/>
      <c r="Z10" s="45"/>
      <c r="AA10" s="45"/>
      <c r="AB10" s="45"/>
      <c r="AC10" s="45"/>
      <c r="AD10" s="46">
        <f>データ!R6</f>
        <v>2620</v>
      </c>
      <c r="AE10" s="46"/>
      <c r="AF10" s="46"/>
      <c r="AG10" s="46"/>
      <c r="AH10" s="46"/>
      <c r="AI10" s="46"/>
      <c r="AJ10" s="46"/>
      <c r="AK10" s="2"/>
      <c r="AL10" s="46">
        <f>データ!V6</f>
        <v>15</v>
      </c>
      <c r="AM10" s="46"/>
      <c r="AN10" s="46"/>
      <c r="AO10" s="46"/>
      <c r="AP10" s="46"/>
      <c r="AQ10" s="46"/>
      <c r="AR10" s="46"/>
      <c r="AS10" s="46"/>
      <c r="AT10" s="45">
        <f>データ!W6</f>
        <v>0.04</v>
      </c>
      <c r="AU10" s="45"/>
      <c r="AV10" s="45"/>
      <c r="AW10" s="45"/>
      <c r="AX10" s="45"/>
      <c r="AY10" s="45"/>
      <c r="AZ10" s="45"/>
      <c r="BA10" s="45"/>
      <c r="BB10" s="45">
        <f>データ!X6</f>
        <v>375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44</v>
      </c>
      <c r="N86" s="12" t="s">
        <v>44</v>
      </c>
      <c r="O86" s="12" t="str">
        <f>データ!EO6</f>
        <v>【-】</v>
      </c>
    </row>
  </sheetData>
  <sheetProtection algorithmName="SHA-512" hashValue="qmrZq0tAdVNkX5fytafASFmKS4kD3vwkMIcnxfVr5xdVSiQAOhQrISuo6UT4R+5TtAuvbv6K5bIXTplUmSi9nQ==" saltValue="3jR9andErCQLLCPcLnYa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385069</v>
      </c>
      <c r="D6" s="19">
        <f t="shared" si="3"/>
        <v>47</v>
      </c>
      <c r="E6" s="19">
        <f t="shared" si="3"/>
        <v>18</v>
      </c>
      <c r="F6" s="19">
        <f t="shared" si="3"/>
        <v>1</v>
      </c>
      <c r="G6" s="19">
        <f t="shared" si="3"/>
        <v>0</v>
      </c>
      <c r="H6" s="19" t="str">
        <f t="shared" si="3"/>
        <v>愛媛県　愛南町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0.08</v>
      </c>
      <c r="Q6" s="20">
        <f t="shared" si="3"/>
        <v>100</v>
      </c>
      <c r="R6" s="20">
        <f t="shared" si="3"/>
        <v>2620</v>
      </c>
      <c r="S6" s="20">
        <f t="shared" si="3"/>
        <v>20052</v>
      </c>
      <c r="T6" s="20">
        <f t="shared" si="3"/>
        <v>238.99</v>
      </c>
      <c r="U6" s="20">
        <f t="shared" si="3"/>
        <v>83.9</v>
      </c>
      <c r="V6" s="20">
        <f t="shared" si="3"/>
        <v>15</v>
      </c>
      <c r="W6" s="20">
        <f t="shared" si="3"/>
        <v>0.04</v>
      </c>
      <c r="X6" s="20">
        <f t="shared" si="3"/>
        <v>375</v>
      </c>
      <c r="Y6" s="21">
        <f>IF(Y7="",NA(),Y7)</f>
        <v>49.69</v>
      </c>
      <c r="Z6" s="21">
        <f t="shared" ref="Z6:AH6" si="4">IF(Z7="",NA(),Z7)</f>
        <v>48.47</v>
      </c>
      <c r="AA6" s="21">
        <f t="shared" si="4"/>
        <v>45.71</v>
      </c>
      <c r="AB6" s="21">
        <f t="shared" si="4"/>
        <v>44.07</v>
      </c>
      <c r="AC6" s="21">
        <f t="shared" si="4"/>
        <v>44.88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3822.79</v>
      </c>
      <c r="BG6" s="21">
        <f t="shared" ref="BG6:BO6" si="7">IF(BG7="",NA(),BG7)</f>
        <v>3686.57</v>
      </c>
      <c r="BH6" s="21">
        <f t="shared" si="7"/>
        <v>3541.67</v>
      </c>
      <c r="BI6" s="21">
        <f t="shared" si="7"/>
        <v>3388.46</v>
      </c>
      <c r="BJ6" s="21">
        <f t="shared" si="7"/>
        <v>2988.65</v>
      </c>
      <c r="BK6" s="21">
        <f t="shared" si="7"/>
        <v>768.3</v>
      </c>
      <c r="BL6" s="21">
        <f t="shared" si="7"/>
        <v>918.36</v>
      </c>
      <c r="BM6" s="21">
        <f t="shared" si="7"/>
        <v>862.99</v>
      </c>
      <c r="BN6" s="21">
        <f t="shared" si="7"/>
        <v>782.91</v>
      </c>
      <c r="BO6" s="21">
        <f t="shared" si="7"/>
        <v>783.21</v>
      </c>
      <c r="BP6" s="20" t="str">
        <f>IF(BP7="","",IF(BP7="-","【-】","【"&amp;SUBSTITUTE(TEXT(BP7,"#,##0.00"),"-","△")&amp;"】"))</f>
        <v>【765.05】</v>
      </c>
      <c r="BQ6" s="21">
        <f>IF(BQ7="",NA(),BQ7)</f>
        <v>27.7</v>
      </c>
      <c r="BR6" s="21">
        <f t="shared" ref="BR6:BZ6" si="8">IF(BR7="",NA(),BR7)</f>
        <v>27.4</v>
      </c>
      <c r="BS6" s="21">
        <f t="shared" si="8"/>
        <v>26.35</v>
      </c>
      <c r="BT6" s="21">
        <f t="shared" si="8"/>
        <v>25.69</v>
      </c>
      <c r="BU6" s="21">
        <f t="shared" si="8"/>
        <v>27.76</v>
      </c>
      <c r="BV6" s="21">
        <f t="shared" si="8"/>
        <v>53.36</v>
      </c>
      <c r="BW6" s="21">
        <f t="shared" si="8"/>
        <v>50.94</v>
      </c>
      <c r="BX6" s="21">
        <f t="shared" si="8"/>
        <v>50.06</v>
      </c>
      <c r="BY6" s="21">
        <f t="shared" si="8"/>
        <v>49.38</v>
      </c>
      <c r="BZ6" s="21">
        <f t="shared" si="8"/>
        <v>48.53</v>
      </c>
      <c r="CA6" s="20" t="str">
        <f>IF(CA7="","",IF(CA7="-","【-】","【"&amp;SUBSTITUTE(TEXT(CA7,"#,##0.00"),"-","△")&amp;"】"))</f>
        <v>【48.97】</v>
      </c>
      <c r="CB6" s="21">
        <f>IF(CB7="",NA(),CB7)</f>
        <v>608.42999999999995</v>
      </c>
      <c r="CC6" s="21">
        <f t="shared" ref="CC6:CK6" si="9">IF(CC7="",NA(),CC7)</f>
        <v>642.58000000000004</v>
      </c>
      <c r="CD6" s="21">
        <f t="shared" si="9"/>
        <v>689.13</v>
      </c>
      <c r="CE6" s="21">
        <f t="shared" si="9"/>
        <v>648.72</v>
      </c>
      <c r="CF6" s="21">
        <f t="shared" si="9"/>
        <v>635</v>
      </c>
      <c r="CG6" s="21">
        <f t="shared" si="9"/>
        <v>347.38</v>
      </c>
      <c r="CH6" s="21">
        <f t="shared" si="9"/>
        <v>371.2</v>
      </c>
      <c r="CI6" s="21">
        <f t="shared" si="9"/>
        <v>309.22000000000003</v>
      </c>
      <c r="CJ6" s="21">
        <f t="shared" si="9"/>
        <v>316.97000000000003</v>
      </c>
      <c r="CK6" s="21">
        <f t="shared" si="9"/>
        <v>326.17</v>
      </c>
      <c r="CL6" s="20" t="str">
        <f>IF(CL7="","",IF(CL7="-","【-】","【"&amp;SUBSTITUTE(TEXT(CL7,"#,##0.00"),"-","△")&amp;"】"))</f>
        <v>【328.76】</v>
      </c>
      <c r="CM6" s="21">
        <f>IF(CM7="",NA(),CM7)</f>
        <v>22.22</v>
      </c>
      <c r="CN6" s="21">
        <f t="shared" ref="CN6:CV6" si="10">IF(CN7="",NA(),CN7)</f>
        <v>22.22</v>
      </c>
      <c r="CO6" s="21">
        <f t="shared" si="10"/>
        <v>22.22</v>
      </c>
      <c r="CP6" s="21">
        <f t="shared" si="10"/>
        <v>22.22</v>
      </c>
      <c r="CQ6" s="21">
        <f t="shared" si="10"/>
        <v>22.22</v>
      </c>
      <c r="CR6" s="21">
        <f t="shared" si="10"/>
        <v>49.31</v>
      </c>
      <c r="CS6" s="21">
        <f t="shared" si="10"/>
        <v>47.29</v>
      </c>
      <c r="CT6" s="21">
        <f t="shared" si="10"/>
        <v>47.35</v>
      </c>
      <c r="CU6" s="21">
        <f t="shared" si="10"/>
        <v>46.36</v>
      </c>
      <c r="CV6" s="21">
        <f t="shared" si="10"/>
        <v>228.91</v>
      </c>
      <c r="CW6" s="20" t="str">
        <f>IF(CW7="","",IF(CW7="-","【-】","【"&amp;SUBSTITUTE(TEXT(CW7,"#,##0.00"),"-","△")&amp;"】"))</f>
        <v>【224.12】</v>
      </c>
      <c r="CX6" s="21">
        <f>IF(CX7="",NA(),CX7)</f>
        <v>46.67</v>
      </c>
      <c r="CY6" s="21">
        <f t="shared" ref="CY6:DG6" si="11">IF(CY7="",NA(),CY7)</f>
        <v>46.67</v>
      </c>
      <c r="CZ6" s="21">
        <f t="shared" si="11"/>
        <v>46.67</v>
      </c>
      <c r="DA6" s="21">
        <f t="shared" si="11"/>
        <v>46.67</v>
      </c>
      <c r="DB6" s="21">
        <f t="shared" si="11"/>
        <v>46.67</v>
      </c>
      <c r="DC6" s="21">
        <f t="shared" si="11"/>
        <v>57.28</v>
      </c>
      <c r="DD6" s="21">
        <f t="shared" si="11"/>
        <v>57.74</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385069</v>
      </c>
      <c r="D7" s="23">
        <v>47</v>
      </c>
      <c r="E7" s="23">
        <v>18</v>
      </c>
      <c r="F7" s="23">
        <v>1</v>
      </c>
      <c r="G7" s="23">
        <v>0</v>
      </c>
      <c r="H7" s="23" t="s">
        <v>98</v>
      </c>
      <c r="I7" s="23" t="s">
        <v>99</v>
      </c>
      <c r="J7" s="23" t="s">
        <v>100</v>
      </c>
      <c r="K7" s="23" t="s">
        <v>101</v>
      </c>
      <c r="L7" s="23" t="s">
        <v>102</v>
      </c>
      <c r="M7" s="23" t="s">
        <v>103</v>
      </c>
      <c r="N7" s="24" t="s">
        <v>104</v>
      </c>
      <c r="O7" s="24" t="s">
        <v>105</v>
      </c>
      <c r="P7" s="24">
        <v>0.08</v>
      </c>
      <c r="Q7" s="24">
        <v>100</v>
      </c>
      <c r="R7" s="24">
        <v>2620</v>
      </c>
      <c r="S7" s="24">
        <v>20052</v>
      </c>
      <c r="T7" s="24">
        <v>238.99</v>
      </c>
      <c r="U7" s="24">
        <v>83.9</v>
      </c>
      <c r="V7" s="24">
        <v>15</v>
      </c>
      <c r="W7" s="24">
        <v>0.04</v>
      </c>
      <c r="X7" s="24">
        <v>375</v>
      </c>
      <c r="Y7" s="24">
        <v>49.69</v>
      </c>
      <c r="Z7" s="24">
        <v>48.47</v>
      </c>
      <c r="AA7" s="24">
        <v>45.71</v>
      </c>
      <c r="AB7" s="24">
        <v>44.07</v>
      </c>
      <c r="AC7" s="24">
        <v>44.88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3822.79</v>
      </c>
      <c r="BG7" s="24">
        <v>3686.57</v>
      </c>
      <c r="BH7" s="24">
        <v>3541.67</v>
      </c>
      <c r="BI7" s="24">
        <v>3388.46</v>
      </c>
      <c r="BJ7" s="24">
        <v>2988.65</v>
      </c>
      <c r="BK7" s="24">
        <v>768.3</v>
      </c>
      <c r="BL7" s="24">
        <v>918.36</v>
      </c>
      <c r="BM7" s="24">
        <v>862.99</v>
      </c>
      <c r="BN7" s="24">
        <v>782.91</v>
      </c>
      <c r="BO7" s="24">
        <v>783.21</v>
      </c>
      <c r="BP7" s="24">
        <v>765.05</v>
      </c>
      <c r="BQ7" s="24">
        <v>27.7</v>
      </c>
      <c r="BR7" s="24">
        <v>27.4</v>
      </c>
      <c r="BS7" s="24">
        <v>26.35</v>
      </c>
      <c r="BT7" s="24">
        <v>25.69</v>
      </c>
      <c r="BU7" s="24">
        <v>27.76</v>
      </c>
      <c r="BV7" s="24">
        <v>53.36</v>
      </c>
      <c r="BW7" s="24">
        <v>50.94</v>
      </c>
      <c r="BX7" s="24">
        <v>50.06</v>
      </c>
      <c r="BY7" s="24">
        <v>49.38</v>
      </c>
      <c r="BZ7" s="24">
        <v>48.53</v>
      </c>
      <c r="CA7" s="24">
        <v>48.97</v>
      </c>
      <c r="CB7" s="24">
        <v>608.42999999999995</v>
      </c>
      <c r="CC7" s="24">
        <v>642.58000000000004</v>
      </c>
      <c r="CD7" s="24">
        <v>689.13</v>
      </c>
      <c r="CE7" s="24">
        <v>648.72</v>
      </c>
      <c r="CF7" s="24">
        <v>635</v>
      </c>
      <c r="CG7" s="24">
        <v>347.38</v>
      </c>
      <c r="CH7" s="24">
        <v>371.2</v>
      </c>
      <c r="CI7" s="24">
        <v>309.22000000000003</v>
      </c>
      <c r="CJ7" s="24">
        <v>316.97000000000003</v>
      </c>
      <c r="CK7" s="24">
        <v>326.17</v>
      </c>
      <c r="CL7" s="24">
        <v>328.76</v>
      </c>
      <c r="CM7" s="24">
        <v>22.22</v>
      </c>
      <c r="CN7" s="24">
        <v>22.22</v>
      </c>
      <c r="CO7" s="24">
        <v>22.22</v>
      </c>
      <c r="CP7" s="24">
        <v>22.22</v>
      </c>
      <c r="CQ7" s="24">
        <v>22.22</v>
      </c>
      <c r="CR7" s="24">
        <v>49.31</v>
      </c>
      <c r="CS7" s="24">
        <v>47.29</v>
      </c>
      <c r="CT7" s="24">
        <v>47.35</v>
      </c>
      <c r="CU7" s="24">
        <v>46.36</v>
      </c>
      <c r="CV7" s="24">
        <v>228.91</v>
      </c>
      <c r="CW7" s="24">
        <v>224.12</v>
      </c>
      <c r="CX7" s="24">
        <v>46.67</v>
      </c>
      <c r="CY7" s="24">
        <v>46.67</v>
      </c>
      <c r="CZ7" s="24">
        <v>46.67</v>
      </c>
      <c r="DA7" s="24">
        <v>46.67</v>
      </c>
      <c r="DB7" s="24">
        <v>46.67</v>
      </c>
      <c r="DC7" s="24">
        <v>57.28</v>
      </c>
      <c r="DD7" s="24">
        <v>57.74</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2023-01-30T11:42:34Z</cp:lastPrinted>
  <dcterms:created xsi:type="dcterms:W3CDTF">2022-12-01T02:10:47Z</dcterms:created>
  <dcterms:modified xsi:type="dcterms:W3CDTF">2023-02-13T08:49:58Z</dcterms:modified>
  <cp:category/>
</cp:coreProperties>
</file>