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8 松野町〇\"/>
    </mc:Choice>
  </mc:AlternateContent>
  <workbookProtection workbookAlgorithmName="SHA-512" workbookHashValue="qDrceL5j+HquYPMIPWT2/+C95tU4X3Pxs02h4UA3Lh+J1yCoUsUkvXW4134skHSFngU9ndyndS4b5+k5F9hhwA==" workbookSaltValue="Xqb9XGHSR8DW3QXQGiPdfg=="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W10" i="4"/>
  <c r="P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<sst xmlns="http://schemas.openxmlformats.org/spreadsheetml/2006/main" count="233" uniqueCount="115">
  <si>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</si>
  <si>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</si>
  <si>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</si>
  <si>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</si>
  <si>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</si>
  <si>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</si>
  <si>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</si>
  <si>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</si>
  <si>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</si>
  <si>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</si>
  <si>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</si>
  <si>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</si>
  <si>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</si>
  <si>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</si>
  <si>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</si>
  <si>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</si>
  <si>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</si>
  <si>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</si>
  <si>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</si>
  <si>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</si>
  <si>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</si>
  <si>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</si>
  <si>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</si>
  <si>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</si>
  <si>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</si>
  <si>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</si>
  <si>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</si>
  <si>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</si>
  <si>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</si>
  <si>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</si>
  <si>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</si>
  <si>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</si>
  <si>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</si>
  <si>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</si>
  <si>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</si>
  <si>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</si>
  <si>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</si>
  <si>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</si>
  <si>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</si>
  <si>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</si>
  <si>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</si>
  <si>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</si>
  <si>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</si>
  <si>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</si>
  <si>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</si>
  <si>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</si>
  <si>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</si>
  <si>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</si>
  <si>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</si>
  <si>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</si>
  <si>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</si>
  <si>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</si>
  <si>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</si>
  <si>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</si>
  <si>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</si>
  <si>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</si>
  <si>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</si>
  <si>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</si>
  <si>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</si>
  <si>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</si>
  <si>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</si>
  <si>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</si>
  <si>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</si>
  <si>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</si>
  <si>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</si>
  <si>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</si>
  <si>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</si>
  <si>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</si>
  <si>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</si>
  <si>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</si>
  <si>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</si>
  <si>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</si>
  <si>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</si>
  <si>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</si>
  <si>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</si>
  <si>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</si>
  <si>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</si>
  <si>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</si>
  <si>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</si>
  <si>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</si>
  <si>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</si>
  <si>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</si>
  <si>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</si>
  <si>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</si>
  <si>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</si>
  <si>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</si>
  <si>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</si>
  <si>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</si>
  <si>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</si>
  <si>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</si>
  <si>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</si>
  <si>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</si>
  <si>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</si>
  <si>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</si>
  <si>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</si>
  <si>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</si>
  <si>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</si>
  <si>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</si>
  <si>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</si>
  <si>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</si>
  <si>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</si>
  <si>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</si>
  <si>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</si>
  <si>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</si>
  <si>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</si>
  <si>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</si>
  <si>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</si>
  <si>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</si>
  <si>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</si>
  <si>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</si>
  <si>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</si>
  <si>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</si>
  <si>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収益的収支については、収支比率が100％以下となっており、赤字経営となった。要因としては、単年度で発生する委託業務などの事業費増加である。
企業債残高対給水収益比率については、類似団体平均値を大きく下回っているとともに、起債償還の最大ピーク時が過ぎ減少傾向となっている。
　料金回収率についても100％以下となっており、収益的収支同様、単年度の事業費増加による減少と思われる。給水原価についても例年に比べ増加しているが、平均値を大幅に下回っており、健全な経営がなされている。しかしながら、施設利用率が最大稼働率に近い状態が続いているため、老朽化した管路の改修等を実施し、漏水の軽減に努める必要がある。
</t>
    <rPh sb="21" eb="23">
      <t>イカ</t>
    </rPh>
    <rPh sb="30" eb="32">
      <t>アカジ</t>
    </rPh>
    <rPh sb="32" eb="34">
      <t>ケイエイ</t>
    </rPh>
    <rPh sb="39" eb="41">
      <t>ヨウイン</t>
    </rPh>
    <rPh sb="46" eb="49">
      <t>タンネンド</t>
    </rPh>
    <rPh sb="50" eb="52">
      <t>ハッセイ</t>
    </rPh>
    <rPh sb="54" eb="56">
      <t>イタク</t>
    </rPh>
    <rPh sb="56" eb="58">
      <t>ギョウム</t>
    </rPh>
    <rPh sb="61" eb="64">
      <t>ジギョウヒ</t>
    </rPh>
    <rPh sb="64" eb="66">
      <t>ゾウカ</t>
    </rPh>
    <rPh sb="71" eb="74">
      <t>キギョウサイ</t>
    </rPh>
    <rPh sb="74" eb="76">
      <t>ザンダカ</t>
    </rPh>
    <rPh sb="76" eb="77">
      <t>タイ</t>
    </rPh>
    <rPh sb="77" eb="79">
      <t>キュウスイ</t>
    </rPh>
    <rPh sb="79" eb="81">
      <t>シュウエキ</t>
    </rPh>
    <rPh sb="81" eb="83">
      <t>ヒリツ</t>
    </rPh>
    <rPh sb="111" eb="113">
      <t>キサイ</t>
    </rPh>
    <rPh sb="138" eb="140">
      <t>リョウキン</t>
    </rPh>
    <rPh sb="140" eb="143">
      <t>カイシュウリツ</t>
    </rPh>
    <rPh sb="152" eb="154">
      <t>イカ</t>
    </rPh>
    <rPh sb="161" eb="164">
      <t>シュウエキテキ</t>
    </rPh>
    <rPh sb="164" eb="166">
      <t>シュウシ</t>
    </rPh>
    <rPh sb="166" eb="168">
      <t>ドウヨウ</t>
    </rPh>
    <rPh sb="169" eb="172">
      <t>タンネンド</t>
    </rPh>
    <rPh sb="173" eb="176">
      <t>ジギョウヒ</t>
    </rPh>
    <rPh sb="176" eb="178">
      <t>ゾウカ</t>
    </rPh>
    <rPh sb="181" eb="183">
      <t>ゲンショウ</t>
    </rPh>
    <rPh sb="184" eb="185">
      <t>オモ</t>
    </rPh>
    <rPh sb="198" eb="200">
      <t>レイネン</t>
    </rPh>
    <rPh sb="201" eb="202">
      <t>クラ</t>
    </rPh>
    <rPh sb="203" eb="205">
      <t>ゾウカ</t>
    </rPh>
    <rPh sb="245" eb="247">
      <t>シセツ</t>
    </rPh>
    <rPh sb="247" eb="250">
      <t>リヨウリツ</t>
    </rPh>
    <rPh sb="251" eb="253">
      <t>サイダイ</t>
    </rPh>
    <rPh sb="253" eb="256">
      <t>カドウリツ</t>
    </rPh>
    <rPh sb="257" eb="258">
      <t>チカ</t>
    </rPh>
    <rPh sb="259" eb="261">
      <t>ジョウタイ</t>
    </rPh>
    <rPh sb="262" eb="263">
      <t>ツヅ</t>
    </rPh>
    <rPh sb="270" eb="273">
      <t>ロウキュウカ</t>
    </rPh>
    <rPh sb="275" eb="277">
      <t>カンロ</t>
    </rPh>
    <rPh sb="278" eb="280">
      <t>カイシュウ</t>
    </rPh>
    <rPh sb="280" eb="281">
      <t>トウ</t>
    </rPh>
    <rPh sb="282" eb="284">
      <t>ジッシ</t>
    </rPh>
    <rPh sb="286" eb="288">
      <t>ロウスイ</t>
    </rPh>
    <rPh sb="289" eb="291">
      <t>ケイゲン</t>
    </rPh>
    <rPh sb="292" eb="293">
      <t>ツト</t>
    </rPh>
    <rPh sb="295" eb="297">
      <t>ヒツヨウ</t>
    </rPh>
    <phoneticPr fontId="4"/>
  </si>
  <si>
    <t>　施設の利用率が100％に近い状況であり、これをせめて60％前後に下げるには、まず老朽化の進んだ地域の漏水調査等を行い配水管の漏水をなくすることが考えられるが、本町の配水管は、広い範囲で老朽化が著しく進んでいるため、修繕後も新たな漏水が発生する。したがって、管路更新等大規模な事業の実施を検討が必要である。また、一部の地域においては、すでに耐震の配水管を埋設して10年ほど経過したが、現在のところ大きな漏水は見受けられていない。
　また、管路更新事業実施のための耐震化計画を本年度策定し、事業実施に向けた準備を進めた。</t>
    <rPh sb="225" eb="227">
      <t>ジッシ</t>
    </rPh>
    <rPh sb="231" eb="234">
      <t>タイシンカ</t>
    </rPh>
    <rPh sb="234" eb="236">
      <t>ケイカク</t>
    </rPh>
    <rPh sb="237" eb="240">
      <t>ホンネンド</t>
    </rPh>
    <rPh sb="240" eb="242">
      <t>サクテイ</t>
    </rPh>
    <rPh sb="244" eb="246">
      <t>ジギョウ</t>
    </rPh>
    <rPh sb="246" eb="248">
      <t>ジッシ</t>
    </rPh>
    <rPh sb="249" eb="250">
      <t>ム</t>
    </rPh>
    <rPh sb="252" eb="254">
      <t>ジュンビ</t>
    </rPh>
    <rPh sb="255" eb="256">
      <t>スス</t>
    </rPh>
    <phoneticPr fontId="4"/>
  </si>
  <si>
    <t xml:space="preserve">　本町の水道会計は比較的安定した経営がなされていたが、公営企業会計への移行、耐震化計画の策定と大幅な支出が増加したため単年度は赤字となった。今年度、耐震化計画を策定することにより、管路更新を含めた事業の実施にめどが立った。今後、財源の確保、水道料金等の見直しなど検討課題が多いため、早期の事業実施に向け進めていく。
　現状の施設での応急修繕を実施することにより現状を維持し、今後の管路更新及び耐震化事業に向けて取り組まなければならない。
</t>
    <rPh sb="27" eb="29">
      <t>コウエイ</t>
    </rPh>
    <rPh sb="29" eb="31">
      <t>キギョウ</t>
    </rPh>
    <rPh sb="31" eb="33">
      <t>カイケイ</t>
    </rPh>
    <rPh sb="35" eb="37">
      <t>イコウ</t>
    </rPh>
    <rPh sb="38" eb="41">
      <t>タイシンカ</t>
    </rPh>
    <rPh sb="41" eb="43">
      <t>ケイカク</t>
    </rPh>
    <rPh sb="44" eb="46">
      <t>サクテイ</t>
    </rPh>
    <rPh sb="47" eb="49">
      <t>オオハバ</t>
    </rPh>
    <rPh sb="50" eb="52">
      <t>シシュツ</t>
    </rPh>
    <rPh sb="53" eb="55">
      <t>ゾウカ</t>
    </rPh>
    <rPh sb="59" eb="62">
      <t>タンネンド</t>
    </rPh>
    <rPh sb="63" eb="65">
      <t>アカジ</t>
    </rPh>
    <rPh sb="70" eb="73">
      <t>コンネンド</t>
    </rPh>
    <rPh sb="74" eb="77">
      <t>タイシンカ</t>
    </rPh>
    <rPh sb="77" eb="79">
      <t>ケイカク</t>
    </rPh>
    <rPh sb="80" eb="82">
      <t>サクテイ</t>
    </rPh>
    <rPh sb="95" eb="96">
      <t>フク</t>
    </rPh>
    <rPh sb="101" eb="103">
      <t>ジッシ</t>
    </rPh>
    <rPh sb="107" eb="108">
      <t>タ</t>
    </rPh>
    <rPh sb="111" eb="113">
      <t>コンゴ</t>
    </rPh>
    <rPh sb="136" eb="137">
      <t>オオ</t>
    </rPh>
    <rPh sb="141" eb="143">
      <t>ソウキ</t>
    </rPh>
    <rPh sb="144" eb="146">
      <t>ジギョウ</t>
    </rPh>
    <rPh sb="146" eb="148">
      <t>ジッシ</t>
    </rPh>
    <rPh sb="149" eb="150">
      <t>ム</t>
    </rPh>
    <rPh sb="151" eb="152">
      <t>スス</t>
    </rPh>
    <rPh sb="171" eb="173">
      <t>ジッシ</t>
    </rPh>
    <rPh sb="180" eb="182">
      <t>ゲンジョウ</t>
    </rPh>
    <rPh sb="183" eb="185">
      <t>イジ</t>
    </rPh>
    <rPh sb="187" eb="189">
      <t>コンゴ</t>
    </rPh>
    <rPh sb="190" eb="192">
      <t>カンロ</t>
    </rPh>
    <rPh sb="192" eb="194">
      <t>コウシン</t>
    </rPh>
    <rPh sb="194" eb="195">
      <t>オヨ</t>
    </rPh>
    <rPh sb="196" eb="199">
      <t>タイシンカ</t>
    </rPh>
    <rPh sb="199" eb="201">
      <t>ジギョウ</t>
    </rPh>
    <rPh sb="202" eb="203">
      <t>ム</t>
    </rPh>
    <rPh sb="205" eb="206">
      <t>ト</t>
    </rPh>
    <rPh sb="207" eb="20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</si>
</sst>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96-4072-8F40-BAFD52BD02C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696-4072-8F40-BAFD52BD02C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103.41</c:v>
                </c:pt>
                <c:pt idx="1">
                  <c:v>99.21</c:v>
                </c:pt>
                <c:pt idx="2">
                  <c:v>97.63</c:v>
                </c:pt>
                <c:pt idx="3">
                  <c:v>101.21</c:v>
                </c:pt>
                <c:pt idx="4">
                  <c:v>97.28</c:v>
                </c:pt>
              </c:numCache>
            </c:numRef>
          </c:val>
          <c:extLst>
            <c:ext xmlns:c16="http://schemas.microsoft.com/office/drawing/2014/chart" uri="{C3380CC4-5D6E-409C-BE32-E72D297353CC}">
              <c16:uniqueId val="{00000000-0CEC-4AED-A923-9BAFEC6867A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0CEC-4AED-A923-9BAFEC6867A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70.959999999999994</c:v>
                </c:pt>
                <c:pt idx="1">
                  <c:v>73.37</c:v>
                </c:pt>
                <c:pt idx="2">
                  <c:v>73.02</c:v>
                </c:pt>
                <c:pt idx="3">
                  <c:v>74.73</c:v>
                </c:pt>
                <c:pt idx="4">
                  <c:v>73.69</c:v>
                </c:pt>
              </c:numCache>
            </c:numRef>
          </c:val>
          <c:extLst>
            <c:ext xmlns:c16="http://schemas.microsoft.com/office/drawing/2014/chart" uri="{C3380CC4-5D6E-409C-BE32-E72D297353CC}">
              <c16:uniqueId val="{00000000-DAF6-480A-A077-116A86885C6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DAF6-480A-A077-116A86885C6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117.04</c:v>
                </c:pt>
                <c:pt idx="1">
                  <c:v>108.75</c:v>
                </c:pt>
                <c:pt idx="2">
                  <c:v>115.11</c:v>
                </c:pt>
                <c:pt idx="3">
                  <c:v>115.19</c:v>
                </c:pt>
                <c:pt idx="4">
                  <c:v>90.24</c:v>
                </c:pt>
              </c:numCache>
            </c:numRef>
          </c:val>
          <c:extLst>
            <c:ext xmlns:c16="http://schemas.microsoft.com/office/drawing/2014/chart" uri="{C3380CC4-5D6E-409C-BE32-E72D297353CC}">
              <c16:uniqueId val="{00000000-B2E5-4218-BA61-3234ABC9252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B2E5-4218-BA61-3234ABC9252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2-4B84-ABB6-0D03A878CC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2-4B84-ABB6-0D03A878CC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9-406D-B094-DFA23769A4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9-406D-B094-DFA23769A4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8D-420E-A286-EEAF2A6E489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8D-420E-A286-EEAF2A6E489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6-4140-BFAF-DA96BB1880D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6-4140-BFAF-DA96BB1880D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325.76</c:v>
                </c:pt>
                <c:pt idx="1">
                  <c:v>278.92</c:v>
                </c:pt>
                <c:pt idx="2">
                  <c:v>236.1</c:v>
                </c:pt>
                <c:pt idx="3">
                  <c:v>203.58</c:v>
                </c:pt>
                <c:pt idx="4">
                  <c:v>192.28</c:v>
                </c:pt>
              </c:numCache>
            </c:numRef>
          </c:val>
          <c:extLst>
            <c:ext xmlns:c16="http://schemas.microsoft.com/office/drawing/2014/chart" uri="{C3380CC4-5D6E-409C-BE32-E72D297353CC}">
              <c16:uniqueId val="{00000000-3CF8-42FE-983B-02B9068751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CF8-42FE-983B-02B9068751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116.92</c:v>
                </c:pt>
                <c:pt idx="1">
                  <c:v>108.47</c:v>
                </c:pt>
                <c:pt idx="2">
                  <c:v>114.86</c:v>
                </c:pt>
                <c:pt idx="3">
                  <c:v>114.91</c:v>
                </c:pt>
                <c:pt idx="4">
                  <c:v>89.35</c:v>
                </c:pt>
              </c:numCache>
            </c:numRef>
          </c:val>
          <c:extLst>
            <c:ext xmlns:c16="http://schemas.microsoft.com/office/drawing/2014/chart" uri="{C3380CC4-5D6E-409C-BE32-E72D297353CC}">
              <c16:uniqueId val="{00000000-4D0E-43D7-87DC-D1B59902AF3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4D0E-43D7-87DC-D1B59902AF3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148.86000000000001</c:v>
                </c:pt>
                <c:pt idx="1">
                  <c:v>162.06</c:v>
                </c:pt>
                <c:pt idx="2">
                  <c:v>156.74</c:v>
                </c:pt>
                <c:pt idx="3">
                  <c:v>157.97</c:v>
                </c:pt>
                <c:pt idx="4">
                  <c:v>205.75</c:v>
                </c:pt>
              </c:numCache>
            </c:numRef>
          </c:val>
          <c:extLst>
            <c:ext xmlns:c16="http://schemas.microsoft.com/office/drawing/2014/chart" uri="{C3380CC4-5D6E-409C-BE32-E72D297353CC}">
              <c16:uniqueId val="{00000000-6BE4-41B5-B714-F7F07D22AF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BE4-41B5-B714-F7F07D22AF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松野町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3747</v>
      </c>
      <c r="AM8" s="37"/>
      <c r="AN8" s="37"/>
      <c r="AO8" s="37"/>
      <c r="AP8" s="37"/>
      <c r="AQ8" s="37"/>
      <c r="AR8" s="37"/>
      <c r="AS8" s="37"/>
      <c r="AT8" s="38">
        <f>データ!$S$6</f>
        <v>98.45</v>
      </c>
      <c r="AU8" s="38"/>
      <c r="AV8" s="38"/>
      <c r="AW8" s="38"/>
      <c r="AX8" s="38"/>
      <c r="AY8" s="38"/>
      <c r="AZ8" s="38"/>
      <c r="BA8" s="38"/>
      <c r="BB8" s="38">
        <f>データ!$T$6</f>
        <v>38.06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99.87</v>
      </c>
      <c r="Q10" s="38"/>
      <c r="R10" s="38"/>
      <c r="S10" s="38"/>
      <c r="T10" s="38"/>
      <c r="U10" s="38"/>
      <c r="V10" s="38"/>
      <c r="W10" s="37">
        <f>データ!$Q$6</f>
        <v>3320</v>
      </c>
      <c r="X10" s="37"/>
      <c r="Y10" s="37"/>
      <c r="Z10" s="37"/>
      <c r="AA10" s="37"/>
      <c r="AB10" s="37"/>
      <c r="AC10" s="37"/>
      <c r="AD10" s="2"/>
      <c r="AE10" s="2"/>
      <c r="AF10" s="2"/>
      <c r="AG10" s="2"/>
      <c r="AH10" s="2"/>
      <c r="AI10" s="2"/>
      <c r="AJ10" s="2"/>
      <c r="AK10" s="2"/>
      <c r="AL10" s="37">
        <f>データ!$U$6</f>
        <v>3721</v>
      </c>
      <c r="AM10" s="37"/>
      <c r="AN10" s="37"/>
      <c r="AO10" s="37"/>
      <c r="AP10" s="37"/>
      <c r="AQ10" s="37"/>
      <c r="AR10" s="37"/>
      <c r="AS10" s="37"/>
      <c r="AT10" s="38">
        <f>データ!$V$6</f>
        <v>80.239999999999995</v>
      </c>
      <c r="AU10" s="38"/>
      <c r="AV10" s="38"/>
      <c r="AW10" s="38"/>
      <c r="AX10" s="38"/>
      <c r="AY10" s="38"/>
      <c r="AZ10" s="38"/>
      <c r="BA10" s="38"/>
      <c r="BB10" s="38">
        <f>データ!$W$6</f>
        <v>46.37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112</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qNeBobmN2nCnTX9z4HxSlW5digUFNHMcp3zMBLwoGPJLXZrtEN3uv4r5vFvioZTmkNIzpqA+75Pd7s5ue0aaw==" saltValue="ISXjsBjbxFAFl/g0rLq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384844</v>
      </c>
      <c r="D6" s="20">
        <f t="shared" si="3"/>
        <v>47</v>
      </c>
      <c r="E6" s="20">
        <f t="shared" si="3"/>
        <v>1</v>
      </c>
      <c r="F6" s="20">
        <f t="shared" si="3"/>
        <v>0</v>
      </c>
      <c r="G6" s="20">
        <f t="shared" si="3"/>
        <v>0</v>
      </c>
      <c r="H6" s="20" t="str">
        <f t="shared" si="3"/>
        <v>愛媛県　松野町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99.87</v>
      </c>
      <c r="Q6" s="21">
        <f t="shared" si="3"/>
        <v>3320</v>
      </c>
      <c r="R6" s="21">
        <f t="shared" si="3"/>
        <v>3747</v>
      </c>
      <c r="S6" s="21">
        <f t="shared" si="3"/>
        <v>98.45</v>
      </c>
      <c r="T6" s="21">
        <f t="shared" si="3"/>
        <v>38.06</v>
      </c>
      <c r="U6" s="21">
        <f t="shared" si="3"/>
        <v>3721</v>
      </c>
      <c r="V6" s="21">
        <f t="shared" si="3"/>
        <v>80.239999999999995</v>
      </c>
      <c r="W6" s="21">
        <f t="shared" si="3"/>
        <v>46.37</v>
      </c>
      <c r="X6" s="22">
        <f>IF(X7="",NA(),X7)</f>
        <v>117.04</v>
      </c>
      <c r="Y6" s="22">
        <f t="shared" ref="Y6:AG6" si="4">IF(Y7="",NA(),Y7)</f>
        <v>108.75</v>
      </c>
      <c r="Z6" s="22">
        <f t="shared" si="4"/>
        <v>115.11</v>
      </c>
      <c r="AA6" s="22">
        <f t="shared" si="4"/>
        <v>115.19</v>
      </c>
      <c r="AB6" s="22">
        <f t="shared" si="4"/>
        <v>90.24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325.76</v>
      </c>
      <c r="BF6" s="22">
        <f t="shared" ref="BF6:BN6" si="7">IF(BF7="",NA(),BF7)</f>
        <v>278.92</v>
      </c>
      <c r="BG6" s="22">
        <f t="shared" si="7"/>
        <v>236.1</v>
      </c>
      <c r="BH6" s="22">
        <f t="shared" si="7"/>
        <v>203.58</v>
      </c>
      <c r="BI6" s="22">
        <f t="shared" si="7"/>
        <v>192.28</v>
      </c>
      <c r="BJ6" s="22">
        <f t="shared" si="7"/>
        <v>1061.58</v>
      </c>
      <c r="BK6" s="22">
        <f t="shared" si="7"/>
        <v>1007.7</v>
      </c>
      <c r="BL6" s="22">
        <f t="shared" si="7"/>
        <v>1018.52</v>
      </c>
      <c r="BM6" s="22">
        <f t="shared" si="7"/>
        <v>949.61</v>
      </c>
      <c r="BN6" s="22">
        <f t="shared" si="7"/>
        <v>918.84</v>
      </c>
      <c r="BO6" s="21" t="str">
        <f>IF(BO7="","",IF(BO7="-","【-】","【"&amp;SUBSTITUTE(TEXT(BO7,"#,##0.00"),"-","△")&amp;"】"))</f>
        <v>【940.88】</v>
      </c>
      <c r="BP6" s="22">
        <f>IF(BP7="",NA(),BP7)</f>
        <v>116.92</v>
      </c>
      <c r="BQ6" s="22">
        <f t="shared" ref="BQ6:BY6" si="8">IF(BQ7="",NA(),BQ7)</f>
        <v>108.47</v>
      </c>
      <c r="BR6" s="22">
        <f t="shared" si="8"/>
        <v>114.86</v>
      </c>
      <c r="BS6" s="22">
        <f t="shared" si="8"/>
        <v>114.91</v>
      </c>
      <c r="BT6" s="22">
        <f t="shared" si="8"/>
        <v>89.35</v>
      </c>
      <c r="BU6" s="22">
        <f t="shared" si="8"/>
        <v>58.52</v>
      </c>
      <c r="BV6" s="22">
        <f t="shared" si="8"/>
        <v>59.22</v>
      </c>
      <c r="BW6" s="22">
        <f t="shared" si="8"/>
        <v>58.79</v>
      </c>
      <c r="BX6" s="22">
        <f t="shared" si="8"/>
        <v>58.41</v>
      </c>
      <c r="BY6" s="22">
        <f t="shared" si="8"/>
        <v>58.27</v>
      </c>
      <c r="BZ6" s="21" t="str">
        <f>IF(BZ7="","",IF(BZ7="-","【-】","【"&amp;SUBSTITUTE(TEXT(BZ7,"#,##0.00"),"-","△")&amp;"】"))</f>
        <v>【54.59】</v>
      </c>
      <c r="CA6" s="22">
        <f>IF(CA7="",NA(),CA7)</f>
        <v>148.86000000000001</v>
      </c>
      <c r="CB6" s="22">
        <f t="shared" ref="CB6:CJ6" si="9">IF(CB7="",NA(),CB7)</f>
        <v>162.06</v>
      </c>
      <c r="CC6" s="22">
        <f t="shared" si="9"/>
        <v>156.74</v>
      </c>
      <c r="CD6" s="22">
        <f t="shared" si="9"/>
        <v>157.97</v>
      </c>
      <c r="CE6" s="22">
        <f t="shared" si="9"/>
        <v>205.75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103.41</v>
      </c>
      <c r="CM6" s="22">
        <f t="shared" ref="CM6:CU6" si="10">IF(CM7="",NA(),CM7)</f>
        <v>99.21</v>
      </c>
      <c r="CN6" s="22">
        <f t="shared" si="10"/>
        <v>97.63</v>
      </c>
      <c r="CO6" s="22">
        <f t="shared" si="10"/>
        <v>101.21</v>
      </c>
      <c r="CP6" s="22">
        <f t="shared" si="10"/>
        <v>97.28</v>
      </c>
      <c r="CQ6" s="22">
        <f t="shared" si="10"/>
        <v>57.3</v>
      </c>
      <c r="CR6" s="22">
        <f t="shared" si="10"/>
        <v>56.76</v>
      </c>
      <c r="CS6" s="22">
        <f t="shared" si="10"/>
        <v>56.04</v>
      </c>
      <c r="CT6" s="22">
        <f t="shared" si="10"/>
        <v>58.52</v>
      </c>
      <c r="CU6" s="22">
        <f t="shared" si="10"/>
        <v>58.88</v>
      </c>
      <c r="CV6" s="21" t="str">
        <f>IF(CV7="","",IF(CV7="-","【-】","【"&amp;SUBSTITUTE(TEXT(CV7,"#,##0.00"),"-","△")&amp;"】"))</f>
        <v>【56.42】</v>
      </c>
      <c r="CW6" s="22">
        <f>IF(CW7="",NA(),CW7)</f>
        <v>70.959999999999994</v>
      </c>
      <c r="CX6" s="22">
        <f t="shared" ref="CX6:DF6" si="11">IF(CX7="",NA(),CX7)</f>
        <v>73.37</v>
      </c>
      <c r="CY6" s="22">
        <f t="shared" si="11"/>
        <v>73.02</v>
      </c>
      <c r="CZ6" s="22">
        <f t="shared" si="11"/>
        <v>74.73</v>
      </c>
      <c r="DA6" s="22">
        <f t="shared" si="11"/>
        <v>73.69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384844</v>
      </c>
      <c r="D7" s="24">
        <v>47</v>
      </c>
      <c r="E7" s="24">
        <v>1</v>
      </c>
      <c r="F7" s="24">
        <v>0</v>
      </c>
      <c r="G7" s="24">
        <v>0</v>
      </c>
      <c r="H7" s="24" t="s">
        <v>94</v>
      </c>
      <c r="I7" s="24" t="s">
        <v>95</v>
      </c>
      <c r="J7" s="24" t="s">
        <v>96</v>
      </c>
      <c r="K7" s="24" t="s">
        <v>97</v>
      </c>
      <c r="L7" s="24" t="s">
        <v>98</v>
      </c>
      <c r="M7" s="24" t="s">
        <v>99</v>
      </c>
      <c r="N7" s="25" t="s">
        <v>100</v>
      </c>
      <c r="O7" s="25" t="s">
        <v>101</v>
      </c>
      <c r="P7" s="25">
        <v>99.87</v>
      </c>
      <c r="Q7" s="25">
        <v>3320</v>
      </c>
      <c r="R7" s="25">
        <v>3747</v>
      </c>
      <c r="S7" s="25">
        <v>98.45</v>
      </c>
      <c r="T7" s="25">
        <v>38.06</v>
      </c>
      <c r="U7" s="25">
        <v>3721</v>
      </c>
      <c r="V7" s="25">
        <v>80.239999999999995</v>
      </c>
      <c r="W7" s="25">
        <v>46.37</v>
      </c>
      <c r="X7" s="25">
        <v>117.04</v>
      </c>
      <c r="Y7" s="25">
        <v>108.75</v>
      </c>
      <c r="Z7" s="25">
        <v>115.11</v>
      </c>
      <c r="AA7" s="25">
        <v>115.19</v>
      </c>
      <c r="AB7" s="25">
        <v>90.24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325.76</v>
      </c>
      <c r="BF7" s="25">
        <v>278.92</v>
      </c>
      <c r="BG7" s="25">
        <v>236.1</v>
      </c>
      <c r="BH7" s="25">
        <v>203.58</v>
      </c>
      <c r="BI7" s="25">
        <v>192.28</v>
      </c>
      <c r="BJ7" s="25">
        <v>1061.58</v>
      </c>
      <c r="BK7" s="25">
        <v>1007.7</v>
      </c>
      <c r="BL7" s="25">
        <v>1018.52</v>
      </c>
      <c r="BM7" s="25">
        <v>949.61</v>
      </c>
      <c r="BN7" s="25">
        <v>918.84</v>
      </c>
      <c r="BO7" s="25">
        <v>940.88</v>
      </c>
      <c r="BP7" s="25">
        <v>116.92</v>
      </c>
      <c r="BQ7" s="25">
        <v>108.47</v>
      </c>
      <c r="BR7" s="25">
        <v>114.86</v>
      </c>
      <c r="BS7" s="25">
        <v>114.91</v>
      </c>
      <c r="BT7" s="25">
        <v>89.35</v>
      </c>
      <c r="BU7" s="25">
        <v>58.52</v>
      </c>
      <c r="BV7" s="25">
        <v>59.22</v>
      </c>
      <c r="BW7" s="25">
        <v>58.79</v>
      </c>
      <c r="BX7" s="25">
        <v>58.41</v>
      </c>
      <c r="BY7" s="25">
        <v>58.27</v>
      </c>
      <c r="BZ7" s="25">
        <v>54.59</v>
      </c>
      <c r="CA7" s="25">
        <v>148.86000000000001</v>
      </c>
      <c r="CB7" s="25">
        <v>162.06</v>
      </c>
      <c r="CC7" s="25">
        <v>156.74</v>
      </c>
      <c r="CD7" s="25">
        <v>157.97</v>
      </c>
      <c r="CE7" s="25">
        <v>205.75</v>
      </c>
      <c r="CF7" s="25">
        <v>296.3</v>
      </c>
      <c r="CG7" s="25">
        <v>292.89999999999998</v>
      </c>
      <c r="CH7" s="25">
        <v>298.25</v>
      </c>
      <c r="CI7" s="25">
        <v>303.27999999999997</v>
      </c>
      <c r="CJ7" s="25">
        <v>303.81</v>
      </c>
      <c r="CK7" s="25">
        <v>301.2</v>
      </c>
      <c r="CL7" s="25">
        <v>103.41</v>
      </c>
      <c r="CM7" s="25">
        <v>99.21</v>
      </c>
      <c r="CN7" s="25">
        <v>97.63</v>
      </c>
      <c r="CO7" s="25">
        <v>101.21</v>
      </c>
      <c r="CP7" s="25">
        <v>97.28</v>
      </c>
      <c r="CQ7" s="25">
        <v>57.3</v>
      </c>
      <c r="CR7" s="25">
        <v>56.76</v>
      </c>
      <c r="CS7" s="25">
        <v>56.04</v>
      </c>
      <c r="CT7" s="25">
        <v>58.52</v>
      </c>
      <c r="CU7" s="25">
        <v>58.88</v>
      </c>
      <c r="CV7" s="25">
        <v>56.42</v>
      </c>
      <c r="CW7" s="25">
        <v>70.959999999999994</v>
      </c>
      <c r="CX7" s="25">
        <v>73.37</v>
      </c>
      <c r="CY7" s="25">
        <v>73.02</v>
      </c>
      <c r="CZ7" s="25">
        <v>74.73</v>
      </c>
      <c r="DA7" s="25">
        <v>73.69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2022-12-01T01:11:18Z</dcterms:created>
  <dcterms:modified xsi:type="dcterms:W3CDTF">2023-02-10T09:47:03Z</dcterms:modified>
  <cp:category/>
</cp:coreProperties>
</file>