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16 内子町〇\"/>
    </mc:Choice>
  </mc:AlternateContent>
  <workbookProtection workbookAlgorithmName="SHA-512" workbookHashValue="I6fcDnFJfxvSi+pfNka3llOOqZi5VBfDhOZJtBKI9mL1U0h4oxjZ8NSq8l1HtqUkxZIPFAqa0fUr3u6ThinQDA==" workbookSaltValue="Uw2x/SIWN+gdVQIAv2HnY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<sst xmlns="http://schemas.openxmlformats.org/spreadsheetml/2006/main" count="231" uniqueCount="117">
  <si>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</si>
  <si>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</si>
  <si>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</si>
  <si>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</si>
  <si>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</si>
  <si>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</si>
  <si>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</si>
  <si>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</si>
  <si>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</si>
  <si>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</si>
  <si>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</si>
  <si>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</si>
  <si>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</si>
  <si>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</si>
  <si>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</si>
  <si>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</si>
  <si>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</si>
  <si>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</si>
  <si>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</si>
  <si>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</si>
  <si>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</si>
  <si>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</si>
  <si>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</si>
  <si>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</si>
  <si>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</si>
  <si>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</si>
  <si>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</si>
  <si>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</si>
  <si>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</si>
  <si>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</si>
  <si>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</si>
  <si>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</si>
  <si>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</si>
  <si>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</si>
  <si>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</si>
  <si>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</si>
  <si>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</si>
  <si>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</si>
  <si>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</si>
  <si>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</si>
  <si>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</si>
  <si>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</si>
  <si>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</si>
  <si>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</si>
  <si>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</si>
  <si>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</si>
  <si>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</si>
  <si>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</si>
  <si>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</si>
  <si>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</si>
  <si>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</si>
  <si>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</si>
  <si>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</si>
  <si>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</si>
  <si>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</si>
  <si>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</si>
  <si>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</si>
  <si>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</si>
  <si>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</si>
  <si>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</si>
  <si>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</si>
  <si>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</si>
  <si>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</si>
  <si>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</si>
  <si>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</si>
  <si>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</si>
  <si>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</si>
  <si>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</si>
  <si>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</si>
  <si>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</si>
  <si>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</si>
  <si>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</si>
  <si>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</si>
  <si>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</si>
  <si>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</si>
  <si>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</si>
  <si>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</si>
  <si>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</si>
  <si>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</si>
  <si>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</si>
  <si>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</si>
  <si>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</si>
  <si>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</si>
  <si>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</si>
  <si>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</si>
  <si>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</si>
  <si>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</si>
  <si>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</si>
  <si>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</si>
  <si>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</si>
  <si>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</si>
  <si>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</si>
  <si>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</si>
  <si>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</si>
  <si>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</si>
  <si>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</si>
  <si>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内子町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</si>
  <si>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</si>
  <si>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</si>
  <si>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</si>
  <si>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</si>
  <si>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</si>
  <si>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</si>
  <si>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</si>
  <si>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</si>
  <si>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</si>
  <si>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</si>
  <si>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</si>
  <si>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</si>
  <si>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</si>
  <si>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</si>
  <si>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</si>
  <si>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</si>
  <si>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</si>
  <si>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経常収支比率は、類似団体の平均を下回っているが、一般的に安定していると言える。しかしながら、経費の大半を料金収入以外の収入（一般会計補助金）で賄っており、使用料の見直しを検討する必要がある。
　⑥汚水処理原価は、類似団体と同じくらいに減少したものの、③流動比率および⑤経費回収率についても、100%を下回っており、類似団体と比較しても数値は低く、②累積欠損金比率は０％であるが、使用料改定を含めた収益の確保等、経営の効率化が必要である。
　また、④企業債残高対事業規模比率は、類似団体を遙かに上回っており、企業債償還残高削減のため、今後も積極的に債務の償還を進めていく。
　⑦施設利用率は、例年30%前半と類似団体の平均値を下回っており、処理能力に余裕がある。今後、大きな水量増加は見込めないため、施設活用については、更新等の計画で慎重に検討したい。
　⑧水洗化率は、上昇傾向であり、今後も接続勧誘を行いさらなるアップを目指す。</t>
    <rPh sb="108" eb="110">
      <t>ルイジ</t>
    </rPh>
    <rPh sb="110" eb="112">
      <t>ダンタイ</t>
    </rPh>
    <rPh sb="113" eb="114">
      <t>オナ</t>
    </rPh>
    <rPh sb="119" eb="121">
      <t>ゲンショウ</t>
    </rPh>
    <rPh sb="176" eb="178">
      <t>ルイセキ</t>
    </rPh>
    <rPh sb="178" eb="180">
      <t>ケッソン</t>
    </rPh>
    <rPh sb="180" eb="181">
      <t>キン</t>
    </rPh>
    <rPh sb="181" eb="183">
      <t>ヒリツ</t>
    </rPh>
    <rPh sb="191" eb="194">
      <t>シヨウリョウ</t>
    </rPh>
    <rPh sb="194" eb="196">
      <t>カイテイ</t>
    </rPh>
    <rPh sb="197" eb="198">
      <t>フク</t>
    </rPh>
    <rPh sb="386" eb="388">
      <t>ジョウショウ</t>
    </rPh>
    <rPh sb="388" eb="390">
      <t>ケイコウ</t>
    </rPh>
    <phoneticPr fontId="4"/>
  </si>
  <si>
    <t>　管渠施設については、供用開始（平成11年）から約20年が経過しているが、耐用年数（50年）から見てもまだ十分な期間があり、現状として、管渠の更新・老朽化対策は実施していない。しかし、浄化センター内に設置されている機械・設備については、経年等による機能の低下が発現し始める時期にある。
　今後は、「ストックマネジメント計画」に基づき、計画的な下水道施設の改築更新を進めていく。</t>
    <phoneticPr fontId="4"/>
  </si>
  <si>
    <t>　平成29年度から公営企業法を適用し、安定的な経営を目指しているが、依然、一般会計からの繰入金に頼らなければならない状況である。加えて、人口減少や施設の老朽化が進み、料金収入の減少や更新需要の増加が見込まれ、脆弱な経営基盤の強化が今後の急務な課題である。そのために、令和４年度より料金改定に向けた分析、検討を行い、経営の合理化はもとより、下水道普及率や水洗化率の向上とともに、収益の確保を図り、長期的に安定したサービスの提供に向け、経営基盤の強化を目指していく。</t>
    <rPh sb="133" eb="135">
      <t>レイワ</t>
    </rPh>
    <rPh sb="136" eb="138">
      <t>ネンド</t>
    </rPh>
    <rPh sb="140" eb="142">
      <t>リョウキン</t>
    </rPh>
    <rPh sb="142" eb="144">
      <t>カイテイ</t>
    </rPh>
    <rPh sb="145" eb="146">
      <t>ム</t>
    </rPh>
    <rPh sb="148" eb="150">
      <t>ブンセキ</t>
    </rPh>
    <rPh sb="151" eb="153">
      <t>ケントウ</t>
    </rPh>
    <rPh sb="154" eb="155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</si>
</sst>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E-431E-8CE1-A04D7DDC7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0.13</c:v>
                </c:pt>
                <c:pt idx="2">
                  <c:v>0.15</c:v>
                </c:pt>
                <c:pt idx="3">
                  <c:v>1.65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E-431E-8CE1-A04D7DDC7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100.41</c:v>
                </c:pt>
                <c:pt idx="1">
                  <c:v>100.33</c:v>
                </c:pt>
                <c:pt idx="2">
                  <c:v>101.77</c:v>
                </c:pt>
                <c:pt idx="3">
                  <c:v>98.75</c:v>
                </c:pt>
                <c:pt idx="4">
                  <c:v>100.22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C-411A-BCA4-61421810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108.11</c:v>
                </c:pt>
                <c:pt idx="1">
                  <c:v>104.14</c:v>
                </c:pt>
                <c:pt idx="2">
                  <c:v>106.57</c:v>
                </c:pt>
                <c:pt idx="3">
                  <c:v>107.21</c:v>
                </c:pt>
                <c:pt idx="4">
                  <c:v>107.08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C-411A-BCA4-61421810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3.75</c:v>
                </c:pt>
                <c:pt idx="1">
                  <c:v>7.51</c:v>
                </c:pt>
                <c:pt idx="2">
                  <c:v>10.91</c:v>
                </c:pt>
                <c:pt idx="3">
                  <c:v>14.18</c:v>
                </c:pt>
                <c:pt idx="4">
                  <c:v>17.260000000000002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A-4271-A7C0-3E4BBC391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21.16</c:v>
                </c:pt>
                <c:pt idx="1">
                  <c:v>15.95</c:v>
                </c:pt>
                <c:pt idx="2">
                  <c:v>15.85</c:v>
                </c:pt>
                <c:pt idx="3">
                  <c:v>12.7</c:v>
                </c:pt>
                <c:pt idx="4">
                  <c:v>14.65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A-4271-A7C0-3E4BBC391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0-4A57-BB02-3ABC80F5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0-4A57-BB02-3ABC80F5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B-4547-9811-FE28F355D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86.54</c:v>
                </c:pt>
                <c:pt idx="1">
                  <c:v>73.180000000000007</c:v>
                </c:pt>
                <c:pt idx="2">
                  <c:v>53.44</c:v>
                </c:pt>
                <c:pt idx="3">
                  <c:v>43.71</c:v>
                </c:pt>
                <c:pt idx="4">
                  <c:v>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B-4547-9811-FE28F355D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26.97</c:v>
                </c:pt>
                <c:pt idx="1">
                  <c:v>36.29</c:v>
                </c:pt>
                <c:pt idx="2">
                  <c:v>40.18</c:v>
                </c:pt>
                <c:pt idx="3">
                  <c:v>40.590000000000003</c:v>
                </c:pt>
                <c:pt idx="4">
                  <c:v>48.99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F-42A3-9628-72517B7EA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62.25</c:v>
                </c:pt>
                <c:pt idx="1">
                  <c:v>52.32</c:v>
                </c:pt>
                <c:pt idx="2">
                  <c:v>47.03</c:v>
                </c:pt>
                <c:pt idx="3">
                  <c:v>40.67</c:v>
                </c:pt>
                <c:pt idx="4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F-42A3-9628-72517B7EA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2076.61</c:v>
                </c:pt>
                <c:pt idx="1">
                  <c:v>1831.86</c:v>
                </c:pt>
                <c:pt idx="2">
                  <c:v>1655.83</c:v>
                </c:pt>
                <c:pt idx="3">
                  <c:v>1507.21</c:v>
                </c:pt>
                <c:pt idx="4">
                  <c:v>1354.91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7-431B-A565-67CC120C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966.33</c:v>
                </c:pt>
                <c:pt idx="1">
                  <c:v>958.81</c:v>
                </c:pt>
                <c:pt idx="2">
                  <c:v>1001.3</c:v>
                </c:pt>
                <c:pt idx="3">
                  <c:v>1050.51</c:v>
                </c:pt>
                <c:pt idx="4">
                  <c:v>1102.01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7-431B-A565-67CC120C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77.510000000000005</c:v>
                </c:pt>
                <c:pt idx="1">
                  <c:v>73.83</c:v>
                </c:pt>
                <c:pt idx="2">
                  <c:v>65.88</c:v>
                </c:pt>
                <c:pt idx="3">
                  <c:v>57</c:v>
                </c:pt>
                <c:pt idx="4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C-44F5-B707-9F32CAE22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81.739999999999995</c:v>
                </c:pt>
                <c:pt idx="1">
                  <c:v>82.88</c:v>
                </c:pt>
                <c:pt idx="2">
                  <c:v>81.88</c:v>
                </c:pt>
                <c:pt idx="3">
                  <c:v>82.65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C-44F5-B707-9F32CAE22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168.98</c:v>
                </c:pt>
                <c:pt idx="1">
                  <c:v>180.58</c:v>
                </c:pt>
                <c:pt idx="2">
                  <c:v>202.04</c:v>
                </c:pt>
                <c:pt idx="3">
                  <c:v>239.84</c:v>
                </c:pt>
                <c:pt idx="4">
                  <c:v>186.58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0-44A2-B7E8-E36FC584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194.31</c:v>
                </c:pt>
                <c:pt idx="1">
                  <c:v>190.99</c:v>
                </c:pt>
                <c:pt idx="2">
                  <c:v>187.55</c:v>
                </c:pt>
                <c:pt idx="3">
                  <c:v>186.3</c:v>
                </c:pt>
                <c:pt idx="4">
                  <c:v>188.38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0-44A2-B7E8-E36FC584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34.880000000000003</c:v>
                </c:pt>
                <c:pt idx="1">
                  <c:v>34.67</c:v>
                </c:pt>
                <c:pt idx="2">
                  <c:v>33.79</c:v>
                </c:pt>
                <c:pt idx="3">
                  <c:v>34.21</c:v>
                </c:pt>
                <c:pt idx="4">
                  <c:v>34.520000000000003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A1A-9ADA-3DFE6DD2D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53.5</c:v>
                </c:pt>
                <c:pt idx="1">
                  <c:v>52.58</c:v>
                </c:pt>
                <c:pt idx="2">
                  <c:v>50.94</c:v>
                </c:pt>
                <c:pt idx="3">
                  <c:v>50.53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B-4A1A-9ADA-3DFE6DD2D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84.96</c:v>
                </c:pt>
                <c:pt idx="1">
                  <c:v>85.58</c:v>
                </c:pt>
                <c:pt idx="2">
                  <c:v>86.34</c:v>
                </c:pt>
                <c:pt idx="3">
                  <c:v>86.58</c:v>
                </c:pt>
                <c:pt idx="4">
                  <c:v>87.95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C-492B-9D36-7C3E649A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83.51</c:v>
                </c:pt>
                <c:pt idx="1">
                  <c:v>83.02</c:v>
                </c:pt>
                <c:pt idx="2">
                  <c:v>82.55</c:v>
                </c:pt>
                <c:pt idx="3">
                  <c:v>82.08</c:v>
                </c:pt>
                <c:pt idx="4">
                  <c:v>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C-492B-9D36-7C3E649A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>
      <selection activeCell="CD43" sqref="CD4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愛媛県　内子町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15758</v>
      </c>
      <c r="AM8" s="42"/>
      <c r="AN8" s="42"/>
      <c r="AO8" s="42"/>
      <c r="AP8" s="42"/>
      <c r="AQ8" s="42"/>
      <c r="AR8" s="42"/>
      <c r="AS8" s="42"/>
      <c r="AT8" s="35">
        <f>データ!T6</f>
        <v>299.43</v>
      </c>
      <c r="AU8" s="35"/>
      <c r="AV8" s="35"/>
      <c r="AW8" s="35"/>
      <c r="AX8" s="35"/>
      <c r="AY8" s="35"/>
      <c r="AZ8" s="35"/>
      <c r="BA8" s="35"/>
      <c r="BB8" s="35">
        <f>データ!U6</f>
        <v>52.63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75.63</v>
      </c>
      <c r="J10" s="35"/>
      <c r="K10" s="35"/>
      <c r="L10" s="35"/>
      <c r="M10" s="35"/>
      <c r="N10" s="35"/>
      <c r="O10" s="35"/>
      <c r="P10" s="35">
        <f>データ!P6</f>
        <v>31.39</v>
      </c>
      <c r="Q10" s="35"/>
      <c r="R10" s="35"/>
      <c r="S10" s="35"/>
      <c r="T10" s="35"/>
      <c r="U10" s="35"/>
      <c r="V10" s="35"/>
      <c r="W10" s="35">
        <f>データ!Q6</f>
        <v>101.13</v>
      </c>
      <c r="X10" s="35"/>
      <c r="Y10" s="35"/>
      <c r="Z10" s="35"/>
      <c r="AA10" s="35"/>
      <c r="AB10" s="35"/>
      <c r="AC10" s="35"/>
      <c r="AD10" s="42">
        <f>データ!R6</f>
        <v>2760</v>
      </c>
      <c r="AE10" s="42"/>
      <c r="AF10" s="42"/>
      <c r="AG10" s="42"/>
      <c r="AH10" s="42"/>
      <c r="AI10" s="42"/>
      <c r="AJ10" s="42"/>
      <c r="AK10" s="2"/>
      <c r="AL10" s="42">
        <f>データ!V6</f>
        <v>4903</v>
      </c>
      <c r="AM10" s="42"/>
      <c r="AN10" s="42"/>
      <c r="AO10" s="42"/>
      <c r="AP10" s="42"/>
      <c r="AQ10" s="42"/>
      <c r="AR10" s="42"/>
      <c r="AS10" s="42"/>
      <c r="AT10" s="35">
        <f>データ!W6</f>
        <v>1.65</v>
      </c>
      <c r="AU10" s="35"/>
      <c r="AV10" s="35"/>
      <c r="AW10" s="35"/>
      <c r="AX10" s="35"/>
      <c r="AY10" s="35"/>
      <c r="AZ10" s="35"/>
      <c r="BA10" s="35"/>
      <c r="BB10" s="35">
        <f>データ!X6</f>
        <v>2971.52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114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W0Zw4tkdQWgueVt9gRDcZkQbJ1wiXEYssZX9jtDmRsNpk7kxUZXiJBvKCmwVBRCAQZf9r23Qnyg7FiJs6qhcUQ==" saltValue="beuzMtI3SGxVgDeHJBhHf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384224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愛媛県　内子町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75.63</v>
      </c>
      <c r="P6" s="20">
        <f t="shared" si="3"/>
        <v>31.39</v>
      </c>
      <c r="Q6" s="20">
        <f t="shared" si="3"/>
        <v>101.13</v>
      </c>
      <c r="R6" s="20">
        <f t="shared" si="3"/>
        <v>2760</v>
      </c>
      <c r="S6" s="20">
        <f t="shared" si="3"/>
        <v>15758</v>
      </c>
      <c r="T6" s="20">
        <f t="shared" si="3"/>
        <v>299.43</v>
      </c>
      <c r="U6" s="20">
        <f t="shared" si="3"/>
        <v>52.63</v>
      </c>
      <c r="V6" s="20">
        <f t="shared" si="3"/>
        <v>4903</v>
      </c>
      <c r="W6" s="20">
        <f t="shared" si="3"/>
        <v>1.65</v>
      </c>
      <c r="X6" s="20">
        <f t="shared" si="3"/>
        <v>2971.52</v>
      </c>
      <c r="Y6" s="21">
        <f>IF(Y7="",NA(),Y7)</f>
        <v>100.41</v>
      </c>
      <c r="Z6" s="21">
        <f t="shared" ref="Z6:AH6" si="4">IF(Z7="",NA(),Z7)</f>
        <v>100.33</v>
      </c>
      <c r="AA6" s="21">
        <f t="shared" si="4"/>
        <v>101.77</v>
      </c>
      <c r="AB6" s="21">
        <f t="shared" si="4"/>
        <v>98.75</v>
      </c>
      <c r="AC6" s="21">
        <f t="shared" si="4"/>
        <v>100.22</v>
      </c>
      <c r="AD6" s="21">
        <f t="shared" si="4"/>
        <v>108.11</v>
      </c>
      <c r="AE6" s="21">
        <f t="shared" si="4"/>
        <v>104.14</v>
      </c>
      <c r="AF6" s="21">
        <f t="shared" si="4"/>
        <v>106.57</v>
      </c>
      <c r="AG6" s="21">
        <f t="shared" si="4"/>
        <v>107.21</v>
      </c>
      <c r="AH6" s="21">
        <f t="shared" si="4"/>
        <v>107.08</v>
      </c>
      <c r="AI6" s="20" t="str">
        <f>IF(AI7="","",IF(AI7="-","【-】","【"&amp;SUBSTITUTE(TEXT(AI7,"#,##0.00"),"-","△")&amp;"】"))</f>
        <v>【107.02】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86.54</v>
      </c>
      <c r="AP6" s="21">
        <f t="shared" si="5"/>
        <v>73.180000000000007</v>
      </c>
      <c r="AQ6" s="21">
        <f t="shared" si="5"/>
        <v>53.44</v>
      </c>
      <c r="AR6" s="21">
        <f t="shared" si="5"/>
        <v>43.71</v>
      </c>
      <c r="AS6" s="21">
        <f t="shared" si="5"/>
        <v>45.94</v>
      </c>
      <c r="AT6" s="20" t="str">
        <f>IF(AT7="","",IF(AT7="-","【-】","【"&amp;SUBSTITUTE(TEXT(AT7,"#,##0.00"),"-","△")&amp;"】"))</f>
        <v>【3.09】</v>
      </c>
      <c r="AU6" s="21">
        <f>IF(AU7="",NA(),AU7)</f>
        <v>26.97</v>
      </c>
      <c r="AV6" s="21">
        <f t="shared" ref="AV6:BD6" si="6">IF(AV7="",NA(),AV7)</f>
        <v>36.29</v>
      </c>
      <c r="AW6" s="21">
        <f t="shared" si="6"/>
        <v>40.18</v>
      </c>
      <c r="AX6" s="21">
        <f t="shared" si="6"/>
        <v>40.590000000000003</v>
      </c>
      <c r="AY6" s="21">
        <f t="shared" si="6"/>
        <v>48.99</v>
      </c>
      <c r="AZ6" s="21">
        <f t="shared" si="6"/>
        <v>62.25</v>
      </c>
      <c r="BA6" s="21">
        <f t="shared" si="6"/>
        <v>52.32</v>
      </c>
      <c r="BB6" s="21">
        <f t="shared" si="6"/>
        <v>47.03</v>
      </c>
      <c r="BC6" s="21">
        <f t="shared" si="6"/>
        <v>40.67</v>
      </c>
      <c r="BD6" s="21">
        <f t="shared" si="6"/>
        <v>47.7</v>
      </c>
      <c r="BE6" s="20" t="str">
        <f>IF(BE7="","",IF(BE7="-","【-】","【"&amp;SUBSTITUTE(TEXT(BE7,"#,##0.00"),"-","△")&amp;"】"))</f>
        <v>【71.39】</v>
      </c>
      <c r="BF6" s="21">
        <f>IF(BF7="",NA(),BF7)</f>
        <v>2076.61</v>
      </c>
      <c r="BG6" s="21">
        <f t="shared" ref="BG6:BO6" si="7">IF(BG7="",NA(),BG7)</f>
        <v>1831.86</v>
      </c>
      <c r="BH6" s="21">
        <f t="shared" si="7"/>
        <v>1655.83</v>
      </c>
      <c r="BI6" s="21">
        <f t="shared" si="7"/>
        <v>1507.21</v>
      </c>
      <c r="BJ6" s="21">
        <f t="shared" si="7"/>
        <v>1354.91</v>
      </c>
      <c r="BK6" s="21">
        <f t="shared" si="7"/>
        <v>966.33</v>
      </c>
      <c r="BL6" s="21">
        <f t="shared" si="7"/>
        <v>958.81</v>
      </c>
      <c r="BM6" s="21">
        <f t="shared" si="7"/>
        <v>1001.3</v>
      </c>
      <c r="BN6" s="21">
        <f t="shared" si="7"/>
        <v>1050.51</v>
      </c>
      <c r="BO6" s="21">
        <f t="shared" si="7"/>
        <v>1102.01</v>
      </c>
      <c r="BP6" s="20" t="str">
        <f>IF(BP7="","",IF(BP7="-","【-】","【"&amp;SUBSTITUTE(TEXT(BP7,"#,##0.00"),"-","△")&amp;"】"))</f>
        <v>【669.11】</v>
      </c>
      <c r="BQ6" s="21">
        <f>IF(BQ7="",NA(),BQ7)</f>
        <v>77.510000000000005</v>
      </c>
      <c r="BR6" s="21">
        <f t="shared" ref="BR6:BZ6" si="8">IF(BR7="",NA(),BR7)</f>
        <v>73.83</v>
      </c>
      <c r="BS6" s="21">
        <f t="shared" si="8"/>
        <v>65.88</v>
      </c>
      <c r="BT6" s="21">
        <f t="shared" si="8"/>
        <v>57</v>
      </c>
      <c r="BU6" s="21">
        <f t="shared" si="8"/>
        <v>72.099999999999994</v>
      </c>
      <c r="BV6" s="21">
        <f t="shared" si="8"/>
        <v>81.739999999999995</v>
      </c>
      <c r="BW6" s="21">
        <f t="shared" si="8"/>
        <v>82.88</v>
      </c>
      <c r="BX6" s="21">
        <f t="shared" si="8"/>
        <v>81.88</v>
      </c>
      <c r="BY6" s="21">
        <f t="shared" si="8"/>
        <v>82.65</v>
      </c>
      <c r="BZ6" s="21">
        <f t="shared" si="8"/>
        <v>82.55</v>
      </c>
      <c r="CA6" s="20" t="str">
        <f>IF(CA7="","",IF(CA7="-","【-】","【"&amp;SUBSTITUTE(TEXT(CA7,"#,##0.00"),"-","△")&amp;"】"))</f>
        <v>【99.73】</v>
      </c>
      <c r="CB6" s="21">
        <f>IF(CB7="",NA(),CB7)</f>
        <v>168.98</v>
      </c>
      <c r="CC6" s="21">
        <f t="shared" ref="CC6:CK6" si="9">IF(CC7="",NA(),CC7)</f>
        <v>180.58</v>
      </c>
      <c r="CD6" s="21">
        <f t="shared" si="9"/>
        <v>202.04</v>
      </c>
      <c r="CE6" s="21">
        <f t="shared" si="9"/>
        <v>239.84</v>
      </c>
      <c r="CF6" s="21">
        <f t="shared" si="9"/>
        <v>186.58</v>
      </c>
      <c r="CG6" s="21">
        <f t="shared" si="9"/>
        <v>194.31</v>
      </c>
      <c r="CH6" s="21">
        <f t="shared" si="9"/>
        <v>190.99</v>
      </c>
      <c r="CI6" s="21">
        <f t="shared" si="9"/>
        <v>187.55</v>
      </c>
      <c r="CJ6" s="21">
        <f t="shared" si="9"/>
        <v>186.3</v>
      </c>
      <c r="CK6" s="21">
        <f t="shared" si="9"/>
        <v>188.38</v>
      </c>
      <c r="CL6" s="20" t="str">
        <f>IF(CL7="","",IF(CL7="-","【-】","【"&amp;SUBSTITUTE(TEXT(CL7,"#,##0.00"),"-","△")&amp;"】"))</f>
        <v>【134.98】</v>
      </c>
      <c r="CM6" s="21">
        <f>IF(CM7="",NA(),CM7)</f>
        <v>34.880000000000003</v>
      </c>
      <c r="CN6" s="21">
        <f t="shared" ref="CN6:CV6" si="10">IF(CN7="",NA(),CN7)</f>
        <v>34.67</v>
      </c>
      <c r="CO6" s="21">
        <f t="shared" si="10"/>
        <v>33.79</v>
      </c>
      <c r="CP6" s="21">
        <f t="shared" si="10"/>
        <v>34.21</v>
      </c>
      <c r="CQ6" s="21">
        <f t="shared" si="10"/>
        <v>34.520000000000003</v>
      </c>
      <c r="CR6" s="21">
        <f t="shared" si="10"/>
        <v>53.5</v>
      </c>
      <c r="CS6" s="21">
        <f t="shared" si="10"/>
        <v>52.58</v>
      </c>
      <c r="CT6" s="21">
        <f t="shared" si="10"/>
        <v>50.94</v>
      </c>
      <c r="CU6" s="21">
        <f t="shared" si="10"/>
        <v>50.53</v>
      </c>
      <c r="CV6" s="21">
        <f t="shared" si="10"/>
        <v>51.42</v>
      </c>
      <c r="CW6" s="20" t="str">
        <f>IF(CW7="","",IF(CW7="-","【-】","【"&amp;SUBSTITUTE(TEXT(CW7,"#,##0.00"),"-","△")&amp;"】"))</f>
        <v>【59.99】</v>
      </c>
      <c r="CX6" s="21">
        <f>IF(CX7="",NA(),CX7)</f>
        <v>84.96</v>
      </c>
      <c r="CY6" s="21">
        <f t="shared" ref="CY6:DG6" si="11">IF(CY7="",NA(),CY7)</f>
        <v>85.58</v>
      </c>
      <c r="CZ6" s="21">
        <f t="shared" si="11"/>
        <v>86.34</v>
      </c>
      <c r="DA6" s="21">
        <f t="shared" si="11"/>
        <v>86.58</v>
      </c>
      <c r="DB6" s="21">
        <f t="shared" si="11"/>
        <v>87.95</v>
      </c>
      <c r="DC6" s="21">
        <f t="shared" si="11"/>
        <v>83.51</v>
      </c>
      <c r="DD6" s="21">
        <f t="shared" si="11"/>
        <v>83.02</v>
      </c>
      <c r="DE6" s="21">
        <f t="shared" si="11"/>
        <v>82.55</v>
      </c>
      <c r="DF6" s="21">
        <f t="shared" si="11"/>
        <v>82.08</v>
      </c>
      <c r="DG6" s="21">
        <f t="shared" si="11"/>
        <v>81.34</v>
      </c>
      <c r="DH6" s="20" t="str">
        <f>IF(DH7="","",IF(DH7="-","【-】","【"&amp;SUBSTITUTE(TEXT(DH7,"#,##0.00"),"-","△")&amp;"】"))</f>
        <v>【95.72】</v>
      </c>
      <c r="DI6" s="21">
        <f>IF(DI7="",NA(),DI7)</f>
        <v>3.75</v>
      </c>
      <c r="DJ6" s="21">
        <f t="shared" ref="DJ6:DR6" si="12">IF(DJ7="",NA(),DJ7)</f>
        <v>7.51</v>
      </c>
      <c r="DK6" s="21">
        <f t="shared" si="12"/>
        <v>10.91</v>
      </c>
      <c r="DL6" s="21">
        <f t="shared" si="12"/>
        <v>14.18</v>
      </c>
      <c r="DM6" s="21">
        <f t="shared" si="12"/>
        <v>17.260000000000002</v>
      </c>
      <c r="DN6" s="21">
        <f t="shared" si="12"/>
        <v>21.16</v>
      </c>
      <c r="DO6" s="21">
        <f t="shared" si="12"/>
        <v>15.95</v>
      </c>
      <c r="DP6" s="21">
        <f t="shared" si="12"/>
        <v>15.85</v>
      </c>
      <c r="DQ6" s="21">
        <f t="shared" si="12"/>
        <v>12.7</v>
      </c>
      <c r="DR6" s="21">
        <f t="shared" si="12"/>
        <v>14.65</v>
      </c>
      <c r="DS6" s="20" t="str">
        <f>IF(DS7="","",IF(DS7="-","【-】","【"&amp;SUBSTITUTE(TEXT(DS7,"#,##0.00"),"-","△")&amp;"】"))</f>
        <v>【38.17】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0.1</v>
      </c>
      <c r="ED6" s="20" t="str">
        <f>IF(ED7="","",IF(ED7="-","【-】","【"&amp;SUBSTITUTE(TEXT(ED7,"#,##0.00"),"-","△")&amp;"】"))</f>
        <v>【6.54】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0.16</v>
      </c>
      <c r="EK6" s="21">
        <f t="shared" si="14"/>
        <v>0.13</v>
      </c>
      <c r="EL6" s="21">
        <f t="shared" si="14"/>
        <v>0.15</v>
      </c>
      <c r="EM6" s="21">
        <f t="shared" si="14"/>
        <v>1.65</v>
      </c>
      <c r="EN6" s="21">
        <f t="shared" si="14"/>
        <v>0.14000000000000001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384224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75.63</v>
      </c>
      <c r="P7" s="24">
        <v>31.39</v>
      </c>
      <c r="Q7" s="24">
        <v>101.13</v>
      </c>
      <c r="R7" s="24">
        <v>2760</v>
      </c>
      <c r="S7" s="24">
        <v>15758</v>
      </c>
      <c r="T7" s="24">
        <v>299.43</v>
      </c>
      <c r="U7" s="24">
        <v>52.63</v>
      </c>
      <c r="V7" s="24">
        <v>4903</v>
      </c>
      <c r="W7" s="24">
        <v>1.65</v>
      </c>
      <c r="X7" s="24">
        <v>2971.52</v>
      </c>
      <c r="Y7" s="24">
        <v>100.41</v>
      </c>
      <c r="Z7" s="24">
        <v>100.33</v>
      </c>
      <c r="AA7" s="24">
        <v>101.77</v>
      </c>
      <c r="AB7" s="24">
        <v>98.75</v>
      </c>
      <c r="AC7" s="24">
        <v>100.22</v>
      </c>
      <c r="AD7" s="24">
        <v>108.11</v>
      </c>
      <c r="AE7" s="24">
        <v>104.14</v>
      </c>
      <c r="AF7" s="24">
        <v>106.57</v>
      </c>
      <c r="AG7" s="24">
        <v>107.21</v>
      </c>
      <c r="AH7" s="24">
        <v>107.08</v>
      </c>
      <c r="AI7" s="24">
        <v>107.02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86.54</v>
      </c>
      <c r="AP7" s="24">
        <v>73.180000000000007</v>
      </c>
      <c r="AQ7" s="24">
        <v>53.44</v>
      </c>
      <c r="AR7" s="24">
        <v>43.71</v>
      </c>
      <c r="AS7" s="24">
        <v>45.94</v>
      </c>
      <c r="AT7" s="24">
        <v>3.09</v>
      </c>
      <c r="AU7" s="24">
        <v>26.97</v>
      </c>
      <c r="AV7" s="24">
        <v>36.29</v>
      </c>
      <c r="AW7" s="24">
        <v>40.18</v>
      </c>
      <c r="AX7" s="24">
        <v>40.590000000000003</v>
      </c>
      <c r="AY7" s="24">
        <v>48.99</v>
      </c>
      <c r="AZ7" s="24">
        <v>62.25</v>
      </c>
      <c r="BA7" s="24">
        <v>52.32</v>
      </c>
      <c r="BB7" s="24">
        <v>47.03</v>
      </c>
      <c r="BC7" s="24">
        <v>40.67</v>
      </c>
      <c r="BD7" s="24">
        <v>47.7</v>
      </c>
      <c r="BE7" s="24">
        <v>71.39</v>
      </c>
      <c r="BF7" s="24">
        <v>2076.61</v>
      </c>
      <c r="BG7" s="24">
        <v>1831.86</v>
      </c>
      <c r="BH7" s="24">
        <v>1655.83</v>
      </c>
      <c r="BI7" s="24">
        <v>1507.21</v>
      </c>
      <c r="BJ7" s="24">
        <v>1354.91</v>
      </c>
      <c r="BK7" s="24">
        <v>966.33</v>
      </c>
      <c r="BL7" s="24">
        <v>958.81</v>
      </c>
      <c r="BM7" s="24">
        <v>1001.3</v>
      </c>
      <c r="BN7" s="24">
        <v>1050.51</v>
      </c>
      <c r="BO7" s="24">
        <v>1102.01</v>
      </c>
      <c r="BP7" s="24">
        <v>669.11</v>
      </c>
      <c r="BQ7" s="24">
        <v>77.510000000000005</v>
      </c>
      <c r="BR7" s="24">
        <v>73.83</v>
      </c>
      <c r="BS7" s="24">
        <v>65.88</v>
      </c>
      <c r="BT7" s="24">
        <v>57</v>
      </c>
      <c r="BU7" s="24">
        <v>72.099999999999994</v>
      </c>
      <c r="BV7" s="24">
        <v>81.739999999999995</v>
      </c>
      <c r="BW7" s="24">
        <v>82.88</v>
      </c>
      <c r="BX7" s="24">
        <v>81.88</v>
      </c>
      <c r="BY7" s="24">
        <v>82.65</v>
      </c>
      <c r="BZ7" s="24">
        <v>82.55</v>
      </c>
      <c r="CA7" s="24">
        <v>99.73</v>
      </c>
      <c r="CB7" s="24">
        <v>168.98</v>
      </c>
      <c r="CC7" s="24">
        <v>180.58</v>
      </c>
      <c r="CD7" s="24">
        <v>202.04</v>
      </c>
      <c r="CE7" s="24">
        <v>239.84</v>
      </c>
      <c r="CF7" s="24">
        <v>186.58</v>
      </c>
      <c r="CG7" s="24">
        <v>194.31</v>
      </c>
      <c r="CH7" s="24">
        <v>190.99</v>
      </c>
      <c r="CI7" s="24">
        <v>187.55</v>
      </c>
      <c r="CJ7" s="24">
        <v>186.3</v>
      </c>
      <c r="CK7" s="24">
        <v>188.38</v>
      </c>
      <c r="CL7" s="24">
        <v>134.97999999999999</v>
      </c>
      <c r="CM7" s="24">
        <v>34.880000000000003</v>
      </c>
      <c r="CN7" s="24">
        <v>34.67</v>
      </c>
      <c r="CO7" s="24">
        <v>33.79</v>
      </c>
      <c r="CP7" s="24">
        <v>34.21</v>
      </c>
      <c r="CQ7" s="24">
        <v>34.520000000000003</v>
      </c>
      <c r="CR7" s="24">
        <v>53.5</v>
      </c>
      <c r="CS7" s="24">
        <v>52.58</v>
      </c>
      <c r="CT7" s="24">
        <v>50.94</v>
      </c>
      <c r="CU7" s="24">
        <v>50.53</v>
      </c>
      <c r="CV7" s="24">
        <v>51.42</v>
      </c>
      <c r="CW7" s="24">
        <v>59.99</v>
      </c>
      <c r="CX7" s="24">
        <v>84.96</v>
      </c>
      <c r="CY7" s="24">
        <v>85.58</v>
      </c>
      <c r="CZ7" s="24">
        <v>86.34</v>
      </c>
      <c r="DA7" s="24">
        <v>86.58</v>
      </c>
      <c r="DB7" s="24">
        <v>87.95</v>
      </c>
      <c r="DC7" s="24">
        <v>83.51</v>
      </c>
      <c r="DD7" s="24">
        <v>83.02</v>
      </c>
      <c r="DE7" s="24">
        <v>82.55</v>
      </c>
      <c r="DF7" s="24">
        <v>82.08</v>
      </c>
      <c r="DG7" s="24">
        <v>81.34</v>
      </c>
      <c r="DH7" s="24">
        <v>95.72</v>
      </c>
      <c r="DI7" s="24">
        <v>3.75</v>
      </c>
      <c r="DJ7" s="24">
        <v>7.51</v>
      </c>
      <c r="DK7" s="24">
        <v>10.91</v>
      </c>
      <c r="DL7" s="24">
        <v>14.18</v>
      </c>
      <c r="DM7" s="24">
        <v>17.260000000000002</v>
      </c>
      <c r="DN7" s="24">
        <v>21.16</v>
      </c>
      <c r="DO7" s="24">
        <v>15.95</v>
      </c>
      <c r="DP7" s="24">
        <v>15.85</v>
      </c>
      <c r="DQ7" s="24">
        <v>12.7</v>
      </c>
      <c r="DR7" s="24">
        <v>14.65</v>
      </c>
      <c r="DS7" s="24">
        <v>38.17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0.1</v>
      </c>
      <c r="ED7" s="24">
        <v>6.54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0.16</v>
      </c>
      <c r="EK7" s="24">
        <v>0.13</v>
      </c>
      <c r="EL7" s="24">
        <v>0.15</v>
      </c>
      <c r="EM7" s="24">
        <v>1.65</v>
      </c>
      <c r="EN7" s="24">
        <v>0.14000000000000001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 </cp:lastModifiedBy>
  <cp:lastPrinted>2023-01-23T08:24:00Z</cp:lastPrinted>
  <dcterms:created xsi:type="dcterms:W3CDTF">2023-01-12T23:34:37Z</dcterms:created>
  <dcterms:modified xsi:type="dcterms:W3CDTF">2023-02-10T09:16:18Z</dcterms:modified>
  <cp:category/>
</cp:coreProperties>
</file>