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1 東温市〇\"/>
    </mc:Choice>
  </mc:AlternateContent>
  <workbookProtection workbookAlgorithmName="SHA-512" workbookHashValue="ka+AgZ74hgOmi9xXfgiCssadXESGsXbbr/EQ3a+hi4NDd63WOJb6mLLyQOhtvaSDa7Yg3XwYJW86gMPlEHC+2w==" workbookSaltValue="lXcgk3ow5M/vdm80AEOw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<sst xmlns="http://schemas.openxmlformats.org/spreadsheetml/2006/main" count="228" uniqueCount="114">
  <si>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</si>
  <si>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</si>
  <si>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</si>
  <si>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</si>
  <si>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</si>
  <si>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</si>
  <si>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</si>
  <si>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</si>
  <si>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</si>
  <si>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</si>
  <si>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</si>
  <si>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</si>
  <si>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</si>
  <si>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</si>
  <si>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</si>
  <si>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</si>
  <si>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</si>
  <si>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</si>
  <si>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</si>
  <si>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</si>
  <si>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</si>
  <si>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</si>
  <si>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</si>
  <si>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</si>
  <si>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</si>
  <si>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</si>
  <si>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</si>
  <si>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</si>
  <si>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</si>
  <si>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</si>
  <si>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</si>
  <si>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</si>
  <si>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</si>
  <si>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</si>
  <si>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</si>
  <si>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</si>
  <si>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</si>
  <si>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</si>
  <si>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</si>
  <si>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</si>
  <si>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</si>
  <si>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</si>
  <si>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</si>
  <si>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</si>
  <si>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</si>
  <si>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</si>
  <si>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</si>
  <si>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</si>
  <si>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</si>
  <si>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</si>
  <si>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</si>
  <si>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</si>
  <si>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</si>
  <si>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</si>
  <si>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</si>
  <si>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</si>
  <si>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</si>
  <si>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</si>
  <si>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</si>
  <si>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</si>
  <si>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</si>
  <si>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</si>
  <si>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</si>
  <si>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</si>
  <si>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</si>
  <si>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</si>
  <si>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</si>
  <si>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</si>
  <si>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</si>
  <si>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</si>
  <si>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</si>
  <si>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</si>
  <si>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</si>
  <si>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</si>
  <si>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</si>
  <si>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</si>
  <si>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</si>
  <si>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</si>
  <si>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</si>
  <si>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</si>
  <si>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</si>
  <si>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</si>
  <si>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</si>
  <si>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</si>
  <si>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</si>
  <si>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</si>
  <si>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</si>
  <si>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</si>
  <si>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</si>
  <si>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</si>
  <si>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</si>
  <si>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</si>
  <si>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</si>
  <si>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</si>
  <si>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</si>
  <si>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</si>
  <si>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</si>
  <si>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</si>
  <si>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</si>
  <si>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</si>
  <si>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</si>
  <si>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</si>
  <si>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</si>
  <si>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</si>
  <si>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</si>
  <si>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</si>
  <si>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</si>
  <si>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</si>
  <si>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</si>
  <si>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</si>
  <si>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</si>
  <si>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11年度から平成29年度の集中投資により、比較的新しい施設が多く存在しており、このことは、➀有形固定資産減価償却率や、➁管路経年化率の動向に表れており、類似団体と比べても新しい施設を保有していることが分かる。➂管路更新率については、令和元年度に策定したアセットマネジメントに基づき、令和5年度より計画的に更新を行う予定である。</t>
    <rPh sb="119" eb="121">
      <t>レイワ</t>
    </rPh>
    <rPh sb="121" eb="123">
      <t>ガンネン</t>
    </rPh>
    <rPh sb="123" eb="124">
      <t>ド</t>
    </rPh>
    <rPh sb="125" eb="127">
      <t>サクテイ</t>
    </rPh>
    <rPh sb="140" eb="141">
      <t>モト</t>
    </rPh>
    <rPh sb="144" eb="146">
      <t>レイワ</t>
    </rPh>
    <rPh sb="147" eb="149">
      <t>ネンド</t>
    </rPh>
    <rPh sb="151" eb="154">
      <t>ケイカクテキ</t>
    </rPh>
    <rPh sb="155" eb="157">
      <t>コウシン</t>
    </rPh>
    <rPh sb="158" eb="159">
      <t>オコナ</t>
    </rPh>
    <rPh sb="160" eb="162">
      <t>ヨテイ</t>
    </rPh>
    <phoneticPr fontId="4"/>
  </si>
  <si>
    <t xml:space="preserve">　平成21年度に策定した東温市水道ビジョンに沿って実施した統合簡易水道事業の成果として、より安全で安定的な供給を実現しているが、減価償却費や企業債償還金等により、短期的な経営改善は困難と言える。そのため、水道料金の適正化の検討を通じて健全経営を行う必要があり、令和元年度に約5％の料金改定を実施した。また、令和2年度に策定した経営戦略に基づいて、4年ごとに見直しを行って行く予定である。
　また、老朽化が懸念される施設の改築更新については、平成30年度から令和元年度に策定した耐震化計画及びアセットマネジメントに基づいた東温市水道事業ビジョンを令和2年度に策定した。これに基づいて施設の適正管理に努め長寿命化を図り、計画的な整備に取り組む。 </t>
    <rPh sb="102" eb="103">
      <t>スイ</t>
    </rPh>
    <rPh sb="159" eb="161">
      <t>サクテイ</t>
    </rPh>
    <rPh sb="168" eb="169">
      <t>モト</t>
    </rPh>
    <rPh sb="182" eb="183">
      <t>オコナ</t>
    </rPh>
    <rPh sb="185" eb="186">
      <t>イ</t>
    </rPh>
    <rPh sb="207" eb="209">
      <t>シセツ</t>
    </rPh>
    <rPh sb="220" eb="222">
      <t>ヘイセイ</t>
    </rPh>
    <rPh sb="224" eb="225">
      <t>ネン</t>
    </rPh>
    <rPh sb="225" eb="226">
      <t>ド</t>
    </rPh>
    <rPh sb="228" eb="230">
      <t>レイワ</t>
    </rPh>
    <rPh sb="230" eb="232">
      <t>ガンネン</t>
    </rPh>
    <rPh sb="232" eb="233">
      <t>ド</t>
    </rPh>
    <rPh sb="234" eb="236">
      <t>サクテイ</t>
    </rPh>
    <rPh sb="238" eb="241">
      <t>タイシンカ</t>
    </rPh>
    <rPh sb="241" eb="243">
      <t>ケイカク</t>
    </rPh>
    <rPh sb="243" eb="244">
      <t>オヨ</t>
    </rPh>
    <rPh sb="256" eb="257">
      <t>モト</t>
    </rPh>
    <rPh sb="260" eb="263">
      <t>トウオンシ</t>
    </rPh>
    <rPh sb="263" eb="265">
      <t>スイドウ</t>
    </rPh>
    <rPh sb="265" eb="267">
      <t>ジギョウ</t>
    </rPh>
    <rPh sb="278" eb="280">
      <t>サクテイ</t>
    </rPh>
    <rPh sb="286" eb="287">
      <t>モト</t>
    </rPh>
    <rPh sb="290" eb="292">
      <t>シセツ</t>
    </rPh>
    <rPh sb="293" eb="295">
      <t>テキセイ</t>
    </rPh>
    <rPh sb="295" eb="297">
      <t>カンリ</t>
    </rPh>
    <rPh sb="298" eb="299">
      <t>ツト</t>
    </rPh>
    <rPh sb="300" eb="304">
      <t>チョウジュミョウカ</t>
    </rPh>
    <rPh sb="305" eb="306">
      <t>ハカ</t>
    </rPh>
    <phoneticPr fontId="4"/>
  </si>
  <si>
    <t>　本市の水道事業における給水人口は、令和3年度末で32,379人である。
　本市の水道事業は、平成11年度から平成29年度の19年間で老朽化対策や安定的な財政基盤の構築、安全性の向上に根ざした膜ろ過設備の導入や耐震性の向上等を目的として、統合簡易水道事業を190億円の集中投資により実施した。所期の目的を達成した反面、多額の集中投資により令和3年度決算の企業債未償還残高は約83億円となり、収益的収支は毎年赤字となっている。
　その結果は、経営の健全性を示す➀～➅の指標に表れており、➀経常収支比率や➄料金回収率、➅給水原価は類似団体と比べ健全とは言えない値となっている。令和元年度に約5％の料金改定を実施したものの、現時点で顕著な改善傾向は見られていない。効率性を示す➆施設利用率は類似団体に比べ低いものの、⑧有収率については施設の健全性から良好な値となっている。③流動比率は類似団体に比べ上回っており支払能力は保たれている。④企業債残高対給水収益比率が類似団体に比べて大幅に高くなっている要因は、平成11年度から平成29年度に集中投資したためである。</t>
    <rPh sb="6" eb="8">
      <t>ジギョウ</t>
    </rPh>
    <rPh sb="12" eb="14">
      <t>キュウスイ</t>
    </rPh>
    <rPh sb="14" eb="16">
      <t>ジンコウ</t>
    </rPh>
    <rPh sb="43" eb="45">
      <t>ジギョウ</t>
    </rPh>
    <rPh sb="47" eb="49">
      <t>ヘイセイ</t>
    </rPh>
    <rPh sb="51" eb="53">
      <t>ネンド</t>
    </rPh>
    <rPh sb="55" eb="57">
      <t>ヘイセイ</t>
    </rPh>
    <rPh sb="59" eb="61">
      <t>ネンド</t>
    </rPh>
    <rPh sb="64" eb="65">
      <t>ネン</t>
    </rPh>
    <rPh sb="65" eb="66">
      <t>カン</t>
    </rPh>
    <rPh sb="274" eb="275">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</si>
</sst>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A-4EA5-8DA1-F811A922DB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AEA-4EA5-8DA1-F811A922DB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51.55</c:v>
                </c:pt>
                <c:pt idx="1">
                  <c:v>51.45</c:v>
                </c:pt>
                <c:pt idx="2">
                  <c:v>51.04</c:v>
                </c:pt>
                <c:pt idx="3">
                  <c:v>53.24</c:v>
                </c:pt>
                <c:pt idx="4">
                  <c:v>54.18</c:v>
                </c:pt>
              </c:numCache>
            </c:numRef>
          </c:val>
          <c:extLst>
            <c:ext xmlns:c16="http://schemas.microsoft.com/office/drawing/2014/chart" uri="{C3380CC4-5D6E-409C-BE32-E72D297353CC}">
              <c16:uniqueId val="{00000000-D2A0-42C7-A350-C30F44B3C0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2A0-42C7-A350-C30F44B3C0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89.06</c:v>
                </c:pt>
                <c:pt idx="1">
                  <c:v>89.03</c:v>
                </c:pt>
                <c:pt idx="2">
                  <c:v>88.17</c:v>
                </c:pt>
                <c:pt idx="3">
                  <c:v>86</c:v>
                </c:pt>
                <c:pt idx="4">
                  <c:v>84.17</c:v>
                </c:pt>
              </c:numCache>
            </c:numRef>
          </c:val>
          <c:extLst>
            <c:ext xmlns:c16="http://schemas.microsoft.com/office/drawing/2014/chart" uri="{C3380CC4-5D6E-409C-BE32-E72D297353CC}">
              <c16:uniqueId val="{00000000-3115-40D6-AE17-069D88A02E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115-40D6-AE17-069D88A02E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84.73</c:v>
                </c:pt>
                <c:pt idx="1">
                  <c:v>81.39</c:v>
                </c:pt>
                <c:pt idx="2">
                  <c:v>86.81</c:v>
                </c:pt>
                <c:pt idx="3">
                  <c:v>88.78</c:v>
                </c:pt>
                <c:pt idx="4">
                  <c:v>87.04</c:v>
                </c:pt>
              </c:numCache>
            </c:numRef>
          </c:val>
          <c:extLst>
            <c:ext xmlns:c16="http://schemas.microsoft.com/office/drawing/2014/chart" uri="{C3380CC4-5D6E-409C-BE32-E72D297353CC}">
              <c16:uniqueId val="{00000000-AE4D-4A44-A0B3-5EBA9D4ADD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AE4D-4A44-A0B3-5EBA9D4ADD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31.01</c:v>
                </c:pt>
                <c:pt idx="1">
                  <c:v>33.22</c:v>
                </c:pt>
                <c:pt idx="2">
                  <c:v>35.61</c:v>
                </c:pt>
                <c:pt idx="3">
                  <c:v>37.86</c:v>
                </c:pt>
                <c:pt idx="4">
                  <c:v>39.950000000000003</c:v>
                </c:pt>
              </c:numCache>
            </c:numRef>
          </c:val>
          <c:extLst>
            <c:ext xmlns:c16="http://schemas.microsoft.com/office/drawing/2014/chart" uri="{C3380CC4-5D6E-409C-BE32-E72D297353CC}">
              <c16:uniqueId val="{00000000-1078-4CB1-AFA3-6F0DC547A0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078-4CB1-AFA3-6F0DC547A0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1.02</c:v>
                </c:pt>
                <c:pt idx="1">
                  <c:v>1.01</c:v>
                </c:pt>
                <c:pt idx="2">
                  <c:v>2.57</c:v>
                </c:pt>
                <c:pt idx="3">
                  <c:v>2.69</c:v>
                </c:pt>
                <c:pt idx="4">
                  <c:v>3.07</c:v>
                </c:pt>
              </c:numCache>
            </c:numRef>
          </c:val>
          <c:extLst>
            <c:ext xmlns:c16="http://schemas.microsoft.com/office/drawing/2014/chart" uri="{C3380CC4-5D6E-409C-BE32-E72D297353CC}">
              <c16:uniqueId val="{00000000-B9EA-4339-946E-FD497C15FC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9EA-4339-946E-FD497C15FC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160.56</c:v>
                </c:pt>
                <c:pt idx="1">
                  <c:v>194.02</c:v>
                </c:pt>
                <c:pt idx="2">
                  <c:v>211.49</c:v>
                </c:pt>
                <c:pt idx="3">
                  <c:v>227.41</c:v>
                </c:pt>
                <c:pt idx="4">
                  <c:v>249.58</c:v>
                </c:pt>
              </c:numCache>
            </c:numRef>
          </c:val>
          <c:extLst>
            <c:ext xmlns:c16="http://schemas.microsoft.com/office/drawing/2014/chart" uri="{C3380CC4-5D6E-409C-BE32-E72D297353CC}">
              <c16:uniqueId val="{00000000-894D-45E5-809E-271381203D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94D-45E5-809E-271381203D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444.74</c:v>
                </c:pt>
                <c:pt idx="1">
                  <c:v>397.45</c:v>
                </c:pt>
                <c:pt idx="2">
                  <c:v>409.63</c:v>
                </c:pt>
                <c:pt idx="3">
                  <c:v>403.2</c:v>
                </c:pt>
                <c:pt idx="4">
                  <c:v>398.73</c:v>
                </c:pt>
              </c:numCache>
            </c:numRef>
          </c:val>
          <c:extLst>
            <c:ext xmlns:c16="http://schemas.microsoft.com/office/drawing/2014/chart" uri="{C3380CC4-5D6E-409C-BE32-E72D297353CC}">
              <c16:uniqueId val="{00000000-8717-432E-9B96-E6043A7B8F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717-432E-9B96-E6043A7B8F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1968.75</c:v>
                </c:pt>
                <c:pt idx="1">
                  <c:v>1875.22</c:v>
                </c:pt>
                <c:pt idx="2">
                  <c:v>1741.17</c:v>
                </c:pt>
                <c:pt idx="3">
                  <c:v>1634.89</c:v>
                </c:pt>
                <c:pt idx="4">
                  <c:v>1550.35</c:v>
                </c:pt>
              </c:numCache>
            </c:numRef>
          </c:val>
          <c:extLst>
            <c:ext xmlns:c16="http://schemas.microsoft.com/office/drawing/2014/chart" uri="{C3380CC4-5D6E-409C-BE32-E72D297353CC}">
              <c16:uniqueId val="{00000000-AA19-4BA9-A3D1-B3908B4D80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AA19-4BA9-A3D1-B3908B4D80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66.48</c:v>
                </c:pt>
                <c:pt idx="1">
                  <c:v>63.65</c:v>
                </c:pt>
                <c:pt idx="2">
                  <c:v>69.44</c:v>
                </c:pt>
                <c:pt idx="3">
                  <c:v>72.13</c:v>
                </c:pt>
                <c:pt idx="4">
                  <c:v>71.11</c:v>
                </c:pt>
              </c:numCache>
            </c:numRef>
          </c:val>
          <c:extLst>
            <c:ext xmlns:c16="http://schemas.microsoft.com/office/drawing/2014/chart" uri="{C3380CC4-5D6E-409C-BE32-E72D297353CC}">
              <c16:uniqueId val="{00000000-72CE-4C6E-8261-4F80AEDC40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2CE-4C6E-8261-4F80AEDC40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227.1</c:v>
                </c:pt>
                <c:pt idx="1">
                  <c:v>238.39</c:v>
                </c:pt>
                <c:pt idx="2">
                  <c:v>227.1</c:v>
                </c:pt>
                <c:pt idx="3">
                  <c:v>217.38</c:v>
                </c:pt>
                <c:pt idx="4">
                  <c:v>220.31</c:v>
                </c:pt>
              </c:numCache>
            </c:numRef>
          </c:val>
          <c:extLst>
            <c:ext xmlns:c16="http://schemas.microsoft.com/office/drawing/2014/chart" uri="{C3380CC4-5D6E-409C-BE32-E72D297353CC}">
              <c16:uniqueId val="{00000000-D10B-409B-AC66-E42A26656D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10B-409B-AC66-E42A26656D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東温市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33299</v>
      </c>
      <c r="AM8" s="45"/>
      <c r="AN8" s="45"/>
      <c r="AO8" s="45"/>
      <c r="AP8" s="45"/>
      <c r="AQ8" s="45"/>
      <c r="AR8" s="45"/>
      <c r="AS8" s="45"/>
      <c r="AT8" s="46">
        <f>データ!$S$6</f>
        <v>211.3</v>
      </c>
      <c r="AU8" s="47"/>
      <c r="AV8" s="47"/>
      <c r="AW8" s="47"/>
      <c r="AX8" s="47"/>
      <c r="AY8" s="47"/>
      <c r="AZ8" s="47"/>
      <c r="BA8" s="47"/>
      <c r="BB8" s="48">
        <f>データ!$T$6</f>
        <v>157.59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44.67</v>
      </c>
      <c r="J10" s="47"/>
      <c r="K10" s="47"/>
      <c r="L10" s="47"/>
      <c r="M10" s="47"/>
      <c r="N10" s="47"/>
      <c r="O10" s="81"/>
      <c r="P10" s="48">
        <f>データ!$P$6</f>
        <v>97.31</v>
      </c>
      <c r="Q10" s="48"/>
      <c r="R10" s="48"/>
      <c r="S10" s="48"/>
      <c r="T10" s="48"/>
      <c r="U10" s="48"/>
      <c r="V10" s="48"/>
      <c r="W10" s="45">
        <f>データ!$Q$6</f>
        <v>2700</v>
      </c>
      <c r="X10" s="45"/>
      <c r="Y10" s="45"/>
      <c r="Z10" s="45"/>
      <c r="AA10" s="45"/>
      <c r="AB10" s="45"/>
      <c r="AC10" s="45"/>
      <c r="AD10" s="2"/>
      <c r="AE10" s="2"/>
      <c r="AF10" s="2"/>
      <c r="AG10" s="2"/>
      <c r="AH10" s="2"/>
      <c r="AI10" s="2"/>
      <c r="AJ10" s="2"/>
      <c r="AK10" s="2"/>
      <c r="AL10" s="45">
        <f>データ!$U$6</f>
        <v>32379</v>
      </c>
      <c r="AM10" s="45"/>
      <c r="AN10" s="45"/>
      <c r="AO10" s="45"/>
      <c r="AP10" s="45"/>
      <c r="AQ10" s="45"/>
      <c r="AR10" s="45"/>
      <c r="AS10" s="45"/>
      <c r="AT10" s="46">
        <f>データ!$V$6</f>
        <v>36.5</v>
      </c>
      <c r="AU10" s="47"/>
      <c r="AV10" s="47"/>
      <c r="AW10" s="47"/>
      <c r="AX10" s="47"/>
      <c r="AY10" s="47"/>
      <c r="AZ10" s="47"/>
      <c r="BA10" s="47"/>
      <c r="BB10" s="48">
        <f>データ!$W$6</f>
        <v>887.1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2VpanURjz1COO4qY0LzGhfLeiey8tLBcUK49FNOsAzxFwJd3Du8nmROMKBF8ITVSqXLiBCN6+/IqBCMedh2w==" saltValue="yMIncYu/gXbLFb26LLZxl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382159</v>
      </c>
      <c r="D6" s="20">
        <f t="shared" si="3"/>
        <v>46</v>
      </c>
      <c r="E6" s="20">
        <f t="shared" si="3"/>
        <v>1</v>
      </c>
      <c r="F6" s="20">
        <f t="shared" si="3"/>
        <v>0</v>
      </c>
      <c r="G6" s="20">
        <f t="shared" si="3"/>
        <v>1</v>
      </c>
      <c r="H6" s="20" t="str">
        <f t="shared" si="3"/>
        <v>愛媛県　東温市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44.67</v>
      </c>
      <c r="P6" s="21">
        <f t="shared" si="3"/>
        <v>97.31</v>
      </c>
      <c r="Q6" s="21">
        <f t="shared" si="3"/>
        <v>2700</v>
      </c>
      <c r="R6" s="21">
        <f t="shared" si="3"/>
        <v>33299</v>
      </c>
      <c r="S6" s="21">
        <f t="shared" si="3"/>
        <v>211.3</v>
      </c>
      <c r="T6" s="21">
        <f t="shared" si="3"/>
        <v>157.59</v>
      </c>
      <c r="U6" s="21">
        <f t="shared" si="3"/>
        <v>32379</v>
      </c>
      <c r="V6" s="21">
        <f t="shared" si="3"/>
        <v>36.5</v>
      </c>
      <c r="W6" s="21">
        <f t="shared" si="3"/>
        <v>887.1</v>
      </c>
      <c r="X6" s="22">
        <f>IF(X7="",NA(),X7)</f>
        <v>84.73</v>
      </c>
      <c r="Y6" s="22">
        <f t="shared" ref="Y6:AG6" si="4">IF(Y7="",NA(),Y7)</f>
        <v>81.39</v>
      </c>
      <c r="Z6" s="22">
        <f t="shared" si="4"/>
        <v>86.81</v>
      </c>
      <c r="AA6" s="22">
        <f t="shared" si="4"/>
        <v>88.78</v>
      </c>
      <c r="AB6" s="22">
        <f t="shared" si="4"/>
        <v>87.04</v>
      </c>
      <c r="AC6" s="22">
        <f t="shared" si="4"/>
        <v>110.68</v>
      </c>
      <c r="AD6" s="22">
        <f t="shared" si="4"/>
        <v>110.66</v>
      </c>
      <c r="AE6" s="22">
        <f t="shared" si="4"/>
        <v>109.01</v>
      </c>
      <c r="AF6" s="22">
        <f t="shared" si="4"/>
        <v>108.83</v>
      </c>
      <c r="AG6" s="22">
        <f t="shared" si="4"/>
        <v>109.23</v>
      </c>
      <c r="AH6" s="21" t="str">
        <f>IF(AH7="","",IF(AH7="-","【-】","【"&amp;SUBSTITUTE(TEXT(AH7,"#,##0.00"),"-","△")&amp;"】"))</f>
        <v>【111.39】</v>
      </c>
      <c r="AI6" s="22">
        <f>IF(AI7="",NA(),AI7)</f>
        <v>160.56</v>
      </c>
      <c r="AJ6" s="22">
        <f t="shared" ref="AJ6:AR6" si="5">IF(AJ7="",NA(),AJ7)</f>
        <v>194.02</v>
      </c>
      <c r="AK6" s="22">
        <f t="shared" si="5"/>
        <v>211.49</v>
      </c>
      <c r="AL6" s="22">
        <f t="shared" si="5"/>
        <v>227.41</v>
      </c>
      <c r="AM6" s="22">
        <f t="shared" si="5"/>
        <v>249.58</v>
      </c>
      <c r="AN6" s="22">
        <f t="shared" si="5"/>
        <v>3.56</v>
      </c>
      <c r="AO6" s="22">
        <f t="shared" si="5"/>
        <v>2.74</v>
      </c>
      <c r="AP6" s="22">
        <f t="shared" si="5"/>
        <v>3.7</v>
      </c>
      <c r="AQ6" s="22">
        <f t="shared" si="5"/>
        <v>4.34</v>
      </c>
      <c r="AR6" s="22">
        <f t="shared" si="5"/>
        <v>4.6900000000000004</v>
      </c>
      <c r="AS6" s="21" t="str">
        <f>IF(AS7="","",IF(AS7="-","【-】","【"&amp;SUBSTITUTE(TEXT(AS7,"#,##0.00"),"-","△")&amp;"】"))</f>
        <v>【1.30】</v>
      </c>
      <c r="AT6" s="22">
        <f>IF(AT7="",NA(),AT7)</f>
        <v>444.74</v>
      </c>
      <c r="AU6" s="22">
        <f t="shared" ref="AU6:BC6" si="6">IF(AU7="",NA(),AU7)</f>
        <v>397.45</v>
      </c>
      <c r="AV6" s="22">
        <f t="shared" si="6"/>
        <v>409.63</v>
      </c>
      <c r="AW6" s="22">
        <f t="shared" si="6"/>
        <v>403.2</v>
      </c>
      <c r="AX6" s="22">
        <f t="shared" si="6"/>
        <v>398.73</v>
      </c>
      <c r="AY6" s="22">
        <f t="shared" si="6"/>
        <v>357.34</v>
      </c>
      <c r="AZ6" s="22">
        <f t="shared" si="6"/>
        <v>366.03</v>
      </c>
      <c r="BA6" s="22">
        <f t="shared" si="6"/>
        <v>365.18</v>
      </c>
      <c r="BB6" s="22">
        <f t="shared" si="6"/>
        <v>327.77</v>
      </c>
      <c r="BC6" s="22">
        <f t="shared" si="6"/>
        <v>338.02</v>
      </c>
      <c r="BD6" s="21" t="str">
        <f>IF(BD7="","",IF(BD7="-","【-】","【"&amp;SUBSTITUTE(TEXT(BD7,"#,##0.00"),"-","△")&amp;"】"))</f>
        <v>【261.51】</v>
      </c>
      <c r="BE6" s="22">
        <f>IF(BE7="",NA(),BE7)</f>
        <v>1968.75</v>
      </c>
      <c r="BF6" s="22">
        <f t="shared" ref="BF6:BN6" si="7">IF(BF7="",NA(),BF7)</f>
        <v>1875.22</v>
      </c>
      <c r="BG6" s="22">
        <f t="shared" si="7"/>
        <v>1741.17</v>
      </c>
      <c r="BH6" s="22">
        <f t="shared" si="7"/>
        <v>1634.89</v>
      </c>
      <c r="BI6" s="22">
        <f t="shared" si="7"/>
        <v>1550.35</v>
      </c>
      <c r="BJ6" s="22">
        <f t="shared" si="7"/>
        <v>373.69</v>
      </c>
      <c r="BK6" s="22">
        <f t="shared" si="7"/>
        <v>370.12</v>
      </c>
      <c r="BL6" s="22">
        <f t="shared" si="7"/>
        <v>371.65</v>
      </c>
      <c r="BM6" s="22">
        <f t="shared" si="7"/>
        <v>397.1</v>
      </c>
      <c r="BN6" s="22">
        <f t="shared" si="7"/>
        <v>379.91</v>
      </c>
      <c r="BO6" s="21" t="str">
        <f>IF(BO7="","",IF(BO7="-","【-】","【"&amp;SUBSTITUTE(TEXT(BO7,"#,##0.00"),"-","△")&amp;"】"))</f>
        <v>【265.16】</v>
      </c>
      <c r="BP6" s="22">
        <f>IF(BP7="",NA(),BP7)</f>
        <v>66.48</v>
      </c>
      <c r="BQ6" s="22">
        <f t="shared" ref="BQ6:BY6" si="8">IF(BQ7="",NA(),BQ7)</f>
        <v>63.65</v>
      </c>
      <c r="BR6" s="22">
        <f t="shared" si="8"/>
        <v>69.44</v>
      </c>
      <c r="BS6" s="22">
        <f t="shared" si="8"/>
        <v>72.13</v>
      </c>
      <c r="BT6" s="22">
        <f t="shared" si="8"/>
        <v>71.11</v>
      </c>
      <c r="BU6" s="22">
        <f t="shared" si="8"/>
        <v>99.87</v>
      </c>
      <c r="BV6" s="22">
        <f t="shared" si="8"/>
        <v>100.42</v>
      </c>
      <c r="BW6" s="22">
        <f t="shared" si="8"/>
        <v>98.77</v>
      </c>
      <c r="BX6" s="22">
        <f t="shared" si="8"/>
        <v>95.79</v>
      </c>
      <c r="BY6" s="22">
        <f t="shared" si="8"/>
        <v>98.3</v>
      </c>
      <c r="BZ6" s="21" t="str">
        <f>IF(BZ7="","",IF(BZ7="-","【-】","【"&amp;SUBSTITUTE(TEXT(BZ7,"#,##0.00"),"-","△")&amp;"】"))</f>
        <v>【102.35】</v>
      </c>
      <c r="CA6" s="22">
        <f>IF(CA7="",NA(),CA7)</f>
        <v>227.1</v>
      </c>
      <c r="CB6" s="22">
        <f t="shared" ref="CB6:CJ6" si="9">IF(CB7="",NA(),CB7)</f>
        <v>238.39</v>
      </c>
      <c r="CC6" s="22">
        <f t="shared" si="9"/>
        <v>227.1</v>
      </c>
      <c r="CD6" s="22">
        <f t="shared" si="9"/>
        <v>217.38</v>
      </c>
      <c r="CE6" s="22">
        <f t="shared" si="9"/>
        <v>220.31</v>
      </c>
      <c r="CF6" s="22">
        <f t="shared" si="9"/>
        <v>171.81</v>
      </c>
      <c r="CG6" s="22">
        <f t="shared" si="9"/>
        <v>171.67</v>
      </c>
      <c r="CH6" s="22">
        <f t="shared" si="9"/>
        <v>173.67</v>
      </c>
      <c r="CI6" s="22">
        <f t="shared" si="9"/>
        <v>171.13</v>
      </c>
      <c r="CJ6" s="22">
        <f t="shared" si="9"/>
        <v>173.7</v>
      </c>
      <c r="CK6" s="21" t="str">
        <f>IF(CK7="","",IF(CK7="-","【-】","【"&amp;SUBSTITUTE(TEXT(CK7,"#,##0.00"),"-","△")&amp;"】"))</f>
        <v>【167.74】</v>
      </c>
      <c r="CL6" s="22">
        <f>IF(CL7="",NA(),CL7)</f>
        <v>51.55</v>
      </c>
      <c r="CM6" s="22">
        <f t="shared" ref="CM6:CU6" si="10">IF(CM7="",NA(),CM7)</f>
        <v>51.45</v>
      </c>
      <c r="CN6" s="22">
        <f t="shared" si="10"/>
        <v>51.04</v>
      </c>
      <c r="CO6" s="22">
        <f t="shared" si="10"/>
        <v>53.24</v>
      </c>
      <c r="CP6" s="22">
        <f t="shared" si="10"/>
        <v>54.18</v>
      </c>
      <c r="CQ6" s="22">
        <f t="shared" si="10"/>
        <v>60.03</v>
      </c>
      <c r="CR6" s="22">
        <f t="shared" si="10"/>
        <v>59.74</v>
      </c>
      <c r="CS6" s="22">
        <f t="shared" si="10"/>
        <v>59.67</v>
      </c>
      <c r="CT6" s="22">
        <f t="shared" si="10"/>
        <v>60.12</v>
      </c>
      <c r="CU6" s="22">
        <f t="shared" si="10"/>
        <v>60.34</v>
      </c>
      <c r="CV6" s="21" t="str">
        <f>IF(CV7="","",IF(CV7="-","【-】","【"&amp;SUBSTITUTE(TEXT(CV7,"#,##0.00"),"-","△")&amp;"】"))</f>
        <v>【60.29】</v>
      </c>
      <c r="CW6" s="22">
        <f>IF(CW7="",NA(),CW7)</f>
        <v>89.06</v>
      </c>
      <c r="CX6" s="22">
        <f t="shared" ref="CX6:DF6" si="11">IF(CX7="",NA(),CX7)</f>
        <v>89.03</v>
      </c>
      <c r="CY6" s="22">
        <f t="shared" si="11"/>
        <v>88.17</v>
      </c>
      <c r="CZ6" s="22">
        <f t="shared" si="11"/>
        <v>86</v>
      </c>
      <c r="DA6" s="22">
        <f t="shared" si="11"/>
        <v>84.17</v>
      </c>
      <c r="DB6" s="22">
        <f t="shared" si="11"/>
        <v>84.81</v>
      </c>
      <c r="DC6" s="22">
        <f t="shared" si="11"/>
        <v>84.8</v>
      </c>
      <c r="DD6" s="22">
        <f t="shared" si="11"/>
        <v>84.6</v>
      </c>
      <c r="DE6" s="22">
        <f t="shared" si="11"/>
        <v>84.24</v>
      </c>
      <c r="DF6" s="22">
        <f t="shared" si="11"/>
        <v>84.19</v>
      </c>
      <c r="DG6" s="21" t="str">
        <f>IF(DG7="","",IF(DG7="-","【-】","【"&amp;SUBSTITUTE(TEXT(DG7,"#,##0.00"),"-","△")&amp;"】"))</f>
        <v>【90.12】</v>
      </c>
      <c r="DH6" s="22">
        <f>IF(DH7="",NA(),DH7)</f>
        <v>31.01</v>
      </c>
      <c r="DI6" s="22">
        <f t="shared" ref="DI6:DQ6" si="12">IF(DI7="",NA(),DI7)</f>
        <v>33.22</v>
      </c>
      <c r="DJ6" s="22">
        <f t="shared" si="12"/>
        <v>35.61</v>
      </c>
      <c r="DK6" s="22">
        <f t="shared" si="12"/>
        <v>37.86</v>
      </c>
      <c r="DL6" s="22">
        <f t="shared" si="12"/>
        <v>39.950000000000003</v>
      </c>
      <c r="DM6" s="22">
        <f t="shared" si="12"/>
        <v>47.28</v>
      </c>
      <c r="DN6" s="22">
        <f t="shared" si="12"/>
        <v>47.66</v>
      </c>
      <c r="DO6" s="22">
        <f t="shared" si="12"/>
        <v>48.17</v>
      </c>
      <c r="DP6" s="22">
        <f t="shared" si="12"/>
        <v>48.83</v>
      </c>
      <c r="DQ6" s="22">
        <f t="shared" si="12"/>
        <v>49.96</v>
      </c>
      <c r="DR6" s="21" t="str">
        <f>IF(DR7="","",IF(DR7="-","【-】","【"&amp;SUBSTITUTE(TEXT(DR7,"#,##0.00"),"-","△")&amp;"】"))</f>
        <v>【50.88】</v>
      </c>
      <c r="DS6" s="22">
        <f>IF(DS7="",NA(),DS7)</f>
        <v>1.02</v>
      </c>
      <c r="DT6" s="22">
        <f t="shared" ref="DT6:EB6" si="13">IF(DT7="",NA(),DT7)</f>
        <v>1.01</v>
      </c>
      <c r="DU6" s="22">
        <f t="shared" si="13"/>
        <v>2.57</v>
      </c>
      <c r="DV6" s="22">
        <f t="shared" si="13"/>
        <v>2.69</v>
      </c>
      <c r="DW6" s="22">
        <f t="shared" si="13"/>
        <v>3.07</v>
      </c>
      <c r="DX6" s="22">
        <f t="shared" si="13"/>
        <v>12.19</v>
      </c>
      <c r="DY6" s="22">
        <f t="shared" si="13"/>
        <v>15.1</v>
      </c>
      <c r="DZ6" s="22">
        <f t="shared" si="13"/>
        <v>17.12</v>
      </c>
      <c r="EA6" s="22">
        <f t="shared" si="13"/>
        <v>18.18</v>
      </c>
      <c r="EB6" s="22">
        <f t="shared" si="13"/>
        <v>19.32</v>
      </c>
      <c r="EC6" s="21" t="str">
        <f>IF(EC7="","",IF(EC7="-","【-】","【"&amp;SUBSTITUTE(TEXT(EC7,"#,##0.00"),"-","△")&amp;"】"))</f>
        <v>【22.30】</v>
      </c>
      <c r="ED6" s="21">
        <f>IF(ED7="",NA(),ED7)</f>
        <v>0</v>
      </c>
      <c r="EE6" s="21">
        <f t="shared" ref="EE6:EM6" si="14">IF(EE7="",NA(),EE7)</f>
        <v>0</v>
      </c>
      <c r="EF6" s="21">
        <f t="shared" si="14"/>
        <v>0</v>
      </c>
      <c r="EG6" s="21">
        <f t="shared" si="14"/>
        <v>0</v>
      </c>
      <c r="EH6" s="21">
        <f t="shared" si="14"/>
        <v>0</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382159</v>
      </c>
      <c r="D7" s="24">
        <v>46</v>
      </c>
      <c r="E7" s="24">
        <v>1</v>
      </c>
      <c r="F7" s="24">
        <v>0</v>
      </c>
      <c r="G7" s="24">
        <v>1</v>
      </c>
      <c r="H7" s="24" t="s">
        <v>93</v>
      </c>
      <c r="I7" s="24" t="s">
        <v>94</v>
      </c>
      <c r="J7" s="24" t="s">
        <v>95</v>
      </c>
      <c r="K7" s="24" t="s">
        <v>96</v>
      </c>
      <c r="L7" s="24" t="s">
        <v>97</v>
      </c>
      <c r="M7" s="24" t="s">
        <v>98</v>
      </c>
      <c r="N7" s="25" t="s">
        <v>99</v>
      </c>
      <c r="O7" s="25">
        <v>44.67</v>
      </c>
      <c r="P7" s="25">
        <v>97.31</v>
      </c>
      <c r="Q7" s="25">
        <v>2700</v>
      </c>
      <c r="R7" s="25">
        <v>33299</v>
      </c>
      <c r="S7" s="25">
        <v>211.3</v>
      </c>
      <c r="T7" s="25">
        <v>157.59</v>
      </c>
      <c r="U7" s="25">
        <v>32379</v>
      </c>
      <c r="V7" s="25">
        <v>36.5</v>
      </c>
      <c r="W7" s="25">
        <v>887.1</v>
      </c>
      <c r="X7" s="25">
        <v>84.73</v>
      </c>
      <c r="Y7" s="25">
        <v>81.39</v>
      </c>
      <c r="Z7" s="25">
        <v>86.81</v>
      </c>
      <c r="AA7" s="25">
        <v>88.78</v>
      </c>
      <c r="AB7" s="25">
        <v>87.04</v>
      </c>
      <c r="AC7" s="25">
        <v>110.68</v>
      </c>
      <c r="AD7" s="25">
        <v>110.66</v>
      </c>
      <c r="AE7" s="25">
        <v>109.01</v>
      </c>
      <c r="AF7" s="25">
        <v>108.83</v>
      </c>
      <c r="AG7" s="25">
        <v>109.23</v>
      </c>
      <c r="AH7" s="25">
        <v>111.39</v>
      </c>
      <c r="AI7" s="25">
        <v>160.56</v>
      </c>
      <c r="AJ7" s="25">
        <v>194.02</v>
      </c>
      <c r="AK7" s="25">
        <v>211.49</v>
      </c>
      <c r="AL7" s="25">
        <v>227.41</v>
      </c>
      <c r="AM7" s="25">
        <v>249.58</v>
      </c>
      <c r="AN7" s="25">
        <v>3.56</v>
      </c>
      <c r="AO7" s="25">
        <v>2.74</v>
      </c>
      <c r="AP7" s="25">
        <v>3.7</v>
      </c>
      <c r="AQ7" s="25">
        <v>4.34</v>
      </c>
      <c r="AR7" s="25">
        <v>4.6900000000000004</v>
      </c>
      <c r="AS7" s="25">
        <v>1.3</v>
      </c>
      <c r="AT7" s="25">
        <v>444.74</v>
      </c>
      <c r="AU7" s="25">
        <v>397.45</v>
      </c>
      <c r="AV7" s="25">
        <v>409.63</v>
      </c>
      <c r="AW7" s="25">
        <v>403.2</v>
      </c>
      <c r="AX7" s="25">
        <v>398.73</v>
      </c>
      <c r="AY7" s="25">
        <v>357.34</v>
      </c>
      <c r="AZ7" s="25">
        <v>366.03</v>
      </c>
      <c r="BA7" s="25">
        <v>365.18</v>
      </c>
      <c r="BB7" s="25">
        <v>327.77</v>
      </c>
      <c r="BC7" s="25">
        <v>338.02</v>
      </c>
      <c r="BD7" s="25">
        <v>261.51</v>
      </c>
      <c r="BE7" s="25">
        <v>1968.75</v>
      </c>
      <c r="BF7" s="25">
        <v>1875.22</v>
      </c>
      <c r="BG7" s="25">
        <v>1741.17</v>
      </c>
      <c r="BH7" s="25">
        <v>1634.89</v>
      </c>
      <c r="BI7" s="25">
        <v>1550.35</v>
      </c>
      <c r="BJ7" s="25">
        <v>373.69</v>
      </c>
      <c r="BK7" s="25">
        <v>370.12</v>
      </c>
      <c r="BL7" s="25">
        <v>371.65</v>
      </c>
      <c r="BM7" s="25">
        <v>397.1</v>
      </c>
      <c r="BN7" s="25">
        <v>379.91</v>
      </c>
      <c r="BO7" s="25">
        <v>265.16000000000003</v>
      </c>
      <c r="BP7" s="25">
        <v>66.48</v>
      </c>
      <c r="BQ7" s="25">
        <v>63.65</v>
      </c>
      <c r="BR7" s="25">
        <v>69.44</v>
      </c>
      <c r="BS7" s="25">
        <v>72.13</v>
      </c>
      <c r="BT7" s="25">
        <v>71.11</v>
      </c>
      <c r="BU7" s="25">
        <v>99.87</v>
      </c>
      <c r="BV7" s="25">
        <v>100.42</v>
      </c>
      <c r="BW7" s="25">
        <v>98.77</v>
      </c>
      <c r="BX7" s="25">
        <v>95.79</v>
      </c>
      <c r="BY7" s="25">
        <v>98.3</v>
      </c>
      <c r="BZ7" s="25">
        <v>102.35</v>
      </c>
      <c r="CA7" s="25">
        <v>227.1</v>
      </c>
      <c r="CB7" s="25">
        <v>238.39</v>
      </c>
      <c r="CC7" s="25">
        <v>227.1</v>
      </c>
      <c r="CD7" s="25">
        <v>217.38</v>
      </c>
      <c r="CE7" s="25">
        <v>220.31</v>
      </c>
      <c r="CF7" s="25">
        <v>171.81</v>
      </c>
      <c r="CG7" s="25">
        <v>171.67</v>
      </c>
      <c r="CH7" s="25">
        <v>173.67</v>
      </c>
      <c r="CI7" s="25">
        <v>171.13</v>
      </c>
      <c r="CJ7" s="25">
        <v>173.7</v>
      </c>
      <c r="CK7" s="25">
        <v>167.74</v>
      </c>
      <c r="CL7" s="25">
        <v>51.55</v>
      </c>
      <c r="CM7" s="25">
        <v>51.45</v>
      </c>
      <c r="CN7" s="25">
        <v>51.04</v>
      </c>
      <c r="CO7" s="25">
        <v>53.24</v>
      </c>
      <c r="CP7" s="25">
        <v>54.18</v>
      </c>
      <c r="CQ7" s="25">
        <v>60.03</v>
      </c>
      <c r="CR7" s="25">
        <v>59.74</v>
      </c>
      <c r="CS7" s="25">
        <v>59.67</v>
      </c>
      <c r="CT7" s="25">
        <v>60.12</v>
      </c>
      <c r="CU7" s="25">
        <v>60.34</v>
      </c>
      <c r="CV7" s="25">
        <v>60.29</v>
      </c>
      <c r="CW7" s="25">
        <v>89.06</v>
      </c>
      <c r="CX7" s="25">
        <v>89.03</v>
      </c>
      <c r="CY7" s="25">
        <v>88.17</v>
      </c>
      <c r="CZ7" s="25">
        <v>86</v>
      </c>
      <c r="DA7" s="25">
        <v>84.17</v>
      </c>
      <c r="DB7" s="25">
        <v>84.81</v>
      </c>
      <c r="DC7" s="25">
        <v>84.8</v>
      </c>
      <c r="DD7" s="25">
        <v>84.6</v>
      </c>
      <c r="DE7" s="25">
        <v>84.24</v>
      </c>
      <c r="DF7" s="25">
        <v>84.19</v>
      </c>
      <c r="DG7" s="25">
        <v>90.12</v>
      </c>
      <c r="DH7" s="25">
        <v>31.01</v>
      </c>
      <c r="DI7" s="25">
        <v>33.22</v>
      </c>
      <c r="DJ7" s="25">
        <v>35.61</v>
      </c>
      <c r="DK7" s="25">
        <v>37.86</v>
      </c>
      <c r="DL7" s="25">
        <v>39.950000000000003</v>
      </c>
      <c r="DM7" s="25">
        <v>47.28</v>
      </c>
      <c r="DN7" s="25">
        <v>47.66</v>
      </c>
      <c r="DO7" s="25">
        <v>48.17</v>
      </c>
      <c r="DP7" s="25">
        <v>48.83</v>
      </c>
      <c r="DQ7" s="25">
        <v>49.96</v>
      </c>
      <c r="DR7" s="25">
        <v>50.88</v>
      </c>
      <c r="DS7" s="25">
        <v>1.02</v>
      </c>
      <c r="DT7" s="25">
        <v>1.01</v>
      </c>
      <c r="DU7" s="25">
        <v>2.57</v>
      </c>
      <c r="DV7" s="25">
        <v>2.69</v>
      </c>
      <c r="DW7" s="25">
        <v>3.07</v>
      </c>
      <c r="DX7" s="25">
        <v>12.19</v>
      </c>
      <c r="DY7" s="25">
        <v>15.1</v>
      </c>
      <c r="DZ7" s="25">
        <v>17.12</v>
      </c>
      <c r="EA7" s="25">
        <v>18.18</v>
      </c>
      <c r="EB7" s="25">
        <v>19.32</v>
      </c>
      <c r="EC7" s="25">
        <v>22.3</v>
      </c>
      <c r="ED7" s="25">
        <v>0</v>
      </c>
      <c r="EE7" s="25">
        <v>0</v>
      </c>
      <c r="EF7" s="25">
        <v>0</v>
      </c>
      <c r="EG7" s="25">
        <v>0</v>
      </c>
      <c r="EH7" s="25">
        <v>0</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2023-02-03T02:31:55Z</cp:lastPrinted>
  <dcterms:created xsi:type="dcterms:W3CDTF">2022-12-01T01:04:34Z</dcterms:created>
  <dcterms:modified xsi:type="dcterms:W3CDTF">2023-02-15T04:09:09Z</dcterms:modified>
  <cp:category/>
</cp:coreProperties>
</file>