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7 大洲市〇\"/>
    </mc:Choice>
  </mc:AlternateContent>
  <workbookProtection workbookAlgorithmName="SHA-512" workbookHashValue="gj98RtsrOfT1i7AsztX2hvzS3Ic54nlbpw+TnFUsh1s+pnpw0TfWKii+juiSOgv7bn3OYUxihnIv3/deF+L/BQ==" workbookSaltValue="BTa7m/i+otwZNDVGuQv5LA==" workbookSpinCount="100000" lockStructure="1"/>
  <bookViews>
    <workbookView xWindow="-120" yWindow="-120" windowWidth="38640" windowHeight="212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AT10" i="4"/>
  <c r="W10" i="4"/>
  <c r="B10" i="4"/>
  <c r="BB8" i="4"/>
  <c r="AT8" i="4"/>
  <c r="AD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<sst xmlns="http://schemas.openxmlformats.org/spreadsheetml/2006/main" count="228" uniqueCount="114">
  <si>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</si>
  <si>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</si>
  <si>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</si>
  <si>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</si>
  <si>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</si>
  <si>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</si>
  <si>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</si>
  <si>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</si>
  <si>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</si>
  <si>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</si>
  <si>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</si>
  <si>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</si>
  <si>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</si>
  <si>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</si>
  <si>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</si>
  <si>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</si>
  <si>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</si>
  <si>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</si>
  <si>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</si>
  <si>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</si>
  <si>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</si>
  <si>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</si>
  <si>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</si>
  <si>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</si>
  <si>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</si>
  <si>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</si>
  <si>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</si>
  <si>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</si>
  <si>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</si>
  <si>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</si>
  <si>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</si>
  <si>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</si>
  <si>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</si>
  <si>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</si>
  <si>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</si>
  <si>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</si>
  <si>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</si>
  <si>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</si>
  <si>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</si>
  <si>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</si>
  <si>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</si>
  <si>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</si>
  <si>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</si>
  <si>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</si>
  <si>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</si>
  <si>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</si>
  <si>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</si>
  <si>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</si>
  <si>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</si>
  <si>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</si>
  <si>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</si>
  <si>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</si>
  <si>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</si>
  <si>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</si>
  <si>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</si>
  <si>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</si>
  <si>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</si>
  <si>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</si>
  <si>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</si>
  <si>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</si>
  <si>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</si>
  <si>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</si>
  <si>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</si>
  <si>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</si>
  <si>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</si>
  <si>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</si>
  <si>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</si>
  <si>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</si>
  <si>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</si>
  <si>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</si>
  <si>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</si>
  <si>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</si>
  <si>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</si>
  <si>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</si>
  <si>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</si>
  <si>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</si>
  <si>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</si>
  <si>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</si>
  <si>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</si>
  <si>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</si>
  <si>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</si>
  <si>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</si>
  <si>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</si>
  <si>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</si>
  <si>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</si>
  <si>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</si>
  <si>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</si>
  <si>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</si>
  <si>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</si>
  <si>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</si>
  <si>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</si>
  <si>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</si>
  <si>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</si>
  <si>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</si>
  <si>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</si>
  <si>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</si>
  <si>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</si>
  <si>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</si>
  <si>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</si>
  <si>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</si>
  <si>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</si>
  <si>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</si>
  <si>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</si>
  <si>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</si>
  <si>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</si>
  <si>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</si>
  <si>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</si>
  <si>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</si>
  <si>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</si>
  <si>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</si>
  <si>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</si>
  <si>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4月より市内全ての簡易水道事業を水道事業へ統合し、令和3年3月には「大洲市水道ビジョン（水道事業経営戦略）」を策定した。「安心・安全で良質な水の安定供給」を理想像に掲げ、経営健全化を進めている。また、発生が懸念される南海トラフ地震や西日本豪雨災害の被災経験を踏まえた災害対策の充実も図っているが、計画的な更新と併せて財源確保についても考慮が必要である。
　人口減少に伴う水需要と料金収入の減少をはじめ課題は多いが、このような水道を取り巻く時代の変化に対応し、水道サービスの持続に向け努めていく。</t>
    <rPh sb="30" eb="32">
      <t>レイワ</t>
    </rPh>
    <rPh sb="33" eb="34">
      <t>ネン</t>
    </rPh>
    <rPh sb="35" eb="36">
      <t>ガツ</t>
    </rPh>
    <rPh sb="39" eb="42">
      <t>オオズシ</t>
    </rPh>
    <rPh sb="42" eb="44">
      <t>スイドウ</t>
    </rPh>
    <rPh sb="49" eb="51">
      <t>スイドウ</t>
    </rPh>
    <rPh sb="51" eb="53">
      <t>ジギョウ</t>
    </rPh>
    <rPh sb="53" eb="55">
      <t>ケイエイ</t>
    </rPh>
    <rPh sb="55" eb="57">
      <t>センリャク</t>
    </rPh>
    <rPh sb="60" eb="62">
      <t>サクテイ</t>
    </rPh>
    <rPh sb="66" eb="68">
      <t>アンシン</t>
    </rPh>
    <rPh sb="69" eb="71">
      <t>アンゼン</t>
    </rPh>
    <rPh sb="72" eb="74">
      <t>リョウシツ</t>
    </rPh>
    <rPh sb="75" eb="76">
      <t>ミズ</t>
    </rPh>
    <rPh sb="77" eb="79">
      <t>アンテイ</t>
    </rPh>
    <rPh sb="79" eb="81">
      <t>キョウキュウ</t>
    </rPh>
    <rPh sb="83" eb="86">
      <t>リソウゾウ</t>
    </rPh>
    <rPh sb="87" eb="88">
      <t>カカ</t>
    </rPh>
    <rPh sb="90" eb="92">
      <t>ケイエイ</t>
    </rPh>
    <rPh sb="92" eb="94">
      <t>ケンゼン</t>
    </rPh>
    <rPh sb="94" eb="95">
      <t>カ</t>
    </rPh>
    <rPh sb="96" eb="97">
      <t>スス</t>
    </rPh>
    <rPh sb="105" eb="107">
      <t>ハッセイ</t>
    </rPh>
    <rPh sb="108" eb="110">
      <t>ケネン</t>
    </rPh>
    <rPh sb="113" eb="115">
      <t>ナンカイ</t>
    </rPh>
    <rPh sb="118" eb="120">
      <t>ジシン</t>
    </rPh>
    <rPh sb="121" eb="122">
      <t>ニシ</t>
    </rPh>
    <rPh sb="122" eb="124">
      <t>ニホン</t>
    </rPh>
    <rPh sb="124" eb="126">
      <t>ゴウウ</t>
    </rPh>
    <rPh sb="126" eb="128">
      <t>サイガイ</t>
    </rPh>
    <rPh sb="129" eb="131">
      <t>ヒサイ</t>
    </rPh>
    <rPh sb="131" eb="133">
      <t>ケイケン</t>
    </rPh>
    <rPh sb="134" eb="135">
      <t>フ</t>
    </rPh>
    <rPh sb="138" eb="140">
      <t>サイガイ</t>
    </rPh>
    <rPh sb="140" eb="142">
      <t>タイサク</t>
    </rPh>
    <rPh sb="143" eb="145">
      <t>ジュウジツ</t>
    </rPh>
    <rPh sb="146" eb="147">
      <t>ハカ</t>
    </rPh>
    <rPh sb="153" eb="156">
      <t>ケイカクテキ</t>
    </rPh>
    <rPh sb="157" eb="159">
      <t>コウシン</t>
    </rPh>
    <rPh sb="160" eb="161">
      <t>アワ</t>
    </rPh>
    <rPh sb="163" eb="165">
      <t>ザイゲン</t>
    </rPh>
    <rPh sb="165" eb="167">
      <t>カクホ</t>
    </rPh>
    <rPh sb="183" eb="185">
      <t>ジンコウ</t>
    </rPh>
    <rPh sb="185" eb="187">
      <t>ゲンショウ</t>
    </rPh>
    <rPh sb="188" eb="189">
      <t>トモナ</t>
    </rPh>
    <rPh sb="190" eb="191">
      <t>ミズ</t>
    </rPh>
    <rPh sb="191" eb="193">
      <t>ジュヨウ</t>
    </rPh>
    <rPh sb="194" eb="196">
      <t>リョウキン</t>
    </rPh>
    <rPh sb="196" eb="198">
      <t>シュウニュウ</t>
    </rPh>
    <rPh sb="199" eb="201">
      <t>ゲンショウ</t>
    </rPh>
    <rPh sb="205" eb="207">
      <t>カダイ</t>
    </rPh>
    <rPh sb="208" eb="209">
      <t>オオ</t>
    </rPh>
    <rPh sb="217" eb="219">
      <t>スイドウ</t>
    </rPh>
    <rPh sb="220" eb="221">
      <t>ト</t>
    </rPh>
    <rPh sb="222" eb="223">
      <t>マ</t>
    </rPh>
    <rPh sb="224" eb="226">
      <t>ジダイ</t>
    </rPh>
    <rPh sb="227" eb="229">
      <t>ヘンカ</t>
    </rPh>
    <rPh sb="230" eb="232">
      <t>タイオウ</t>
    </rPh>
    <rPh sb="246" eb="247">
      <t>ツト</t>
    </rPh>
    <phoneticPr fontId="4"/>
  </si>
  <si>
    <t xml:space="preserve">　本市では令和2年4月より市内全ての簡易水道事業を水道事業へ統合したため、令和2年以降数値が大きく変わっているものもある。
　『①経常収支比率』、『⑤料金回収率』、『⑥給水原価』は改善したが、これは前年度からの予算繰越が当年度はなかったため、経常費用が前年度と比べ減少したことによるものである。『③流動比率』は平均値より低く減少傾向であるが、100％を大きく上回り財務の安全性は確保されている。増加傾向であった『④企業債残高対給水収益比率』は前年度と同水準となった。『⑦施設利用率』は平均値を下回り、減少傾向となっているため、施設の更新に合わせて施設規模の見直しを図るとともに、施設の統廃合・ダウンサウジング等を視野に入れた適正化に取り組む必要がある。『⑧有収率』は、漏水調査や老朽管更新を行っているが、平均より低いため、今後も引き続き漏水対策を計画的に推進し、事業効率を図っていく。
</t>
    <rPh sb="1" eb="3">
      <t>ホンシ</t>
    </rPh>
    <rPh sb="5" eb="7">
      <t>レイワ</t>
    </rPh>
    <rPh sb="8" eb="9">
      <t>ネン</t>
    </rPh>
    <rPh sb="10" eb="11">
      <t>ガツ</t>
    </rPh>
    <rPh sb="13" eb="15">
      <t>シナイ</t>
    </rPh>
    <rPh sb="15" eb="16">
      <t>スベ</t>
    </rPh>
    <rPh sb="18" eb="20">
      <t>カンイ</t>
    </rPh>
    <rPh sb="20" eb="22">
      <t>スイドウ</t>
    </rPh>
    <rPh sb="22" eb="24">
      <t>ジギョウ</t>
    </rPh>
    <rPh sb="26" eb="27">
      <t>ミチ</t>
    </rPh>
    <rPh sb="27" eb="29">
      <t>ジギョウ</t>
    </rPh>
    <rPh sb="30" eb="32">
      <t>トウゴウ</t>
    </rPh>
    <rPh sb="37" eb="39">
      <t>レイワ</t>
    </rPh>
    <rPh sb="40" eb="41">
      <t>ネン</t>
    </rPh>
    <rPh sb="41" eb="43">
      <t>イコウ</t>
    </rPh>
    <rPh sb="43" eb="45">
      <t>スウチ</t>
    </rPh>
    <rPh sb="46" eb="47">
      <t>オオ</t>
    </rPh>
    <rPh sb="49" eb="50">
      <t>カ</t>
    </rPh>
    <rPh sb="90" eb="92">
      <t>カイゼン</t>
    </rPh>
    <rPh sb="99" eb="102">
      <t>ゼンネンド</t>
    </rPh>
    <rPh sb="105" eb="107">
      <t>ヨサン</t>
    </rPh>
    <rPh sb="107" eb="109">
      <t>クリコシ</t>
    </rPh>
    <rPh sb="110" eb="113">
      <t>トウネンド</t>
    </rPh>
    <rPh sb="121" eb="123">
      <t>ケイジョウ</t>
    </rPh>
    <rPh sb="123" eb="125">
      <t>ヒヨウ</t>
    </rPh>
    <rPh sb="126" eb="129">
      <t>ゼンネンド</t>
    </rPh>
    <rPh sb="130" eb="131">
      <t>クラ</t>
    </rPh>
    <rPh sb="132" eb="134">
      <t>ゲンショウ</t>
    </rPh>
    <rPh sb="162" eb="164">
      <t>ゲンショウ</t>
    </rPh>
    <rPh sb="164" eb="166">
      <t>ケイコウ</t>
    </rPh>
    <rPh sb="235" eb="237">
      <t>シセツ</t>
    </rPh>
    <rPh sb="237" eb="239">
      <t>リヨウ</t>
    </rPh>
    <rPh sb="239" eb="240">
      <t>リツ</t>
    </rPh>
    <rPh sb="242" eb="245">
      <t>ヘイキンチ</t>
    </rPh>
    <rPh sb="246" eb="248">
      <t>シタマワ</t>
    </rPh>
    <rPh sb="250" eb="252">
      <t>ゲンショウ</t>
    </rPh>
    <rPh sb="252" eb="254">
      <t>ケイコウ</t>
    </rPh>
    <rPh sb="263" eb="265">
      <t>シセツ</t>
    </rPh>
    <rPh sb="266" eb="268">
      <t>コウシン</t>
    </rPh>
    <rPh sb="269" eb="270">
      <t>ア</t>
    </rPh>
    <rPh sb="273" eb="275">
      <t>シセツ</t>
    </rPh>
    <rPh sb="275" eb="277">
      <t>キボ</t>
    </rPh>
    <rPh sb="278" eb="280">
      <t>ミナオ</t>
    </rPh>
    <rPh sb="282" eb="283">
      <t>ハカ</t>
    </rPh>
    <rPh sb="289" eb="291">
      <t>シセツ</t>
    </rPh>
    <rPh sb="292" eb="295">
      <t>トウハイゴウ</t>
    </rPh>
    <rPh sb="304" eb="305">
      <t>トウ</t>
    </rPh>
    <rPh sb="306" eb="308">
      <t>シヤ</t>
    </rPh>
    <rPh sb="309" eb="310">
      <t>イ</t>
    </rPh>
    <rPh sb="312" eb="315">
      <t>テキセイカ</t>
    </rPh>
    <rPh sb="316" eb="317">
      <t>ト</t>
    </rPh>
    <rPh sb="318" eb="319">
      <t>ク</t>
    </rPh>
    <rPh sb="320" eb="322">
      <t>ヒツヨウ</t>
    </rPh>
    <rPh sb="345" eb="346">
      <t>オコナ</t>
    </rPh>
    <rPh sb="352" eb="354">
      <t>ヘイキン</t>
    </rPh>
    <rPh sb="356" eb="357">
      <t>ヒク</t>
    </rPh>
    <rPh sb="368" eb="370">
      <t>ロウスイ</t>
    </rPh>
    <rPh sb="370" eb="372">
      <t>タイサク</t>
    </rPh>
    <rPh sb="373" eb="376">
      <t>ケイカクテキ</t>
    </rPh>
    <rPh sb="377" eb="379">
      <t>スイシン</t>
    </rPh>
    <phoneticPr fontId="4"/>
  </si>
  <si>
    <t xml:space="preserve">　『①有形固定資産減価償却率』は、全国平均、類似団体平均値を下回っているが、令和2年度の簡易水道事業統合の影響であり、更新による改善ではない。『②管路経年化率』は平均値を大きく超えており、管路事故・漏水量の増加発生リスクが高まっている。『③管路更新率』は、工事進捗状況により変動があるが、水道施設の老朽化は進展しており、適切に更新を行っていく必要がある。
</t>
    <rPh sb="17" eb="19">
      <t>ゼンコク</t>
    </rPh>
    <rPh sb="19" eb="21">
      <t>ヘイキン</t>
    </rPh>
    <rPh sb="22" eb="24">
      <t>ルイジ</t>
    </rPh>
    <rPh sb="24" eb="26">
      <t>ダンタイ</t>
    </rPh>
    <rPh sb="26" eb="29">
      <t>ヘイキンチ</t>
    </rPh>
    <rPh sb="30" eb="32">
      <t>シタマワ</t>
    </rPh>
    <rPh sb="38" eb="40">
      <t>レイワ</t>
    </rPh>
    <rPh sb="41" eb="43">
      <t>ネンド</t>
    </rPh>
    <rPh sb="59" eb="61">
      <t>コウシン</t>
    </rPh>
    <rPh sb="64" eb="66">
      <t>カイゼン</t>
    </rPh>
    <rPh sb="128" eb="130">
      <t>コウジ</t>
    </rPh>
    <rPh sb="130" eb="132">
      <t>シンチョク</t>
    </rPh>
    <rPh sb="132" eb="134">
      <t>ジョウキョウ</t>
    </rPh>
    <rPh sb="137" eb="139">
      <t>ヘンドウ</t>
    </rPh>
    <rPh sb="144" eb="146">
      <t>スイドウ</t>
    </rPh>
    <rPh sb="146" eb="148">
      <t>シセツ</t>
    </rPh>
    <rPh sb="149" eb="152">
      <t>ロウキュウカ</t>
    </rPh>
    <rPh sb="153" eb="155">
      <t>シンテン</t>
    </rPh>
    <rPh sb="160" eb="162">
      <t>テキセツ</t>
    </rPh>
    <rPh sb="163" eb="165">
      <t>コウシン</t>
    </rPh>
    <rPh sb="166" eb="167">
      <t>オコナ</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</si>
</sst>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1.17</c:v>
                </c:pt>
                <c:pt idx="1">
                  <c:v>1.18</c:v>
                </c:pt>
                <c:pt idx="2">
                  <c:v>1.24</c:v>
                </c:pt>
                <c:pt idx="3">
                  <c:v>0.36</c:v>
                </c:pt>
                <c:pt idx="4">
                  <c:v>0.76</c:v>
                </c:pt>
              </c:numCache>
            </c:numRef>
          </c:val>
          <c:extLst>
            <c:ext xmlns:c16="http://schemas.microsoft.com/office/drawing/2014/chart" uri="{C3380CC4-5D6E-409C-BE32-E72D297353CC}">
              <c16:uniqueId val="{00000000-E911-4DD3-9497-2BB13E44B1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911-4DD3-9497-2BB13E44B1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42.42</c:v>
                </c:pt>
                <c:pt idx="1">
                  <c:v>41.29</c:v>
                </c:pt>
                <c:pt idx="2">
                  <c:v>39.56</c:v>
                </c:pt>
                <c:pt idx="3">
                  <c:v>46.65</c:v>
                </c:pt>
                <c:pt idx="4">
                  <c:v>44.22</c:v>
                </c:pt>
              </c:numCache>
            </c:numRef>
          </c:val>
          <c:extLst>
            <c:ext xmlns:c16="http://schemas.microsoft.com/office/drawing/2014/chart" uri="{C3380CC4-5D6E-409C-BE32-E72D297353CC}">
              <c16:uniqueId val="{00000000-B1A9-4417-A069-023FC311F4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1A9-4417-A069-023FC311F4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72.37</c:v>
                </c:pt>
                <c:pt idx="1">
                  <c:v>70.84</c:v>
                </c:pt>
                <c:pt idx="2">
                  <c:v>71.89</c:v>
                </c:pt>
                <c:pt idx="3">
                  <c:v>75.81</c:v>
                </c:pt>
                <c:pt idx="4">
                  <c:v>73.86</c:v>
                </c:pt>
              </c:numCache>
            </c:numRef>
          </c:val>
          <c:extLst>
            <c:ext xmlns:c16="http://schemas.microsoft.com/office/drawing/2014/chart" uri="{C3380CC4-5D6E-409C-BE32-E72D297353CC}">
              <c16:uniqueId val="{00000000-B6E2-49BA-BAD6-5810C3B330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B6E2-49BA-BAD6-5810C3B330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107.12</c:v>
                </c:pt>
                <c:pt idx="1">
                  <c:v>105.3</c:v>
                </c:pt>
                <c:pt idx="2">
                  <c:v>101.41</c:v>
                </c:pt>
                <c:pt idx="3">
                  <c:v>100.15</c:v>
                </c:pt>
                <c:pt idx="4">
                  <c:v>103.85</c:v>
                </c:pt>
              </c:numCache>
            </c:numRef>
          </c:val>
          <c:extLst>
            <c:ext xmlns:c16="http://schemas.microsoft.com/office/drawing/2014/chart" uri="{C3380CC4-5D6E-409C-BE32-E72D297353CC}">
              <c16:uniqueId val="{00000000-D140-4C6E-A2FD-F42BB137BC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D140-4C6E-A2FD-F42BB137BC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52.78</c:v>
                </c:pt>
                <c:pt idx="1">
                  <c:v>53.03</c:v>
                </c:pt>
                <c:pt idx="2">
                  <c:v>51.8</c:v>
                </c:pt>
                <c:pt idx="3">
                  <c:v>46.26</c:v>
                </c:pt>
                <c:pt idx="4">
                  <c:v>46.68</c:v>
                </c:pt>
              </c:numCache>
            </c:numRef>
          </c:val>
          <c:extLst>
            <c:ext xmlns:c16="http://schemas.microsoft.com/office/drawing/2014/chart" uri="{C3380CC4-5D6E-409C-BE32-E72D297353CC}">
              <c16:uniqueId val="{00000000-A7F0-495D-A909-D5C867DE69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7F0-495D-A909-D5C867DE69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31.2</c:v>
                </c:pt>
                <c:pt idx="1">
                  <c:v>30.15</c:v>
                </c:pt>
                <c:pt idx="2">
                  <c:v>30.21</c:v>
                </c:pt>
                <c:pt idx="3">
                  <c:v>28.4</c:v>
                </c:pt>
                <c:pt idx="4">
                  <c:v>28.04</c:v>
                </c:pt>
              </c:numCache>
            </c:numRef>
          </c:val>
          <c:extLst>
            <c:ext xmlns:c16="http://schemas.microsoft.com/office/drawing/2014/chart" uri="{C3380CC4-5D6E-409C-BE32-E72D297353CC}">
              <c16:uniqueId val="{00000000-20C5-4402-8D64-2AF764B3B3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0C5-4402-8D64-2AF764B3B3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5-4825-B09F-9FC0B5108B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2A5-4825-B09F-9FC0B5108B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269.45</c:v>
                </c:pt>
                <c:pt idx="1">
                  <c:v>274.48</c:v>
                </c:pt>
                <c:pt idx="2">
                  <c:v>262.32</c:v>
                </c:pt>
                <c:pt idx="3">
                  <c:v>211.31</c:v>
                </c:pt>
                <c:pt idx="4">
                  <c:v>205.68</c:v>
                </c:pt>
              </c:numCache>
            </c:numRef>
          </c:val>
          <c:extLst>
            <c:ext xmlns:c16="http://schemas.microsoft.com/office/drawing/2014/chart" uri="{C3380CC4-5D6E-409C-BE32-E72D297353CC}">
              <c16:uniqueId val="{00000000-83BB-4E43-8B74-F519FD0E7C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3BB-4E43-8B74-F519FD0E7C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449.93</c:v>
                </c:pt>
                <c:pt idx="1">
                  <c:v>470.34</c:v>
                </c:pt>
                <c:pt idx="2">
                  <c:v>490.77</c:v>
                </c:pt>
                <c:pt idx="3">
                  <c:v>543.9</c:v>
                </c:pt>
                <c:pt idx="4">
                  <c:v>544.16</c:v>
                </c:pt>
              </c:numCache>
            </c:numRef>
          </c:val>
          <c:extLst>
            <c:ext xmlns:c16="http://schemas.microsoft.com/office/drawing/2014/chart" uri="{C3380CC4-5D6E-409C-BE32-E72D297353CC}">
              <c16:uniqueId val="{00000000-BBF5-4457-9339-45D03E4A3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BF5-4457-9339-45D03E4A3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106.02</c:v>
                </c:pt>
                <c:pt idx="1">
                  <c:v>100.85</c:v>
                </c:pt>
                <c:pt idx="2">
                  <c:v>98.24</c:v>
                </c:pt>
                <c:pt idx="3">
                  <c:v>92.92</c:v>
                </c:pt>
                <c:pt idx="4">
                  <c:v>96.36</c:v>
                </c:pt>
              </c:numCache>
            </c:numRef>
          </c:val>
          <c:extLst>
            <c:ext xmlns:c16="http://schemas.microsoft.com/office/drawing/2014/chart" uri="{C3380CC4-5D6E-409C-BE32-E72D297353CC}">
              <c16:uniqueId val="{00000000-1736-451A-BB0E-E82B4ECF8F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736-451A-BB0E-E82B4ECF8F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159.03</c:v>
                </c:pt>
                <c:pt idx="1">
                  <c:v>163</c:v>
                </c:pt>
                <c:pt idx="2">
                  <c:v>172.36</c:v>
                </c:pt>
                <c:pt idx="3">
                  <c:v>182.17</c:v>
                </c:pt>
                <c:pt idx="4">
                  <c:v>176.01</c:v>
                </c:pt>
              </c:numCache>
            </c:numRef>
          </c:val>
          <c:extLst>
            <c:ext xmlns:c16="http://schemas.microsoft.com/office/drawing/2014/chart" uri="{C3380CC4-5D6E-409C-BE32-E72D297353CC}">
              <c16:uniqueId val="{00000000-1431-4715-A8D1-D1A5651677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431-4715-A8D1-D1A5651677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大洲市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41300</v>
      </c>
      <c r="AM8" s="45"/>
      <c r="AN8" s="45"/>
      <c r="AO8" s="45"/>
      <c r="AP8" s="45"/>
      <c r="AQ8" s="45"/>
      <c r="AR8" s="45"/>
      <c r="AS8" s="45"/>
      <c r="AT8" s="46">
        <f>データ!$S$6</f>
        <v>432.12</v>
      </c>
      <c r="AU8" s="47"/>
      <c r="AV8" s="47"/>
      <c r="AW8" s="47"/>
      <c r="AX8" s="47"/>
      <c r="AY8" s="47"/>
      <c r="AZ8" s="47"/>
      <c r="BA8" s="47"/>
      <c r="BB8" s="48">
        <f>データ!$T$6</f>
        <v>95.58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63.81</v>
      </c>
      <c r="J10" s="47"/>
      <c r="K10" s="47"/>
      <c r="L10" s="47"/>
      <c r="M10" s="47"/>
      <c r="N10" s="47"/>
      <c r="O10" s="81"/>
      <c r="P10" s="48">
        <f>データ!$P$6</f>
        <v>90.68</v>
      </c>
      <c r="Q10" s="48"/>
      <c r="R10" s="48"/>
      <c r="S10" s="48"/>
      <c r="T10" s="48"/>
      <c r="U10" s="48"/>
      <c r="V10" s="48"/>
      <c r="W10" s="45">
        <f>データ!$Q$6</f>
        <v>3025</v>
      </c>
      <c r="X10" s="45"/>
      <c r="Y10" s="45"/>
      <c r="Z10" s="45"/>
      <c r="AA10" s="45"/>
      <c r="AB10" s="45"/>
      <c r="AC10" s="45"/>
      <c r="AD10" s="2"/>
      <c r="AE10" s="2"/>
      <c r="AF10" s="2"/>
      <c r="AG10" s="2"/>
      <c r="AH10" s="2"/>
      <c r="AI10" s="2"/>
      <c r="AJ10" s="2"/>
      <c r="AK10" s="2"/>
      <c r="AL10" s="45">
        <f>データ!$U$6</f>
        <v>37131</v>
      </c>
      <c r="AM10" s="45"/>
      <c r="AN10" s="45"/>
      <c r="AO10" s="45"/>
      <c r="AP10" s="45"/>
      <c r="AQ10" s="45"/>
      <c r="AR10" s="45"/>
      <c r="AS10" s="45"/>
      <c r="AT10" s="46">
        <f>データ!$V$6</f>
        <v>87.63</v>
      </c>
      <c r="AU10" s="47"/>
      <c r="AV10" s="47"/>
      <c r="AW10" s="47"/>
      <c r="AX10" s="47"/>
      <c r="AY10" s="47"/>
      <c r="AZ10" s="47"/>
      <c r="BA10" s="47"/>
      <c r="BB10" s="48">
        <f>データ!$W$6</f>
        <v>423.72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KDvZYVlCA1EP86CxE0J0HzXYnC08OuYFNbunDGq+/2rc8U98eLY84wpPp5Hj9t9HsAVFABsANUJPoRbRQmdEA==" saltValue="erG4SYBRVyfBwnnqo6ce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63.81</v>
      </c>
      <c r="P6" s="21">
        <f t="shared" si="3"/>
        <v>90.68</v>
      </c>
      <c r="Q6" s="21">
        <f t="shared" si="3"/>
        <v>3025</v>
      </c>
      <c r="R6" s="21">
        <f t="shared" si="3"/>
        <v>41300</v>
      </c>
      <c r="S6" s="21">
        <f t="shared" si="3"/>
        <v>432.12</v>
      </c>
      <c r="T6" s="21">
        <f t="shared" si="3"/>
        <v>95.58</v>
      </c>
      <c r="U6" s="21">
        <f t="shared" si="3"/>
        <v>37131</v>
      </c>
      <c r="V6" s="21">
        <f t="shared" si="3"/>
        <v>87.63</v>
      </c>
      <c r="W6" s="21">
        <f t="shared" si="3"/>
        <v>423.72</v>
      </c>
      <c r="X6" s="22">
        <f>IF(X7="",NA(),X7)</f>
        <v>107.12</v>
      </c>
      <c r="Y6" s="22">
        <f t="shared" ref="Y6:AG6" si="4">IF(Y7="",NA(),Y7)</f>
        <v>105.3</v>
      </c>
      <c r="Z6" s="22">
        <f t="shared" si="4"/>
        <v>101.41</v>
      </c>
      <c r="AA6" s="22">
        <f t="shared" si="4"/>
        <v>100.15</v>
      </c>
      <c r="AB6" s="22">
        <f t="shared" si="4"/>
        <v>103.85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269.45</v>
      </c>
      <c r="AU6" s="22">
        <f t="shared" ref="AU6:BC6" si="6">IF(AU7="",NA(),AU7)</f>
        <v>274.48</v>
      </c>
      <c r="AV6" s="22">
        <f t="shared" si="6"/>
        <v>262.32</v>
      </c>
      <c r="AW6" s="22">
        <f t="shared" si="6"/>
        <v>211.31</v>
      </c>
      <c r="AX6" s="22">
        <f t="shared" si="6"/>
        <v>205.68</v>
      </c>
      <c r="AY6" s="22">
        <f t="shared" si="6"/>
        <v>357.34</v>
      </c>
      <c r="AZ6" s="22">
        <f t="shared" si="6"/>
        <v>366.03</v>
      </c>
      <c r="BA6" s="22">
        <f t="shared" si="6"/>
        <v>365.18</v>
      </c>
      <c r="BB6" s="22">
        <f t="shared" si="6"/>
        <v>327.77</v>
      </c>
      <c r="BC6" s="22">
        <f t="shared" si="6"/>
        <v>338.02</v>
      </c>
      <c r="BD6" s="21" t="str">
        <f>IF(BD7="","",IF(BD7="-","【-】","【"&amp;SUBSTITUTE(TEXT(BD7,"#,##0.00"),"-","△")&amp;"】"))</f>
        <v>【261.51】</v>
      </c>
      <c r="BE6" s="22">
        <f>IF(BE7="",NA(),BE7)</f>
        <v>449.93</v>
      </c>
      <c r="BF6" s="22">
        <f t="shared" ref="BF6:BN6" si="7">IF(BF7="",NA(),BF7)</f>
        <v>470.34</v>
      </c>
      <c r="BG6" s="22">
        <f t="shared" si="7"/>
        <v>490.77</v>
      </c>
      <c r="BH6" s="22">
        <f t="shared" si="7"/>
        <v>543.9</v>
      </c>
      <c r="BI6" s="22">
        <f t="shared" si="7"/>
        <v>544.16</v>
      </c>
      <c r="BJ6" s="22">
        <f t="shared" si="7"/>
        <v>373.69</v>
      </c>
      <c r="BK6" s="22">
        <f t="shared" si="7"/>
        <v>370.12</v>
      </c>
      <c r="BL6" s="22">
        <f t="shared" si="7"/>
        <v>371.65</v>
      </c>
      <c r="BM6" s="22">
        <f t="shared" si="7"/>
        <v>397.1</v>
      </c>
      <c r="BN6" s="22">
        <f t="shared" si="7"/>
        <v>379.91</v>
      </c>
      <c r="BO6" s="21" t="str">
        <f>IF(BO7="","",IF(BO7="-","【-】","【"&amp;SUBSTITUTE(TEXT(BO7,"#,##0.00"),"-","△")&amp;"】"))</f>
        <v>【265.16】</v>
      </c>
      <c r="BP6" s="22">
        <f>IF(BP7="",NA(),BP7)</f>
        <v>106.02</v>
      </c>
      <c r="BQ6" s="22">
        <f t="shared" ref="BQ6:BY6" si="8">IF(BQ7="",NA(),BQ7)</f>
        <v>100.85</v>
      </c>
      <c r="BR6" s="22">
        <f t="shared" si="8"/>
        <v>98.24</v>
      </c>
      <c r="BS6" s="22">
        <f t="shared" si="8"/>
        <v>92.92</v>
      </c>
      <c r="BT6" s="22">
        <f t="shared" si="8"/>
        <v>96.36</v>
      </c>
      <c r="BU6" s="22">
        <f t="shared" si="8"/>
        <v>99.87</v>
      </c>
      <c r="BV6" s="22">
        <f t="shared" si="8"/>
        <v>100.42</v>
      </c>
      <c r="BW6" s="22">
        <f t="shared" si="8"/>
        <v>98.77</v>
      </c>
      <c r="BX6" s="22">
        <f t="shared" si="8"/>
        <v>95.79</v>
      </c>
      <c r="BY6" s="22">
        <f t="shared" si="8"/>
        <v>98.3</v>
      </c>
      <c r="BZ6" s="21" t="str">
        <f>IF(BZ7="","",IF(BZ7="-","【-】","【"&amp;SUBSTITUTE(TEXT(BZ7,"#,##0.00"),"-","△")&amp;"】"))</f>
        <v>【102.35】</v>
      </c>
      <c r="CA6" s="22">
        <f>IF(CA7="",NA(),CA7)</f>
        <v>159.03</v>
      </c>
      <c r="CB6" s="22">
        <f t="shared" ref="CB6:CJ6" si="9">IF(CB7="",NA(),CB7)</f>
        <v>163</v>
      </c>
      <c r="CC6" s="22">
        <f t="shared" si="9"/>
        <v>172.36</v>
      </c>
      <c r="CD6" s="22">
        <f t="shared" si="9"/>
        <v>182.17</v>
      </c>
      <c r="CE6" s="22">
        <f t="shared" si="9"/>
        <v>176.01</v>
      </c>
      <c r="CF6" s="22">
        <f t="shared" si="9"/>
        <v>171.81</v>
      </c>
      <c r="CG6" s="22">
        <f t="shared" si="9"/>
        <v>171.67</v>
      </c>
      <c r="CH6" s="22">
        <f t="shared" si="9"/>
        <v>173.67</v>
      </c>
      <c r="CI6" s="22">
        <f t="shared" si="9"/>
        <v>171.13</v>
      </c>
      <c r="CJ6" s="22">
        <f t="shared" si="9"/>
        <v>173.7</v>
      </c>
      <c r="CK6" s="21" t="str">
        <f>IF(CK7="","",IF(CK7="-","【-】","【"&amp;SUBSTITUTE(TEXT(CK7,"#,##0.00"),"-","△")&amp;"】"))</f>
        <v>【167.74】</v>
      </c>
      <c r="CL6" s="22">
        <f>IF(CL7="",NA(),CL7)</f>
        <v>42.42</v>
      </c>
      <c r="CM6" s="22">
        <f t="shared" ref="CM6:CU6" si="10">IF(CM7="",NA(),CM7)</f>
        <v>41.29</v>
      </c>
      <c r="CN6" s="22">
        <f t="shared" si="10"/>
        <v>39.56</v>
      </c>
      <c r="CO6" s="22">
        <f t="shared" si="10"/>
        <v>46.65</v>
      </c>
      <c r="CP6" s="22">
        <f t="shared" si="10"/>
        <v>44.22</v>
      </c>
      <c r="CQ6" s="22">
        <f t="shared" si="10"/>
        <v>60.03</v>
      </c>
      <c r="CR6" s="22">
        <f t="shared" si="10"/>
        <v>59.74</v>
      </c>
      <c r="CS6" s="22">
        <f t="shared" si="10"/>
        <v>59.67</v>
      </c>
      <c r="CT6" s="22">
        <f t="shared" si="10"/>
        <v>60.12</v>
      </c>
      <c r="CU6" s="22">
        <f t="shared" si="10"/>
        <v>60.34</v>
      </c>
      <c r="CV6" s="21" t="str">
        <f>IF(CV7="","",IF(CV7="-","【-】","【"&amp;SUBSTITUTE(TEXT(CV7,"#,##0.00"),"-","△")&amp;"】"))</f>
        <v>【60.29】</v>
      </c>
      <c r="CW6" s="22">
        <f>IF(CW7="",NA(),CW7)</f>
        <v>72.37</v>
      </c>
      <c r="CX6" s="22">
        <f t="shared" ref="CX6:DF6" si="11">IF(CX7="",NA(),CX7)</f>
        <v>70.84</v>
      </c>
      <c r="CY6" s="22">
        <f t="shared" si="11"/>
        <v>71.89</v>
      </c>
      <c r="CZ6" s="22">
        <f t="shared" si="11"/>
        <v>75.81</v>
      </c>
      <c r="DA6" s="22">
        <f t="shared" si="11"/>
        <v>73.86</v>
      </c>
      <c r="DB6" s="22">
        <f t="shared" si="11"/>
        <v>84.81</v>
      </c>
      <c r="DC6" s="22">
        <f t="shared" si="11"/>
        <v>84.8</v>
      </c>
      <c r="DD6" s="22">
        <f t="shared" si="11"/>
        <v>84.6</v>
      </c>
      <c r="DE6" s="22">
        <f t="shared" si="11"/>
        <v>84.24</v>
      </c>
      <c r="DF6" s="22">
        <f t="shared" si="11"/>
        <v>84.19</v>
      </c>
      <c r="DG6" s="21" t="str">
        <f>IF(DG7="","",IF(DG7="-","【-】","【"&amp;SUBSTITUTE(TEXT(DG7,"#,##0.00"),"-","△")&amp;"】"))</f>
        <v>【90.12】</v>
      </c>
      <c r="DH6" s="22">
        <f>IF(DH7="",NA(),DH7)</f>
        <v>52.78</v>
      </c>
      <c r="DI6" s="22">
        <f t="shared" ref="DI6:DQ6" si="12">IF(DI7="",NA(),DI7)</f>
        <v>53.03</v>
      </c>
      <c r="DJ6" s="22">
        <f t="shared" si="12"/>
        <v>51.8</v>
      </c>
      <c r="DK6" s="22">
        <f t="shared" si="12"/>
        <v>46.26</v>
      </c>
      <c r="DL6" s="22">
        <f t="shared" si="12"/>
        <v>46.68</v>
      </c>
      <c r="DM6" s="22">
        <f t="shared" si="12"/>
        <v>47.28</v>
      </c>
      <c r="DN6" s="22">
        <f t="shared" si="12"/>
        <v>47.66</v>
      </c>
      <c r="DO6" s="22">
        <f t="shared" si="12"/>
        <v>48.17</v>
      </c>
      <c r="DP6" s="22">
        <f t="shared" si="12"/>
        <v>48.83</v>
      </c>
      <c r="DQ6" s="22">
        <f t="shared" si="12"/>
        <v>49.96</v>
      </c>
      <c r="DR6" s="21" t="str">
        <f>IF(DR7="","",IF(DR7="-","【-】","【"&amp;SUBSTITUTE(TEXT(DR7,"#,##0.00"),"-","△")&amp;"】"))</f>
        <v>【50.88】</v>
      </c>
      <c r="DS6" s="22">
        <f>IF(DS7="",NA(),DS7)</f>
        <v>31.2</v>
      </c>
      <c r="DT6" s="22">
        <f t="shared" ref="DT6:EB6" si="13">IF(DT7="",NA(),DT7)</f>
        <v>30.15</v>
      </c>
      <c r="DU6" s="22">
        <f t="shared" si="13"/>
        <v>30.21</v>
      </c>
      <c r="DV6" s="22">
        <f t="shared" si="13"/>
        <v>28.4</v>
      </c>
      <c r="DW6" s="22">
        <f t="shared" si="13"/>
        <v>28.04</v>
      </c>
      <c r="DX6" s="22">
        <f t="shared" si="13"/>
        <v>12.19</v>
      </c>
      <c r="DY6" s="22">
        <f t="shared" si="13"/>
        <v>15.1</v>
      </c>
      <c r="DZ6" s="22">
        <f t="shared" si="13"/>
        <v>17.12</v>
      </c>
      <c r="EA6" s="22">
        <f t="shared" si="13"/>
        <v>18.18</v>
      </c>
      <c r="EB6" s="22">
        <f t="shared" si="13"/>
        <v>19.32</v>
      </c>
      <c r="EC6" s="21" t="str">
        <f>IF(EC7="","",IF(EC7="-","【-】","【"&amp;SUBSTITUTE(TEXT(EC7,"#,##0.00"),"-","△")&amp;"】"))</f>
        <v>【22.30】</v>
      </c>
      <c r="ED6" s="22">
        <f>IF(ED7="",NA(),ED7)</f>
        <v>1.17</v>
      </c>
      <c r="EE6" s="22">
        <f t="shared" ref="EE6:EM6" si="14">IF(EE7="",NA(),EE7)</f>
        <v>1.18</v>
      </c>
      <c r="EF6" s="22">
        <f t="shared" si="14"/>
        <v>1.24</v>
      </c>
      <c r="EG6" s="22">
        <f t="shared" si="14"/>
        <v>0.36</v>
      </c>
      <c r="EH6" s="22">
        <f t="shared" si="14"/>
        <v>0.76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382078</v>
      </c>
      <c r="D7" s="24">
        <v>46</v>
      </c>
      <c r="E7" s="24">
        <v>1</v>
      </c>
      <c r="F7" s="24">
        <v>0</v>
      </c>
      <c r="G7" s="24">
        <v>1</v>
      </c>
      <c r="H7" s="24" t="s">
        <v>93</v>
      </c>
      <c r="I7" s="24" t="s">
        <v>94</v>
      </c>
      <c r="J7" s="24" t="s">
        <v>95</v>
      </c>
      <c r="K7" s="24" t="s">
        <v>96</v>
      </c>
      <c r="L7" s="24" t="s">
        <v>97</v>
      </c>
      <c r="M7" s="24" t="s">
        <v>98</v>
      </c>
      <c r="N7" s="25" t="s">
        <v>99</v>
      </c>
      <c r="O7" s="25">
        <v>63.81</v>
      </c>
      <c r="P7" s="25">
        <v>90.68</v>
      </c>
      <c r="Q7" s="25">
        <v>3025</v>
      </c>
      <c r="R7" s="25">
        <v>41300</v>
      </c>
      <c r="S7" s="25">
        <v>432.12</v>
      </c>
      <c r="T7" s="25">
        <v>95.58</v>
      </c>
      <c r="U7" s="25">
        <v>37131</v>
      </c>
      <c r="V7" s="25">
        <v>87.63</v>
      </c>
      <c r="W7" s="25">
        <v>423.72</v>
      </c>
      <c r="X7" s="25">
        <v>107.12</v>
      </c>
      <c r="Y7" s="25">
        <v>105.3</v>
      </c>
      <c r="Z7" s="25">
        <v>101.41</v>
      </c>
      <c r="AA7" s="25">
        <v>100.15</v>
      </c>
      <c r="AB7" s="25">
        <v>103.85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269.45</v>
      </c>
      <c r="AU7" s="25">
        <v>274.48</v>
      </c>
      <c r="AV7" s="25">
        <v>262.32</v>
      </c>
      <c r="AW7" s="25">
        <v>211.31</v>
      </c>
      <c r="AX7" s="25">
        <v>205.68</v>
      </c>
      <c r="AY7" s="25">
        <v>357.34</v>
      </c>
      <c r="AZ7" s="25">
        <v>366.03</v>
      </c>
      <c r="BA7" s="25">
        <v>365.18</v>
      </c>
      <c r="BB7" s="25">
        <v>327.77</v>
      </c>
      <c r="BC7" s="25">
        <v>338.02</v>
      </c>
      <c r="BD7" s="25">
        <v>261.51</v>
      </c>
      <c r="BE7" s="25">
        <v>449.93</v>
      </c>
      <c r="BF7" s="25">
        <v>470.34</v>
      </c>
      <c r="BG7" s="25">
        <v>490.77</v>
      </c>
      <c r="BH7" s="25">
        <v>543.9</v>
      </c>
      <c r="BI7" s="25">
        <v>544.16</v>
      </c>
      <c r="BJ7" s="25">
        <v>373.69</v>
      </c>
      <c r="BK7" s="25">
        <v>370.12</v>
      </c>
      <c r="BL7" s="25">
        <v>371.65</v>
      </c>
      <c r="BM7" s="25">
        <v>397.1</v>
      </c>
      <c r="BN7" s="25">
        <v>379.91</v>
      </c>
      <c r="BO7" s="25">
        <v>265.16000000000003</v>
      </c>
      <c r="BP7" s="25">
        <v>106.02</v>
      </c>
      <c r="BQ7" s="25">
        <v>100.85</v>
      </c>
      <c r="BR7" s="25">
        <v>98.24</v>
      </c>
      <c r="BS7" s="25">
        <v>92.92</v>
      </c>
      <c r="BT7" s="25">
        <v>96.36</v>
      </c>
      <c r="BU7" s="25">
        <v>99.87</v>
      </c>
      <c r="BV7" s="25">
        <v>100.42</v>
      </c>
      <c r="BW7" s="25">
        <v>98.77</v>
      </c>
      <c r="BX7" s="25">
        <v>95.79</v>
      </c>
      <c r="BY7" s="25">
        <v>98.3</v>
      </c>
      <c r="BZ7" s="25">
        <v>102.35</v>
      </c>
      <c r="CA7" s="25">
        <v>159.03</v>
      </c>
      <c r="CB7" s="25">
        <v>163</v>
      </c>
      <c r="CC7" s="25">
        <v>172.36</v>
      </c>
      <c r="CD7" s="25">
        <v>182.17</v>
      </c>
      <c r="CE7" s="25">
        <v>176.01</v>
      </c>
      <c r="CF7" s="25">
        <v>171.81</v>
      </c>
      <c r="CG7" s="25">
        <v>171.67</v>
      </c>
      <c r="CH7" s="25">
        <v>173.67</v>
      </c>
      <c r="CI7" s="25">
        <v>171.13</v>
      </c>
      <c r="CJ7" s="25">
        <v>173.7</v>
      </c>
      <c r="CK7" s="25">
        <v>167.74</v>
      </c>
      <c r="CL7" s="25">
        <v>42.42</v>
      </c>
      <c r="CM7" s="25">
        <v>41.29</v>
      </c>
      <c r="CN7" s="25">
        <v>39.56</v>
      </c>
      <c r="CO7" s="25">
        <v>46.65</v>
      </c>
      <c r="CP7" s="25">
        <v>44.22</v>
      </c>
      <c r="CQ7" s="25">
        <v>60.03</v>
      </c>
      <c r="CR7" s="25">
        <v>59.74</v>
      </c>
      <c r="CS7" s="25">
        <v>59.67</v>
      </c>
      <c r="CT7" s="25">
        <v>60.12</v>
      </c>
      <c r="CU7" s="25">
        <v>60.34</v>
      </c>
      <c r="CV7" s="25">
        <v>60.29</v>
      </c>
      <c r="CW7" s="25">
        <v>72.37</v>
      </c>
      <c r="CX7" s="25">
        <v>70.84</v>
      </c>
      <c r="CY7" s="25">
        <v>71.89</v>
      </c>
      <c r="CZ7" s="25">
        <v>75.81</v>
      </c>
      <c r="DA7" s="25">
        <v>73.86</v>
      </c>
      <c r="DB7" s="25">
        <v>84.81</v>
      </c>
      <c r="DC7" s="25">
        <v>84.8</v>
      </c>
      <c r="DD7" s="25">
        <v>84.6</v>
      </c>
      <c r="DE7" s="25">
        <v>84.24</v>
      </c>
      <c r="DF7" s="25">
        <v>84.19</v>
      </c>
      <c r="DG7" s="25">
        <v>90.12</v>
      </c>
      <c r="DH7" s="25">
        <v>52.78</v>
      </c>
      <c r="DI7" s="25">
        <v>53.03</v>
      </c>
      <c r="DJ7" s="25">
        <v>51.8</v>
      </c>
      <c r="DK7" s="25">
        <v>46.26</v>
      </c>
      <c r="DL7" s="25">
        <v>46.68</v>
      </c>
      <c r="DM7" s="25">
        <v>47.28</v>
      </c>
      <c r="DN7" s="25">
        <v>47.66</v>
      </c>
      <c r="DO7" s="25">
        <v>48.17</v>
      </c>
      <c r="DP7" s="25">
        <v>48.83</v>
      </c>
      <c r="DQ7" s="25">
        <v>49.96</v>
      </c>
      <c r="DR7" s="25">
        <v>50.88</v>
      </c>
      <c r="DS7" s="25">
        <v>31.2</v>
      </c>
      <c r="DT7" s="25">
        <v>30.15</v>
      </c>
      <c r="DU7" s="25">
        <v>30.21</v>
      </c>
      <c r="DV7" s="25">
        <v>28.4</v>
      </c>
      <c r="DW7" s="25">
        <v>28.04</v>
      </c>
      <c r="DX7" s="25">
        <v>12.19</v>
      </c>
      <c r="DY7" s="25">
        <v>15.1</v>
      </c>
      <c r="DZ7" s="25">
        <v>17.12</v>
      </c>
      <c r="EA7" s="25">
        <v>18.18</v>
      </c>
      <c r="EB7" s="25">
        <v>19.32</v>
      </c>
      <c r="EC7" s="25">
        <v>22.3</v>
      </c>
      <c r="ED7" s="25">
        <v>1.17</v>
      </c>
      <c r="EE7" s="25">
        <v>1.18</v>
      </c>
      <c r="EF7" s="25">
        <v>1.24</v>
      </c>
      <c r="EG7" s="25">
        <v>0.36</v>
      </c>
      <c r="EH7" s="25">
        <v>0.76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2023-01-26T02:13:37Z</cp:lastPrinted>
  <dcterms:created xsi:type="dcterms:W3CDTF">2022-12-01T01:04:30Z</dcterms:created>
  <dcterms:modified xsi:type="dcterms:W3CDTF">2023-02-02T01:20:03Z</dcterms:modified>
  <cp:category/>
</cp:coreProperties>
</file>