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04（近内）\03公営企業\07経営比較分析表\R3分（R4文書に保存）\20230106 公営企業に係る経営比較分析表（令和３年度決算）の分析等について\05 HP掲載データ\01 松山市\（法非適用）駐車場事業\"/>
    </mc:Choice>
  </mc:AlternateContent>
  <workbookProtection workbookAlgorithmName="SHA-512" workbookHashValue="BMLX/M3LqGNCVb3B3bQvuO7cKThpUJYfWM3ftddKtMGUZxo40wCgw6cTxehzP0Jv0kYX0YSsz2ybxdOlHi4DkA==" workbookSaltValue="BvDNz3Pm2bvN7J8FFGghUA==" workbookSpinCount="100000" lockStructure="1"/>
  <bookViews>
    <workbookView xWindow="-105" yWindow="-105" windowWidth="19425" windowHeight="10425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GQ53" i="4" s="1"/>
  <c r="BM7" i="5"/>
  <c r="BL7" i="5"/>
  <c r="FE53" i="4" s="1"/>
  <c r="BK7" i="5"/>
  <c r="BJ7" i="5"/>
  <c r="HJ52" i="4" s="1"/>
  <c r="BI7" i="5"/>
  <c r="BH7" i="5"/>
  <c r="FX52" i="4" s="1"/>
  <c r="BG7" i="5"/>
  <c r="BF7" i="5"/>
  <c r="EL52" i="4" s="1"/>
  <c r="BD7" i="5"/>
  <c r="BC7" i="5"/>
  <c r="BB7" i="5"/>
  <c r="BA7" i="5"/>
  <c r="AZ7" i="5"/>
  <c r="AY7" i="5"/>
  <c r="AX7" i="5"/>
  <c r="AW7" i="5"/>
  <c r="AV7" i="5"/>
  <c r="AU7" i="5"/>
  <c r="AS7" i="5"/>
  <c r="AR7" i="5"/>
  <c r="GQ32" i="4" s="1"/>
  <c r="AQ7" i="5"/>
  <c r="AP7" i="5"/>
  <c r="FE32" i="4" s="1"/>
  <c r="AO7" i="5"/>
  <c r="AN7" i="5"/>
  <c r="HJ31" i="4" s="1"/>
  <c r="AM7" i="5"/>
  <c r="AL7" i="5"/>
  <c r="FX31" i="4" s="1"/>
  <c r="AK7" i="5"/>
  <c r="AJ7" i="5"/>
  <c r="EL31" i="4" s="1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LJ8" i="4" s="1"/>
  <c r="T7" i="5"/>
  <c r="S7" i="5"/>
  <c r="HX8" i="4" s="1"/>
  <c r="R7" i="5"/>
  <c r="Q7" i="5"/>
  <c r="CF10" i="4" s="1"/>
  <c r="P7" i="5"/>
  <c r="O7" i="5"/>
  <c r="N7" i="5"/>
  <c r="M7" i="5"/>
  <c r="DU8" i="4" s="1"/>
  <c r="L7" i="5"/>
  <c r="K7" i="5"/>
  <c r="AQ8" i="4" s="1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FX53" i="4"/>
  <c r="EL53" i="4"/>
  <c r="CS53" i="4"/>
  <c r="BZ53" i="4"/>
  <c r="BG53" i="4"/>
  <c r="AN53" i="4"/>
  <c r="U53" i="4"/>
  <c r="MA52" i="4"/>
  <c r="LH52" i="4"/>
  <c r="KO52" i="4"/>
  <c r="JV52" i="4"/>
  <c r="JC52" i="4"/>
  <c r="GQ52" i="4"/>
  <c r="FE52" i="4"/>
  <c r="CS52" i="4"/>
  <c r="BZ52" i="4"/>
  <c r="BG52" i="4"/>
  <c r="AN52" i="4"/>
  <c r="U52" i="4"/>
  <c r="MA32" i="4"/>
  <c r="LH32" i="4"/>
  <c r="KO32" i="4"/>
  <c r="JV32" i="4"/>
  <c r="JC32" i="4"/>
  <c r="HJ32" i="4"/>
  <c r="FX32" i="4"/>
  <c r="EL32" i="4"/>
  <c r="CS32" i="4"/>
  <c r="BZ32" i="4"/>
  <c r="BG32" i="4"/>
  <c r="AN32" i="4"/>
  <c r="U32" i="4"/>
  <c r="MA31" i="4"/>
  <c r="LH31" i="4"/>
  <c r="KO31" i="4"/>
  <c r="JV31" i="4"/>
  <c r="JC31" i="4"/>
  <c r="GQ31" i="4"/>
  <c r="FE31" i="4"/>
  <c r="CS31" i="4"/>
  <c r="BZ31" i="4"/>
  <c r="BG31" i="4"/>
  <c r="AN31" i="4"/>
  <c r="U31" i="4"/>
  <c r="LJ10" i="4"/>
  <c r="JQ10" i="4"/>
  <c r="HX10" i="4"/>
  <c r="DU10" i="4"/>
  <c r="B10" i="4"/>
  <c r="JQ8" i="4"/>
  <c r="FJ8" i="4"/>
  <c r="CF8" i="4"/>
  <c r="B8" i="4"/>
  <c r="BZ76" i="4" l="1"/>
  <c r="MA51" i="4"/>
  <c r="MI76" i="4"/>
  <c r="HJ51" i="4"/>
  <c r="MA30" i="4"/>
  <c r="CS51" i="4"/>
  <c r="IT76" i="4"/>
  <c r="HJ30" i="4"/>
  <c r="CS30" i="4"/>
  <c r="C11" i="5"/>
  <c r="D11" i="5"/>
  <c r="E11" i="5"/>
  <c r="B11" i="5"/>
  <c r="BZ30" i="4" l="1"/>
  <c r="BK76" i="4"/>
  <c r="LH51" i="4"/>
  <c r="LT76" i="4"/>
  <c r="GQ51" i="4"/>
  <c r="LH30" i="4"/>
  <c r="IE76" i="4"/>
  <c r="BZ51" i="4"/>
  <c r="GQ30" i="4"/>
  <c r="BG30" i="4"/>
  <c r="AV76" i="4"/>
  <c r="FX30" i="4"/>
  <c r="KO51" i="4"/>
  <c r="HP76" i="4"/>
  <c r="LE76" i="4"/>
  <c r="FX51" i="4"/>
  <c r="KO30" i="4"/>
  <c r="BG51" i="4"/>
  <c r="KP76" i="4"/>
  <c r="HA76" i="4"/>
  <c r="AN51" i="4"/>
  <c r="FE30" i="4"/>
  <c r="AN30" i="4"/>
  <c r="FE51" i="4"/>
  <c r="JV30" i="4"/>
  <c r="AG76" i="4"/>
  <c r="JV51" i="4"/>
  <c r="KA76" i="4"/>
  <c r="EL51" i="4"/>
  <c r="JC30" i="4"/>
  <c r="GL76" i="4"/>
  <c r="EL30" i="4"/>
  <c r="U51" i="4"/>
  <c r="U30" i="4"/>
  <c r="R76" i="4"/>
  <c r="JC51" i="4"/>
</calcChain>
</file>

<file path=xl/sharedStrings.xml><?xml version="1.0" encoding="utf-8"?>
<sst xmlns="http://schemas.openxmlformats.org/spreadsheetml/2006/main" count="279" uniqueCount="129">
  <si>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</si>
  <si>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</si>
  <si>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</si>
  <si>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</si>
  <si>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</si>
  <si>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</si>
  <si>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</si>
  <si>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</si>
  <si>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</si>
  <si>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</si>
  <si>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</si>
  <si>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</si>
  <si>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</si>
  <si>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</si>
  <si>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</si>
  <si>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</si>
  <si>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</si>
  <si>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</si>
  <si>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</si>
  <si>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</si>
  <si>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</si>
  <si>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</si>
  <si>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</si>
  <si>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</si>
  <si>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</si>
  <si>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</si>
  <si>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</si>
  <si>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</si>
  <si>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</si>
  <si>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</si>
  <si>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</si>
  <si>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</si>
  <si>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</si>
  <si>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</si>
  <si>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</si>
  <si>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</si>
  <si>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</si>
  <si>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</si>
  <si>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</si>
  <si>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</si>
  <si>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</si>
  <si>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</si>
  <si>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</si>
  <si>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</si>
  <si>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</si>
  <si>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</si>
  <si>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</si>
  <si>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</si>
  <si>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</si>
  <si>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</si>
  <si>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</si>
  <si>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</si>
  <si>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</si>
  <si>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</si>
  <si>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</si>
  <si>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</si>
  <si>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</si>
  <si>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</si>
  <si>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</si>
  <si>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</si>
  <si>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</si>
  <si>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</si>
  <si>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</si>
  <si>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</si>
  <si>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</si>
  <si>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</si>
  <si>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</si>
  <si>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</si>
  <si>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</si>
  <si>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</si>
  <si>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</si>
  <si>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</si>
  <si>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</si>
  <si>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</si>
  <si>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</si>
  <si>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</si>
  <si>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</si>
  <si>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</si>
  <si>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</si>
  <si>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</si>
  <si>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</si>
  <si>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</si>
  <si>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</si>
  <si>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</si>
  <si>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</si>
  <si>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</si>
  <si>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</si>
  <si>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</si>
  <si>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</si>
  <si>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</si>
  <si>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</si>
  <si>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</si>
  <si>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</si>
  <si>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</si>
  <si>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</si>
  <si>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</si>
  <si>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</si>
  <si>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</si>
  <si>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</si>
  <si>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</si>
  <si>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</si>
  <si>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</si>
  <si>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</si>
  <si>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</si>
  <si>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</si>
  <si>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</si>
  <si>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</si>
  <si>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</si>
  <si>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</si>
  <si>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高架下駐車場（朝美）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</si>
  <si>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</si>
  <si>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</si>
  <si>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</si>
  <si>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</si>
  <si>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</si>
  <si>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</si>
  <si>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</si>
  <si>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</si>
  <si>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</si>
  <si>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</si>
  <si>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</si>
  <si>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</si>
  <si>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</si>
  <si>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</si>
  <si>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</si>
  <si>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当駐車場は定期のみの駐車場であり、稼働率は算定していない。
　今後は指定管理者と協力しながら、継続的な利用者の確保に努めていく必要がある。</t>
    <phoneticPr fontId="5"/>
  </si>
  <si>
    <t>　指定管理者と協力しながら、継続的な利用者の確保及び維持管理に努めていく必要がある。</t>
    <phoneticPr fontId="5"/>
  </si>
  <si>
    <t>　平成27年度から、指定管理者による利用料金制の導入により、収支が改善し、安定した運営が行われている。
　国道高架の耐震補強工事に伴い、平成29年度は営業を休止、令和元年度は一部供用停止を行ったため減少がみられるが、徐々に利用者が戻ってくるなど回復している。
　今後も、指定管理者と協力し、収益性を向上するための検討をしていく。</t>
    <rPh sb="37" eb="39">
      <t>アンテイ</t>
    </rPh>
    <rPh sb="41" eb="43">
      <t>ウンエイ</t>
    </rPh>
    <rPh sb="44" eb="45">
      <t>オコナ</t>
    </rPh>
    <phoneticPr fontId="5"/>
  </si>
  <si>
    <t>　他会計からの繰入は必要ない状況であり、収支も安定している。国道（令和4年度からは市道）高架下を利用した平面駐車場であり、今後大幅な設備投資は見込んでいないが、継続的に維持管理を行っていく。</t>
    <rPh sb="30" eb="32">
      <t>コクドウ</t>
    </rPh>
    <rPh sb="33" eb="35">
      <t>レイワ</t>
    </rPh>
    <rPh sb="36" eb="38">
      <t>ネンド</t>
    </rPh>
    <rPh sb="41" eb="43">
      <t>シドウ</t>
    </rPh>
    <rPh sb="44" eb="47">
      <t>コウカシタ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</si>
</sst>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0</c:v>
                </c:pt>
                <c:pt idx="1">
                  <c:v>145.9</c:v>
                </c:pt>
                <c:pt idx="2">
                  <c:v>160.9</c:v>
                </c:pt>
                <c:pt idx="3">
                  <c:v>140.6</c:v>
                </c:pt>
                <c:pt idx="4">
                  <c:v>162.80000000000001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BD-4776-A494-10E036AB6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241.9</c:v>
                </c:pt>
                <c:pt idx="1">
                  <c:v>465.2</c:v>
                </c:pt>
                <c:pt idx="2">
                  <c:v>1736.5</c:v>
                </c:pt>
                <c:pt idx="3">
                  <c:v>3200.8</c:v>
                </c:pt>
                <c:pt idx="4">
                  <c:v>274.39999999999998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BD-4776-A494-10E036AB6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2-4944-943F-892E6DAED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59.6</c:v>
                </c:pt>
                <c:pt idx="1">
                  <c:v>51.7</c:v>
                </c:pt>
                <c:pt idx="2">
                  <c:v>51.5</c:v>
                </c:pt>
                <c:pt idx="3">
                  <c:v>764.6</c:v>
                </c:pt>
                <c:pt idx="4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D2-4944-943F-892E6DAED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EEE-43CC-9D12-116F89CC0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EE-43CC-9D12-116F89CC0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101-4BEA-B92B-328676F10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01-4BEA-B92B-328676F10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E2-4C67-AC92-CBF0CB29E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9.6999999999999993</c:v>
                </c:pt>
                <c:pt idx="2">
                  <c:v>1.3</c:v>
                </c:pt>
                <c:pt idx="3">
                  <c:v>4.8</c:v>
                </c:pt>
                <c:pt idx="4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E2-4C67-AC92-CBF0CB29E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AD-49A4-AF27-1C6715B2F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33</c:v>
                </c:pt>
                <c:pt idx="1">
                  <c:v>14</c:v>
                </c:pt>
                <c:pt idx="2">
                  <c:v>4</c:v>
                </c:pt>
                <c:pt idx="3">
                  <c:v>98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AD-49A4-AF27-1C6715B2F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23-4934-BD65-0F0E9FE00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151.19999999999999</c:v>
                </c:pt>
                <c:pt idx="1">
                  <c:v>159.69999999999999</c:v>
                </c:pt>
                <c:pt idx="2">
                  <c:v>159.6</c:v>
                </c:pt>
                <c:pt idx="3">
                  <c:v>128.5</c:v>
                </c:pt>
                <c:pt idx="4">
                  <c:v>138.1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23-4934-BD65-0F0E9FE00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0</c:v>
                </c:pt>
                <c:pt idx="1">
                  <c:v>31.4</c:v>
                </c:pt>
                <c:pt idx="2">
                  <c:v>37.799999999999997</c:v>
                </c:pt>
                <c:pt idx="3">
                  <c:v>28.9</c:v>
                </c:pt>
                <c:pt idx="4">
                  <c:v>38.6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4F-4EAD-8A43-5EB9945F1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19.8</c:v>
                </c:pt>
                <c:pt idx="1">
                  <c:v>33.700000000000003</c:v>
                </c:pt>
                <c:pt idx="2">
                  <c:v>28.9</c:v>
                </c:pt>
                <c:pt idx="3">
                  <c:v>-56.4</c:v>
                </c:pt>
                <c:pt idx="4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4F-4EAD-8A43-5EB9945F1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-8</c:v>
                </c:pt>
                <c:pt idx="1">
                  <c:v>283</c:v>
                </c:pt>
                <c:pt idx="2">
                  <c:v>255</c:v>
                </c:pt>
                <c:pt idx="3">
                  <c:v>419</c:v>
                </c:pt>
                <c:pt idx="4">
                  <c:v>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55-4FA2-8D27-01EEB9F0F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8624</c:v>
                </c:pt>
                <c:pt idx="1">
                  <c:v>6546</c:v>
                </c:pt>
                <c:pt idx="2">
                  <c:v>8262</c:v>
                </c:pt>
                <c:pt idx="3">
                  <c:v>1059</c:v>
                </c:pt>
                <c:pt idx="4">
                  <c:v>2866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55-4FA2-8D27-01EEB9F0F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view="pageBreakPreview" zoomScale="80" zoomScaleNormal="90" zoomScaleSheetLayoutView="80" workbookViewId="0">
      <selection activeCell="ND32" sqref="ND32:NR47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愛媛県松山市　高架下駐車場（朝美）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Ａ３Ｂ２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無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無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1079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116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データ!Q7</f>
        <v>広場式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27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27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利用料金制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127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H29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H30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R01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R02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R03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H29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H30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R01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R02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R03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H29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H30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R01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R02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R03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>
        <f>データ!Y7</f>
        <v>0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データ!Z7</f>
        <v>145.9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データ!AA7</f>
        <v>160.9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データ!AB7</f>
        <v>140.6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162.80000000000001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>
        <f>データ!AJ7</f>
        <v>0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データ!AK7</f>
        <v>0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データ!AL7</f>
        <v>0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データ!AM7</f>
        <v>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>
        <f>データ!DK7</f>
        <v>0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>
        <f>データ!DL7</f>
        <v>0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データ!DM7</f>
        <v>0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データ!DN7</f>
        <v>0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データ!DO7</f>
        <v>0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>
        <f>データ!AD7</f>
        <v>241.9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データ!AE7</f>
        <v>465.2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データ!AF7</f>
        <v>1736.5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データ!AG7</f>
        <v>3200.8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274.39999999999998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>
        <f>データ!AO7</f>
        <v>2.2999999999999998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データ!AP7</f>
        <v>9.6999999999999993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データ!AQ7</f>
        <v>1.3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データ!AR7</f>
        <v>4.8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3.3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>
        <f>データ!DP7</f>
        <v>151.19999999999999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>
        <f>データ!DQ7</f>
        <v>159.69999999999999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データ!DR7</f>
        <v>159.6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データ!DS7</f>
        <v>128.5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データ!DT7</f>
        <v>138.1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128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125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H29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H30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R01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R02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R03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H29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H30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R01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R02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R03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H29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H30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R01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R02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R03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 t="str">
        <f>データ!AU7</f>
        <v>-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>
        <f>データ!BF7</f>
        <v>0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データ!BG7</f>
        <v>31.4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データ!BH7</f>
        <v>37.799999999999997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データ!BI7</f>
        <v>28.9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38.6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>
        <f>データ!BQ7</f>
        <v>-8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283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255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419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702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>
        <f>データ!AZ7</f>
        <v>33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14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4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98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13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>
        <f>データ!BK7</f>
        <v>19.8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データ!BL7</f>
        <v>33.700000000000003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データ!BM7</f>
        <v>28.9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データ!BN7</f>
        <v>-56.4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16.899999999999999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>
        <f>データ!BV7</f>
        <v>8624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6546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8262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1059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2866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126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H29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H30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R01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R02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R03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H29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H30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R01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R02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R03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H29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H30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R01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R02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R03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4" t="str">
        <f>データ!CB7</f>
        <v xml:space="preserve">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データ!CC7</f>
        <v xml:space="preserve">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データ!CD7</f>
        <v xml:space="preserve">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データ!CE7</f>
        <v xml:space="preserve">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データ!CF7</f>
        <v xml:space="preserve">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データ!CO7</f>
        <v xml:space="preserve">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データ!CP7</f>
        <v xml:space="preserve">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データ!CQ7</f>
        <v xml:space="preserve">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データ!CR7</f>
        <v xml:space="preserve">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データ!CS7</f>
        <v xml:space="preserve">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4">
        <f>データ!CZ7</f>
        <v>0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>
        <f>データ!DA7</f>
        <v>0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データ!DB7</f>
        <v>0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データ!DC7</f>
        <v>0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データ!DD7</f>
        <v>0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4" t="str">
        <f>データ!CG7</f>
        <v xml:space="preserve">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データ!CH7</f>
        <v xml:space="preserve">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データ!CI7</f>
        <v xml:space="preserve">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データ!CJ7</f>
        <v xml:space="preserve">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データ!CK7</f>
        <v xml:space="preserve">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データ!CT7</f>
        <v xml:space="preserve">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データ!CU7</f>
        <v xml:space="preserve">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データ!CV7</f>
        <v xml:space="preserve">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データ!CW7</f>
        <v xml:space="preserve">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データ!CX7</f>
        <v xml:space="preserve">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4">
        <f>データ!DE7</f>
        <v>59.6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>
        <f>データ!DF7</f>
        <v>51.7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データ!DG7</f>
        <v>51.5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データ!DH7</f>
        <v>764.6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データ!DI7</f>
        <v>72.599999999999994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TJFYHex9f7yhIed59cpQRyktSXF12kzb/SW/XhtBVBqC/eOvBdqyXCjug0iVYKYMouzOqYOOVjUkGCMi2ZwENA==" saltValue="lxL2Ud3rhRQ43obMPFm1xQ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88</v>
      </c>
      <c r="AK5" s="47" t="s">
        <v>89</v>
      </c>
      <c r="AL5" s="47" t="s">
        <v>90</v>
      </c>
      <c r="AM5" s="47" t="s">
        <v>91</v>
      </c>
      <c r="AN5" s="47" t="s">
        <v>92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88</v>
      </c>
      <c r="AV5" s="47" t="s">
        <v>89</v>
      </c>
      <c r="AW5" s="47" t="s">
        <v>90</v>
      </c>
      <c r="AX5" s="47" t="s">
        <v>99</v>
      </c>
      <c r="AY5" s="47" t="s">
        <v>100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101</v>
      </c>
      <c r="BG5" s="47" t="s">
        <v>89</v>
      </c>
      <c r="BH5" s="47" t="s">
        <v>102</v>
      </c>
      <c r="BI5" s="47" t="s">
        <v>91</v>
      </c>
      <c r="BJ5" s="47" t="s">
        <v>100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88</v>
      </c>
      <c r="BR5" s="47" t="s">
        <v>103</v>
      </c>
      <c r="BS5" s="47" t="s">
        <v>90</v>
      </c>
      <c r="BT5" s="47" t="s">
        <v>91</v>
      </c>
      <c r="BU5" s="47" t="s">
        <v>100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88</v>
      </c>
      <c r="CC5" s="47" t="s">
        <v>103</v>
      </c>
      <c r="CD5" s="47" t="s">
        <v>90</v>
      </c>
      <c r="CE5" s="47" t="s">
        <v>91</v>
      </c>
      <c r="CF5" s="47" t="s">
        <v>92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101</v>
      </c>
      <c r="CP5" s="47" t="s">
        <v>89</v>
      </c>
      <c r="CQ5" s="47" t="s">
        <v>102</v>
      </c>
      <c r="CR5" s="47" t="s">
        <v>91</v>
      </c>
      <c r="CS5" s="47" t="s">
        <v>100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88</v>
      </c>
      <c r="DA5" s="47" t="s">
        <v>103</v>
      </c>
      <c r="DB5" s="47" t="s">
        <v>90</v>
      </c>
      <c r="DC5" s="47" t="s">
        <v>99</v>
      </c>
      <c r="DD5" s="47" t="s">
        <v>100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88</v>
      </c>
      <c r="DL5" s="47" t="s">
        <v>89</v>
      </c>
      <c r="DM5" s="47" t="s">
        <v>102</v>
      </c>
      <c r="DN5" s="47" t="s">
        <v>91</v>
      </c>
      <c r="DO5" s="47" t="s">
        <v>100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15">
      <c r="A6" s="37" t="s">
        <v>104</v>
      </c>
      <c r="B6" s="48">
        <f>B8</f>
        <v>2021</v>
      </c>
      <c r="C6" s="48">
        <f t="shared" ref="C6:X6" si="1">C8</f>
        <v>382019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9</v>
      </c>
      <c r="H6" s="48" t="str">
        <f>SUBSTITUTE(H8,"　","")</f>
        <v>愛媛県松山市</v>
      </c>
      <c r="I6" s="48" t="str">
        <f t="shared" si="1"/>
        <v>高架下駐車場（朝美）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27</v>
      </c>
      <c r="S6" s="50" t="str">
        <f t="shared" si="1"/>
        <v>無</v>
      </c>
      <c r="T6" s="50" t="str">
        <f t="shared" si="1"/>
        <v>無</v>
      </c>
      <c r="U6" s="51">
        <f t="shared" si="1"/>
        <v>1079</v>
      </c>
      <c r="V6" s="51">
        <f t="shared" si="1"/>
        <v>27</v>
      </c>
      <c r="W6" s="51">
        <f t="shared" si="1"/>
        <v>0</v>
      </c>
      <c r="X6" s="50" t="str">
        <f t="shared" si="1"/>
        <v>利用料金制</v>
      </c>
      <c r="Y6" s="52">
        <f>IF(Y8="-",NA(),Y8)</f>
        <v>0</v>
      </c>
      <c r="Z6" s="52">
        <f t="shared" ref="Z6:AH6" si="2">IF(Z8="-",NA(),Z8)</f>
        <v>145.9</v>
      </c>
      <c r="AA6" s="52">
        <f t="shared" si="2"/>
        <v>160.9</v>
      </c>
      <c r="AB6" s="52">
        <f t="shared" si="2"/>
        <v>140.6</v>
      </c>
      <c r="AC6" s="52">
        <f t="shared" si="2"/>
        <v>162.80000000000001</v>
      </c>
      <c r="AD6" s="52">
        <f t="shared" si="2"/>
        <v>241.9</v>
      </c>
      <c r="AE6" s="52">
        <f t="shared" si="2"/>
        <v>465.2</v>
      </c>
      <c r="AF6" s="52">
        <f t="shared" si="2"/>
        <v>1736.5</v>
      </c>
      <c r="AG6" s="52">
        <f t="shared" si="2"/>
        <v>3200.8</v>
      </c>
      <c r="AH6" s="52">
        <f t="shared" si="2"/>
        <v>274.39999999999998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2.2999999999999998</v>
      </c>
      <c r="AP6" s="52">
        <f t="shared" si="3"/>
        <v>9.6999999999999993</v>
      </c>
      <c r="AQ6" s="52">
        <f t="shared" si="3"/>
        <v>1.3</v>
      </c>
      <c r="AR6" s="52">
        <f t="shared" si="3"/>
        <v>4.8</v>
      </c>
      <c r="AS6" s="52">
        <f t="shared" si="3"/>
        <v>3.3</v>
      </c>
      <c r="AT6" s="49" t="str">
        <f>IF(AT8="-","",IF(AT8="-","【-】","【"&amp;SUBSTITUTE(TEXT(AT8,"#,##0.0"),"-","△")&amp;"】"))</f>
        <v>【5.2】</v>
      </c>
      <c r="AU6" s="53" t="e">
        <f>IF(AU8="-",NA(),AU8)</f>
        <v>#N/A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33</v>
      </c>
      <c r="BA6" s="53">
        <f t="shared" si="4"/>
        <v>14</v>
      </c>
      <c r="BB6" s="53">
        <f t="shared" si="4"/>
        <v>4</v>
      </c>
      <c r="BC6" s="53">
        <f t="shared" si="4"/>
        <v>98</v>
      </c>
      <c r="BD6" s="53">
        <f t="shared" si="4"/>
        <v>13</v>
      </c>
      <c r="BE6" s="51" t="str">
        <f>IF(BE8="-","",IF(BE8="-","【-】","【"&amp;SUBSTITUTE(TEXT(BE8,"#,##0"),"-","△")&amp;"】"))</f>
        <v>【3,111】</v>
      </c>
      <c r="BF6" s="52">
        <f>IF(BF8="-",NA(),BF8)</f>
        <v>0</v>
      </c>
      <c r="BG6" s="52">
        <f t="shared" ref="BG6:BO6" si="5">IF(BG8="-",NA(),BG8)</f>
        <v>31.4</v>
      </c>
      <c r="BH6" s="52">
        <f t="shared" si="5"/>
        <v>37.799999999999997</v>
      </c>
      <c r="BI6" s="52">
        <f t="shared" si="5"/>
        <v>28.9</v>
      </c>
      <c r="BJ6" s="52">
        <f t="shared" si="5"/>
        <v>38.6</v>
      </c>
      <c r="BK6" s="52">
        <f t="shared" si="5"/>
        <v>19.8</v>
      </c>
      <c r="BL6" s="52">
        <f t="shared" si="5"/>
        <v>33.700000000000003</v>
      </c>
      <c r="BM6" s="52">
        <f t="shared" si="5"/>
        <v>28.9</v>
      </c>
      <c r="BN6" s="52">
        <f t="shared" si="5"/>
        <v>-56.4</v>
      </c>
      <c r="BO6" s="52">
        <f t="shared" si="5"/>
        <v>16.899999999999999</v>
      </c>
      <c r="BP6" s="49" t="str">
        <f>IF(BP8="-","",IF(BP8="-","【-】","【"&amp;SUBSTITUTE(TEXT(BP8,"#,##0.0"),"-","△")&amp;"】"))</f>
        <v>【0.8】</v>
      </c>
      <c r="BQ6" s="53">
        <f>IF(BQ8="-",NA(),BQ8)</f>
        <v>-8</v>
      </c>
      <c r="BR6" s="53">
        <f t="shared" ref="BR6:BZ6" si="6">IF(BR8="-",NA(),BR8)</f>
        <v>283</v>
      </c>
      <c r="BS6" s="53">
        <f t="shared" si="6"/>
        <v>255</v>
      </c>
      <c r="BT6" s="53">
        <f t="shared" si="6"/>
        <v>419</v>
      </c>
      <c r="BU6" s="53">
        <f t="shared" si="6"/>
        <v>702</v>
      </c>
      <c r="BV6" s="53">
        <f t="shared" si="6"/>
        <v>8624</v>
      </c>
      <c r="BW6" s="53">
        <f t="shared" si="6"/>
        <v>6546</v>
      </c>
      <c r="BX6" s="53">
        <f t="shared" si="6"/>
        <v>8262</v>
      </c>
      <c r="BY6" s="53">
        <f t="shared" si="6"/>
        <v>1059</v>
      </c>
      <c r="BZ6" s="53">
        <f t="shared" si="6"/>
        <v>2866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105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105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59.6</v>
      </c>
      <c r="DF6" s="52">
        <f t="shared" si="8"/>
        <v>51.7</v>
      </c>
      <c r="DG6" s="52">
        <f t="shared" si="8"/>
        <v>51.5</v>
      </c>
      <c r="DH6" s="52">
        <f t="shared" si="8"/>
        <v>764.6</v>
      </c>
      <c r="DI6" s="52">
        <f t="shared" si="8"/>
        <v>72.599999999999994</v>
      </c>
      <c r="DJ6" s="49" t="str">
        <f>IF(DJ8="-","",IF(DJ8="-","【-】","【"&amp;SUBSTITUTE(TEXT(DJ8,"#,##0.0"),"-","△")&amp;"】"))</f>
        <v>【99.8】</v>
      </c>
      <c r="DK6" s="52">
        <f>IF(DK8="-",NA(),DK8)</f>
        <v>0</v>
      </c>
      <c r="DL6" s="52">
        <f t="shared" ref="DL6:DT6" si="9">IF(DL8="-",NA(),DL8)</f>
        <v>0</v>
      </c>
      <c r="DM6" s="52">
        <f t="shared" si="9"/>
        <v>0</v>
      </c>
      <c r="DN6" s="52">
        <f t="shared" si="9"/>
        <v>0</v>
      </c>
      <c r="DO6" s="52">
        <f t="shared" si="9"/>
        <v>0</v>
      </c>
      <c r="DP6" s="52">
        <f t="shared" si="9"/>
        <v>151.19999999999999</v>
      </c>
      <c r="DQ6" s="52">
        <f t="shared" si="9"/>
        <v>159.69999999999999</v>
      </c>
      <c r="DR6" s="52">
        <f t="shared" si="9"/>
        <v>159.6</v>
      </c>
      <c r="DS6" s="52">
        <f t="shared" si="9"/>
        <v>128.5</v>
      </c>
      <c r="DT6" s="52">
        <f t="shared" si="9"/>
        <v>138.1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15">
      <c r="A7" s="37" t="s">
        <v>106</v>
      </c>
      <c r="B7" s="48">
        <f t="shared" ref="B7:X7" si="10">B8</f>
        <v>2021</v>
      </c>
      <c r="C7" s="48">
        <f t="shared" si="10"/>
        <v>382019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9</v>
      </c>
      <c r="H7" s="48" t="str">
        <f t="shared" si="10"/>
        <v>愛媛県　松山市</v>
      </c>
      <c r="I7" s="48" t="str">
        <f t="shared" si="10"/>
        <v>高架下駐車場（朝美）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27</v>
      </c>
      <c r="S7" s="50" t="str">
        <f t="shared" si="10"/>
        <v>無</v>
      </c>
      <c r="T7" s="50" t="str">
        <f t="shared" si="10"/>
        <v>無</v>
      </c>
      <c r="U7" s="51">
        <f t="shared" si="10"/>
        <v>1079</v>
      </c>
      <c r="V7" s="51">
        <f t="shared" si="10"/>
        <v>27</v>
      </c>
      <c r="W7" s="51">
        <f t="shared" si="10"/>
        <v>0</v>
      </c>
      <c r="X7" s="50" t="str">
        <f t="shared" si="10"/>
        <v>利用料金制</v>
      </c>
      <c r="Y7" s="52">
        <f>Y8</f>
        <v>0</v>
      </c>
      <c r="Z7" s="52">
        <f t="shared" ref="Z7:AH7" si="11">Z8</f>
        <v>145.9</v>
      </c>
      <c r="AA7" s="52">
        <f t="shared" si="11"/>
        <v>160.9</v>
      </c>
      <c r="AB7" s="52">
        <f t="shared" si="11"/>
        <v>140.6</v>
      </c>
      <c r="AC7" s="52">
        <f t="shared" si="11"/>
        <v>162.80000000000001</v>
      </c>
      <c r="AD7" s="52">
        <f t="shared" si="11"/>
        <v>241.9</v>
      </c>
      <c r="AE7" s="52">
        <f t="shared" si="11"/>
        <v>465.2</v>
      </c>
      <c r="AF7" s="52">
        <f t="shared" si="11"/>
        <v>1736.5</v>
      </c>
      <c r="AG7" s="52">
        <f t="shared" si="11"/>
        <v>3200.8</v>
      </c>
      <c r="AH7" s="52">
        <f t="shared" si="11"/>
        <v>274.39999999999998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2.2999999999999998</v>
      </c>
      <c r="AP7" s="52">
        <f t="shared" si="12"/>
        <v>9.6999999999999993</v>
      </c>
      <c r="AQ7" s="52">
        <f t="shared" si="12"/>
        <v>1.3</v>
      </c>
      <c r="AR7" s="52">
        <f t="shared" si="12"/>
        <v>4.8</v>
      </c>
      <c r="AS7" s="52">
        <f t="shared" si="12"/>
        <v>3.3</v>
      </c>
      <c r="AT7" s="49"/>
      <c r="AU7" s="53" t="str">
        <f>AU8</f>
        <v>-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33</v>
      </c>
      <c r="BA7" s="53">
        <f t="shared" si="13"/>
        <v>14</v>
      </c>
      <c r="BB7" s="53">
        <f t="shared" si="13"/>
        <v>4</v>
      </c>
      <c r="BC7" s="53">
        <f t="shared" si="13"/>
        <v>98</v>
      </c>
      <c r="BD7" s="53">
        <f t="shared" si="13"/>
        <v>13</v>
      </c>
      <c r="BE7" s="51"/>
      <c r="BF7" s="52">
        <f>BF8</f>
        <v>0</v>
      </c>
      <c r="BG7" s="52">
        <f t="shared" ref="BG7:BO7" si="14">BG8</f>
        <v>31.4</v>
      </c>
      <c r="BH7" s="52">
        <f t="shared" si="14"/>
        <v>37.799999999999997</v>
      </c>
      <c r="BI7" s="52">
        <f t="shared" si="14"/>
        <v>28.9</v>
      </c>
      <c r="BJ7" s="52">
        <f t="shared" si="14"/>
        <v>38.6</v>
      </c>
      <c r="BK7" s="52">
        <f t="shared" si="14"/>
        <v>19.8</v>
      </c>
      <c r="BL7" s="52">
        <f t="shared" si="14"/>
        <v>33.700000000000003</v>
      </c>
      <c r="BM7" s="52">
        <f t="shared" si="14"/>
        <v>28.9</v>
      </c>
      <c r="BN7" s="52">
        <f t="shared" si="14"/>
        <v>-56.4</v>
      </c>
      <c r="BO7" s="52">
        <f t="shared" si="14"/>
        <v>16.899999999999999</v>
      </c>
      <c r="BP7" s="49"/>
      <c r="BQ7" s="53">
        <f>BQ8</f>
        <v>-8</v>
      </c>
      <c r="BR7" s="53">
        <f t="shared" ref="BR7:BZ7" si="15">BR8</f>
        <v>283</v>
      </c>
      <c r="BS7" s="53">
        <f t="shared" si="15"/>
        <v>255</v>
      </c>
      <c r="BT7" s="53">
        <f t="shared" si="15"/>
        <v>419</v>
      </c>
      <c r="BU7" s="53">
        <f t="shared" si="15"/>
        <v>702</v>
      </c>
      <c r="BV7" s="53">
        <f t="shared" si="15"/>
        <v>8624</v>
      </c>
      <c r="BW7" s="53">
        <f t="shared" si="15"/>
        <v>6546</v>
      </c>
      <c r="BX7" s="53">
        <f t="shared" si="15"/>
        <v>8262</v>
      </c>
      <c r="BY7" s="53">
        <f t="shared" si="15"/>
        <v>1059</v>
      </c>
      <c r="BZ7" s="53">
        <f t="shared" si="15"/>
        <v>2866</v>
      </c>
      <c r="CA7" s="51"/>
      <c r="CB7" s="52" t="s">
        <v>107</v>
      </c>
      <c r="CC7" s="52" t="s">
        <v>107</v>
      </c>
      <c r="CD7" s="52" t="s">
        <v>107</v>
      </c>
      <c r="CE7" s="52" t="s">
        <v>107</v>
      </c>
      <c r="CF7" s="52" t="s">
        <v>107</v>
      </c>
      <c r="CG7" s="52" t="s">
        <v>107</v>
      </c>
      <c r="CH7" s="52" t="s">
        <v>107</v>
      </c>
      <c r="CI7" s="52" t="s">
        <v>107</v>
      </c>
      <c r="CJ7" s="52" t="s">
        <v>107</v>
      </c>
      <c r="CK7" s="52" t="s">
        <v>105</v>
      </c>
      <c r="CL7" s="49"/>
      <c r="CM7" s="51">
        <f>CM8</f>
        <v>0</v>
      </c>
      <c r="CN7" s="51">
        <f>CN8</f>
        <v>0</v>
      </c>
      <c r="CO7" s="52" t="s">
        <v>107</v>
      </c>
      <c r="CP7" s="52" t="s">
        <v>107</v>
      </c>
      <c r="CQ7" s="52" t="s">
        <v>107</v>
      </c>
      <c r="CR7" s="52" t="s">
        <v>107</v>
      </c>
      <c r="CS7" s="52" t="s">
        <v>107</v>
      </c>
      <c r="CT7" s="52" t="s">
        <v>107</v>
      </c>
      <c r="CU7" s="52" t="s">
        <v>107</v>
      </c>
      <c r="CV7" s="52" t="s">
        <v>107</v>
      </c>
      <c r="CW7" s="52" t="s">
        <v>107</v>
      </c>
      <c r="CX7" s="52" t="s">
        <v>105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59.6</v>
      </c>
      <c r="DF7" s="52">
        <f t="shared" si="16"/>
        <v>51.7</v>
      </c>
      <c r="DG7" s="52">
        <f t="shared" si="16"/>
        <v>51.5</v>
      </c>
      <c r="DH7" s="52">
        <f t="shared" si="16"/>
        <v>764.6</v>
      </c>
      <c r="DI7" s="52">
        <f t="shared" si="16"/>
        <v>72.599999999999994</v>
      </c>
      <c r="DJ7" s="49"/>
      <c r="DK7" s="52">
        <f>DK8</f>
        <v>0</v>
      </c>
      <c r="DL7" s="52">
        <f t="shared" ref="DL7:DT7" si="17">DL8</f>
        <v>0</v>
      </c>
      <c r="DM7" s="52">
        <f t="shared" si="17"/>
        <v>0</v>
      </c>
      <c r="DN7" s="52">
        <f t="shared" si="17"/>
        <v>0</v>
      </c>
      <c r="DO7" s="52">
        <f t="shared" si="17"/>
        <v>0</v>
      </c>
      <c r="DP7" s="52">
        <f t="shared" si="17"/>
        <v>151.19999999999999</v>
      </c>
      <c r="DQ7" s="52">
        <f t="shared" si="17"/>
        <v>159.69999999999999</v>
      </c>
      <c r="DR7" s="52">
        <f t="shared" si="17"/>
        <v>159.6</v>
      </c>
      <c r="DS7" s="52">
        <f t="shared" si="17"/>
        <v>128.5</v>
      </c>
      <c r="DT7" s="52">
        <f t="shared" si="17"/>
        <v>138.1</v>
      </c>
      <c r="DU7" s="49"/>
    </row>
    <row r="8" spans="1:125" s="54" customFormat="1" x14ac:dyDescent="0.15">
      <c r="A8" s="37"/>
      <c r="B8" s="55">
        <v>2021</v>
      </c>
      <c r="C8" s="55">
        <v>382019</v>
      </c>
      <c r="D8" s="55">
        <v>47</v>
      </c>
      <c r="E8" s="55">
        <v>14</v>
      </c>
      <c r="F8" s="55">
        <v>0</v>
      </c>
      <c r="G8" s="55">
        <v>9</v>
      </c>
      <c r="H8" s="55" t="s">
        <v>108</v>
      </c>
      <c r="I8" s="55" t="s">
        <v>109</v>
      </c>
      <c r="J8" s="55" t="s">
        <v>110</v>
      </c>
      <c r="K8" s="55" t="s">
        <v>111</v>
      </c>
      <c r="L8" s="55" t="s">
        <v>112</v>
      </c>
      <c r="M8" s="55" t="s">
        <v>113</v>
      </c>
      <c r="N8" s="55" t="s">
        <v>114</v>
      </c>
      <c r="O8" s="56" t="s">
        <v>115</v>
      </c>
      <c r="P8" s="57" t="s">
        <v>116</v>
      </c>
      <c r="Q8" s="57" t="s">
        <v>117</v>
      </c>
      <c r="R8" s="58">
        <v>27</v>
      </c>
      <c r="S8" s="57" t="s">
        <v>118</v>
      </c>
      <c r="T8" s="57" t="s">
        <v>118</v>
      </c>
      <c r="U8" s="58">
        <v>1079</v>
      </c>
      <c r="V8" s="58">
        <v>27</v>
      </c>
      <c r="W8" s="58">
        <v>0</v>
      </c>
      <c r="X8" s="57" t="s">
        <v>119</v>
      </c>
      <c r="Y8" s="59">
        <v>0</v>
      </c>
      <c r="Z8" s="59">
        <v>145.9</v>
      </c>
      <c r="AA8" s="59">
        <v>160.9</v>
      </c>
      <c r="AB8" s="59">
        <v>140.6</v>
      </c>
      <c r="AC8" s="59">
        <v>162.80000000000001</v>
      </c>
      <c r="AD8" s="59">
        <v>241.9</v>
      </c>
      <c r="AE8" s="59">
        <v>465.2</v>
      </c>
      <c r="AF8" s="59">
        <v>1736.5</v>
      </c>
      <c r="AG8" s="59">
        <v>3200.8</v>
      </c>
      <c r="AH8" s="59">
        <v>274.39999999999998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2.2999999999999998</v>
      </c>
      <c r="AP8" s="59">
        <v>9.6999999999999993</v>
      </c>
      <c r="AQ8" s="59">
        <v>1.3</v>
      </c>
      <c r="AR8" s="59">
        <v>4.8</v>
      </c>
      <c r="AS8" s="59">
        <v>3.3</v>
      </c>
      <c r="AT8" s="56">
        <v>5.2</v>
      </c>
      <c r="AU8" s="60" t="s">
        <v>112</v>
      </c>
      <c r="AV8" s="60">
        <v>0</v>
      </c>
      <c r="AW8" s="60">
        <v>0</v>
      </c>
      <c r="AX8" s="60">
        <v>0</v>
      </c>
      <c r="AY8" s="60">
        <v>0</v>
      </c>
      <c r="AZ8" s="60">
        <v>33</v>
      </c>
      <c r="BA8" s="60">
        <v>14</v>
      </c>
      <c r="BB8" s="60">
        <v>4</v>
      </c>
      <c r="BC8" s="60">
        <v>98</v>
      </c>
      <c r="BD8" s="60">
        <v>13</v>
      </c>
      <c r="BE8" s="60">
        <v>3111</v>
      </c>
      <c r="BF8" s="59">
        <v>0</v>
      </c>
      <c r="BG8" s="59">
        <v>31.4</v>
      </c>
      <c r="BH8" s="59">
        <v>37.799999999999997</v>
      </c>
      <c r="BI8" s="59">
        <v>28.9</v>
      </c>
      <c r="BJ8" s="59">
        <v>38.6</v>
      </c>
      <c r="BK8" s="59">
        <v>19.8</v>
      </c>
      <c r="BL8" s="59">
        <v>33.700000000000003</v>
      </c>
      <c r="BM8" s="59">
        <v>28.9</v>
      </c>
      <c r="BN8" s="59">
        <v>-56.4</v>
      </c>
      <c r="BO8" s="59">
        <v>16.899999999999999</v>
      </c>
      <c r="BP8" s="56">
        <v>0.8</v>
      </c>
      <c r="BQ8" s="60">
        <v>-8</v>
      </c>
      <c r="BR8" s="60">
        <v>283</v>
      </c>
      <c r="BS8" s="60">
        <v>255</v>
      </c>
      <c r="BT8" s="61">
        <v>419</v>
      </c>
      <c r="BU8" s="61">
        <v>702</v>
      </c>
      <c r="BV8" s="60">
        <v>8624</v>
      </c>
      <c r="BW8" s="60">
        <v>6546</v>
      </c>
      <c r="BX8" s="60">
        <v>8262</v>
      </c>
      <c r="BY8" s="60">
        <v>1059</v>
      </c>
      <c r="BZ8" s="60">
        <v>2866</v>
      </c>
      <c r="CA8" s="58">
        <v>10906</v>
      </c>
      <c r="CB8" s="59" t="s">
        <v>112</v>
      </c>
      <c r="CC8" s="59" t="s">
        <v>112</v>
      </c>
      <c r="CD8" s="59" t="s">
        <v>112</v>
      </c>
      <c r="CE8" s="59" t="s">
        <v>112</v>
      </c>
      <c r="CF8" s="59" t="s">
        <v>112</v>
      </c>
      <c r="CG8" s="59" t="s">
        <v>112</v>
      </c>
      <c r="CH8" s="59" t="s">
        <v>112</v>
      </c>
      <c r="CI8" s="59" t="s">
        <v>112</v>
      </c>
      <c r="CJ8" s="59" t="s">
        <v>112</v>
      </c>
      <c r="CK8" s="59" t="s">
        <v>112</v>
      </c>
      <c r="CL8" s="56" t="s">
        <v>112</v>
      </c>
      <c r="CM8" s="58">
        <v>0</v>
      </c>
      <c r="CN8" s="58">
        <v>0</v>
      </c>
      <c r="CO8" s="59" t="s">
        <v>112</v>
      </c>
      <c r="CP8" s="59" t="s">
        <v>112</v>
      </c>
      <c r="CQ8" s="59" t="s">
        <v>112</v>
      </c>
      <c r="CR8" s="59" t="s">
        <v>112</v>
      </c>
      <c r="CS8" s="59" t="s">
        <v>112</v>
      </c>
      <c r="CT8" s="59" t="s">
        <v>112</v>
      </c>
      <c r="CU8" s="59" t="s">
        <v>112</v>
      </c>
      <c r="CV8" s="59" t="s">
        <v>112</v>
      </c>
      <c r="CW8" s="59" t="s">
        <v>112</v>
      </c>
      <c r="CX8" s="59" t="s">
        <v>112</v>
      </c>
      <c r="CY8" s="56" t="s">
        <v>112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59.6</v>
      </c>
      <c r="DF8" s="59">
        <v>51.7</v>
      </c>
      <c r="DG8" s="59">
        <v>51.5</v>
      </c>
      <c r="DH8" s="59">
        <v>764.6</v>
      </c>
      <c r="DI8" s="59">
        <v>72.599999999999994</v>
      </c>
      <c r="DJ8" s="56">
        <v>99.8</v>
      </c>
      <c r="DK8" s="59">
        <v>0</v>
      </c>
      <c r="DL8" s="59">
        <v>0</v>
      </c>
      <c r="DM8" s="59">
        <v>0</v>
      </c>
      <c r="DN8" s="59">
        <v>0</v>
      </c>
      <c r="DO8" s="59">
        <v>0</v>
      </c>
      <c r="DP8" s="59">
        <v>151.19999999999999</v>
      </c>
      <c r="DQ8" s="59">
        <v>159.69999999999999</v>
      </c>
      <c r="DR8" s="59">
        <v>159.6</v>
      </c>
      <c r="DS8" s="59">
        <v>128.5</v>
      </c>
      <c r="DT8" s="59">
        <v>138.1</v>
      </c>
      <c r="DU8" s="56">
        <v>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120</v>
      </c>
      <c r="C10" s="64" t="s">
        <v>121</v>
      </c>
      <c r="D10" s="64" t="s">
        <v>122</v>
      </c>
      <c r="E10" s="64" t="s">
        <v>123</v>
      </c>
      <c r="F10" s="64" t="s">
        <v>124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2022-12-09T03:31:20Z</dcterms:created>
  <dcterms:modified xsi:type="dcterms:W3CDTF">2023-02-02T07:05:10Z</dcterms:modified>
  <cp:category/>
</cp:coreProperties>
</file>