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04（近内）\03公営企業\07経営比較分析表\R3分（R4文書に保存）\20230106 公営企業に係る経営比較分析表（令和３年度決算）の分析等について\05 HP掲載データ\01 松山市\（法非適用）駐車場事業\"/>
    </mc:Choice>
  </mc:AlternateContent>
  <workbookProtection workbookAlgorithmName="SHA-512" workbookHashValue="d0tKBedN+EAhxtzt/j0S0UlaiWuOeXuRFw/YkC/vL44V0bBpqN42rMSd5QQQky41PNbs2l1LgOhy0ugdBz/bvg==" workbookSaltValue="q6DdhEeV8uEqHJzl853b9A==" workbookSpinCount="100000" lockStructure="1"/>
  <bookViews>
    <workbookView xWindow="-105" yWindow="-105" windowWidth="19425" windowHeight="1042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DQ7" i="5"/>
  <c r="JV32" i="4" s="1"/>
  <c r="DP7" i="5"/>
  <c r="DO7" i="5"/>
  <c r="MA31" i="4" s="1"/>
  <c r="DN7" i="5"/>
  <c r="DM7" i="5"/>
  <c r="KO31" i="4" s="1"/>
  <c r="DL7" i="5"/>
  <c r="DK7" i="5"/>
  <c r="JC31" i="4" s="1"/>
  <c r="DI7" i="5"/>
  <c r="DH7" i="5"/>
  <c r="LT78" i="4" s="1"/>
  <c r="DG7" i="5"/>
  <c r="DF7" i="5"/>
  <c r="KP78" i="4" s="1"/>
  <c r="DE7" i="5"/>
  <c r="DD7" i="5"/>
  <c r="MI77" i="4" s="1"/>
  <c r="DC7" i="5"/>
  <c r="DB7" i="5"/>
  <c r="LE77" i="4" s="1"/>
  <c r="DA7" i="5"/>
  <c r="CZ7" i="5"/>
  <c r="KA77" i="4" s="1"/>
  <c r="CN7" i="5"/>
  <c r="CM7" i="5"/>
  <c r="CV67" i="4" s="1"/>
  <c r="BZ7" i="5"/>
  <c r="BY7" i="5"/>
  <c r="LH53" i="4" s="1"/>
  <c r="BX7" i="5"/>
  <c r="BW7" i="5"/>
  <c r="JV53" i="4" s="1"/>
  <c r="BV7" i="5"/>
  <c r="BU7" i="5"/>
  <c r="MA52" i="4" s="1"/>
  <c r="BT7" i="5"/>
  <c r="BS7" i="5"/>
  <c r="KO52" i="4" s="1"/>
  <c r="BR7" i="5"/>
  <c r="BQ7" i="5"/>
  <c r="JC52" i="4" s="1"/>
  <c r="BO7" i="5"/>
  <c r="BN7" i="5"/>
  <c r="BM7" i="5"/>
  <c r="BL7" i="5"/>
  <c r="BK7" i="5"/>
  <c r="BJ7" i="5"/>
  <c r="BI7" i="5"/>
  <c r="BH7" i="5"/>
  <c r="BG7" i="5"/>
  <c r="BF7" i="5"/>
  <c r="BD7" i="5"/>
  <c r="BC7" i="5"/>
  <c r="BZ53" i="4" s="1"/>
  <c r="BB7" i="5"/>
  <c r="BA7" i="5"/>
  <c r="AN53" i="4" s="1"/>
  <c r="AZ7" i="5"/>
  <c r="AY7" i="5"/>
  <c r="CS52" i="4" s="1"/>
  <c r="AX7" i="5"/>
  <c r="AW7" i="5"/>
  <c r="BG52" i="4" s="1"/>
  <c r="AV7" i="5"/>
  <c r="AU7" i="5"/>
  <c r="U52" i="4" s="1"/>
  <c r="AS7" i="5"/>
  <c r="AR7" i="5"/>
  <c r="AQ7" i="5"/>
  <c r="AP7" i="5"/>
  <c r="AO7" i="5"/>
  <c r="AN7" i="5"/>
  <c r="AM7" i="5"/>
  <c r="AL7" i="5"/>
  <c r="AK7" i="5"/>
  <c r="AJ7" i="5"/>
  <c r="AH7" i="5"/>
  <c r="AG7" i="5"/>
  <c r="BZ32" i="4" s="1"/>
  <c r="AF7" i="5"/>
  <c r="AE7" i="5"/>
  <c r="AN32" i="4" s="1"/>
  <c r="AD7" i="5"/>
  <c r="AC7" i="5"/>
  <c r="CS31" i="4" s="1"/>
  <c r="AB7" i="5"/>
  <c r="AA7" i="5"/>
  <c r="BG31" i="4" s="1"/>
  <c r="Z7" i="5"/>
  <c r="Y7" i="5"/>
  <c r="U31" i="4" s="1"/>
  <c r="X7" i="5"/>
  <c r="W7" i="5"/>
  <c r="JQ10" i="4" s="1"/>
  <c r="V7" i="5"/>
  <c r="U7" i="5"/>
  <c r="T7" i="5"/>
  <c r="S7" i="5"/>
  <c r="R7" i="5"/>
  <c r="Q7" i="5"/>
  <c r="P7" i="5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KO53" i="4"/>
  <c r="JC53" i="4"/>
  <c r="HJ53" i="4"/>
  <c r="GQ53" i="4"/>
  <c r="FX53" i="4"/>
  <c r="FE53" i="4"/>
  <c r="EL53" i="4"/>
  <c r="CS53" i="4"/>
  <c r="BG53" i="4"/>
  <c r="U53" i="4"/>
  <c r="LH52" i="4"/>
  <c r="JV52" i="4"/>
  <c r="HJ52" i="4"/>
  <c r="GQ52" i="4"/>
  <c r="FX52" i="4"/>
  <c r="FE52" i="4"/>
  <c r="EL52" i="4"/>
  <c r="BZ52" i="4"/>
  <c r="AN52" i="4"/>
  <c r="MA32" i="4"/>
  <c r="KO32" i="4"/>
  <c r="JC32" i="4"/>
  <c r="HJ32" i="4"/>
  <c r="GQ32" i="4"/>
  <c r="FX32" i="4"/>
  <c r="FE32" i="4"/>
  <c r="EL32" i="4"/>
  <c r="CS32" i="4"/>
  <c r="BG32" i="4"/>
  <c r="U32" i="4"/>
  <c r="LH31" i="4"/>
  <c r="JV31" i="4"/>
  <c r="HJ31" i="4"/>
  <c r="GQ31" i="4"/>
  <c r="FX31" i="4"/>
  <c r="FE31" i="4"/>
  <c r="EL31" i="4"/>
  <c r="BZ31" i="4"/>
  <c r="AN31" i="4"/>
  <c r="LJ10" i="4"/>
  <c r="HX10" i="4"/>
  <c r="DU10" i="4"/>
  <c r="CF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MA51" i="4"/>
  <c r="CS30" i="4"/>
  <c r="C11" i="5"/>
  <c r="D11" i="5"/>
  <c r="E11" i="5"/>
  <c r="B11" i="5"/>
  <c r="BZ30" i="4" l="1"/>
  <c r="BK76" i="4"/>
  <c r="LH51" i="4"/>
  <c r="LT76" i="4"/>
  <c r="GQ51" i="4"/>
  <c r="LH30" i="4"/>
  <c r="BZ51" i="4"/>
  <c r="GQ30" i="4"/>
  <c r="IE76" i="4"/>
  <c r="HP76" i="4"/>
  <c r="BG51" i="4"/>
  <c r="BG30" i="4"/>
  <c r="LE76" i="4"/>
  <c r="KO30" i="4"/>
  <c r="FX30" i="4"/>
  <c r="AV76" i="4"/>
  <c r="KO51" i="4"/>
  <c r="FX51" i="4"/>
  <c r="HA76" i="4"/>
  <c r="AN51" i="4"/>
  <c r="FE30" i="4"/>
  <c r="FE51" i="4"/>
  <c r="AN30" i="4"/>
  <c r="AG76" i="4"/>
  <c r="KP76" i="4"/>
  <c r="JV30" i="4"/>
  <c r="JV51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<sst xmlns="http://schemas.openxmlformats.org/spreadsheetml/2006/main" count="279" uniqueCount="133">
  <si>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</si>
  <si>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</si>
  <si>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</si>
  <si>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</si>
  <si>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</si>
  <si>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</si>
  <si>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</si>
  <si>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</si>
  <si>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</si>
  <si>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</si>
  <si>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</si>
  <si>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</si>
  <si>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</si>
  <si>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</si>
  <si>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</si>
  <si>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</si>
  <si>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</si>
  <si>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</si>
  <si>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</si>
  <si>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</si>
  <si>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</si>
  <si>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</si>
  <si>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</si>
  <si>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</si>
  <si>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</si>
  <si>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</si>
  <si>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</si>
  <si>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</si>
  <si>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</si>
  <si>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</si>
  <si>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</si>
  <si>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</si>
  <si>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</si>
  <si>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</si>
  <si>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</si>
  <si>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</si>
  <si>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</si>
  <si>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</si>
  <si>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</si>
  <si>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</si>
  <si>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</si>
  <si>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</si>
  <si>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</si>
  <si>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</si>
  <si>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</si>
  <si>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</si>
  <si>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</si>
  <si>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</si>
  <si>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</si>
  <si>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</si>
  <si>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</si>
  <si>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</si>
  <si>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</si>
  <si>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</si>
  <si>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</si>
  <si>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</si>
  <si>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</si>
  <si>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</si>
  <si>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</si>
  <si>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</si>
  <si>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</si>
  <si>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</si>
  <si>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</si>
  <si>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</si>
  <si>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</si>
  <si>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</si>
  <si>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</si>
  <si>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</si>
  <si>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</si>
  <si>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</si>
  <si>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</si>
  <si>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</si>
  <si>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</si>
  <si>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</si>
  <si>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</si>
  <si>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</si>
  <si>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</si>
  <si>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</si>
  <si>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</si>
  <si>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</si>
  <si>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</si>
  <si>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</si>
  <si>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</si>
  <si>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</si>
  <si>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</si>
  <si>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</si>
  <si>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</si>
  <si>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</si>
  <si>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</si>
  <si>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</si>
  <si>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</si>
  <si>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</si>
  <si>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</si>
  <si>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</si>
  <si>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</si>
  <si>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</si>
  <si>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</si>
  <si>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</si>
  <si>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</si>
  <si>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</si>
  <si>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</si>
  <si>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</si>
  <si>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</si>
  <si>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</si>
  <si>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</si>
  <si>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当該値(N)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</si>
  <si>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</si>
  <si>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</si>
  <si>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</si>
  <si>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</si>
  <si>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</si>
  <si>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</si>
  <si>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</si>
  <si>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高架下駐車場（小坂）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</si>
  <si>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</si>
  <si>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</si>
  <si>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</si>
  <si>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</si>
  <si>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</si>
  <si>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</si>
  <si>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</si>
  <si>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</si>
  <si>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</si>
  <si>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</si>
  <si>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</si>
  <si>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</si>
  <si>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</si>
  <si>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</si>
  <si>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</si>
  <si>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</si>
  <si>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当駐車場は定期のみの駐車場であり、稼働率は算定していない。今後も指定管理者と協力しながら、継続的な利用者の確保に努めていく必要がある。</t>
    <phoneticPr fontId="5"/>
  </si>
  <si>
    <t>　指定管理者と協力しながら、継続的な利用者の確保及び維持管理に努めていく必要がある。</t>
    <phoneticPr fontId="5"/>
  </si>
  <si>
    <t>平成27年度から、指定管理者による利用料金制の導入により、収支が改善し、安定した運営が行われている。
　今後も、指定管理者と協力し、収益確保を継続するための検討をしていく。</t>
    <rPh sb="36" eb="38">
      <t>アンテイ</t>
    </rPh>
    <rPh sb="40" eb="42">
      <t>ウンエイ</t>
    </rPh>
    <rPh sb="43" eb="44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</si>
</sst>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161.5</c:v>
                </c:pt>
                <c:pt idx="1">
                  <c:v>163.6</c:v>
                </c:pt>
                <c:pt idx="2">
                  <c:v>156.69999999999999</c:v>
                </c:pt>
                <c:pt idx="3">
                  <c:v>154.6</c:v>
                </c:pt>
                <c:pt idx="4">
                  <c:v>157.30000000000001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D-4EE0-AB7A-9A1AC1C8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6D-4EE0-AB7A-9A1AC1C8D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6-41AB-92D8-5212639B2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16-41AB-92D8-5212639B2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BD9-4D13-9BAD-AD9F84B65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D9-4D13-9BAD-AD9F84B65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F46-4341-9DA9-81117128B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46-4341-9DA9-81117128B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1-4328-8470-38FEE391F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1-4328-8470-38FEE391F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7-44C4-9648-D3688012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97-44C4-9648-D36880126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46-45C0-BD35-ACD975B3D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6-45C0-BD35-ACD975B3D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38.1</c:v>
                </c:pt>
                <c:pt idx="1">
                  <c:v>38.9</c:v>
                </c:pt>
                <c:pt idx="2">
                  <c:v>36.200000000000003</c:v>
                </c:pt>
                <c:pt idx="3">
                  <c:v>35.299999999999997</c:v>
                </c:pt>
                <c:pt idx="4">
                  <c:v>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A-45F5-BA6A-7E0C4F1F0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A-45F5-BA6A-7E0C4F1F0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2505</c:v>
                </c:pt>
                <c:pt idx="1">
                  <c:v>2577</c:v>
                </c:pt>
                <c:pt idx="2">
                  <c:v>2282</c:v>
                </c:pt>
                <c:pt idx="3">
                  <c:v>2496</c:v>
                </c:pt>
                <c:pt idx="4">
                  <c:v>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7-4DE9-AD32-89A6BE241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17-4DE9-AD32-89A6BE241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C1" sqref="C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愛媛県松山市　高架下駐車場（小坂）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無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1590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120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60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132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161.5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163.6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156.69999999999999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154.6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157.30000000000001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0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0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0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0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0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241.9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465.2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3200.8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274.39999999999998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2.2999999999999998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9.6999999999999993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4.8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151.19999999999999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128.5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138.1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129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130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 t="str">
        <f>データ!AU7</f>
        <v>-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38.1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38.9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36.200000000000003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35.299999999999997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36.4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2505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2577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2282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2496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2502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98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19.8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33.700000000000003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-56.4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16.899999999999999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8624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6546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1059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2866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131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59.6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51.7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764.6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72.599999999999994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Cq2Ww6dPN0Re99tjiCbOGEFMp0mdrN+v2s8OBLCMskTTSMpJdUPyRE8pkjMGe4+RDcVhFp3eC6AArD1xvVa1jg==" saltValue="fHfj6GjHDMii7sBUr7P3d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100</v>
      </c>
      <c r="AM5" s="47" t="s">
        <v>101</v>
      </c>
      <c r="AN5" s="47" t="s">
        <v>102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99</v>
      </c>
      <c r="AV5" s="47" t="s">
        <v>103</v>
      </c>
      <c r="AW5" s="47" t="s">
        <v>100</v>
      </c>
      <c r="AX5" s="47" t="s">
        <v>101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104</v>
      </c>
      <c r="BG5" s="47" t="s">
        <v>89</v>
      </c>
      <c r="BH5" s="47" t="s">
        <v>100</v>
      </c>
      <c r="BI5" s="47" t="s">
        <v>91</v>
      </c>
      <c r="BJ5" s="47" t="s">
        <v>105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104</v>
      </c>
      <c r="BR5" s="47" t="s">
        <v>106</v>
      </c>
      <c r="BS5" s="47" t="s">
        <v>107</v>
      </c>
      <c r="BT5" s="47" t="s">
        <v>91</v>
      </c>
      <c r="BU5" s="47" t="s">
        <v>102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100</v>
      </c>
      <c r="CE5" s="47" t="s">
        <v>101</v>
      </c>
      <c r="CF5" s="47" t="s">
        <v>102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99</v>
      </c>
      <c r="CP5" s="47" t="s">
        <v>106</v>
      </c>
      <c r="CQ5" s="47" t="s">
        <v>100</v>
      </c>
      <c r="CR5" s="47" t="s">
        <v>101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99</v>
      </c>
      <c r="DA5" s="47" t="s">
        <v>106</v>
      </c>
      <c r="DB5" s="47" t="s">
        <v>90</v>
      </c>
      <c r="DC5" s="47" t="s">
        <v>101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99</v>
      </c>
      <c r="DL5" s="47" t="s">
        <v>89</v>
      </c>
      <c r="DM5" s="47" t="s">
        <v>90</v>
      </c>
      <c r="DN5" s="47" t="s">
        <v>91</v>
      </c>
      <c r="DO5" s="47" t="s">
        <v>102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108</v>
      </c>
      <c r="B6" s="48">
        <f>B8</f>
        <v>2021</v>
      </c>
      <c r="C6" s="48">
        <f t="shared" ref="C6:X6" si="1">C8</f>
        <v>382019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5</v>
      </c>
      <c r="H6" s="48" t="str">
        <f>SUBSTITUTE(H8,"　","")</f>
        <v>愛媛県松山市</v>
      </c>
      <c r="I6" s="48" t="str">
        <f t="shared" si="1"/>
        <v>高架下駐車場（小坂）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37</v>
      </c>
      <c r="S6" s="50" t="str">
        <f t="shared" si="1"/>
        <v>無</v>
      </c>
      <c r="T6" s="50" t="str">
        <f t="shared" si="1"/>
        <v>無</v>
      </c>
      <c r="U6" s="51">
        <f t="shared" si="1"/>
        <v>1590</v>
      </c>
      <c r="V6" s="51">
        <f t="shared" si="1"/>
        <v>60</v>
      </c>
      <c r="W6" s="51">
        <f t="shared" si="1"/>
        <v>0</v>
      </c>
      <c r="X6" s="50" t="str">
        <f t="shared" si="1"/>
        <v>利用料金制</v>
      </c>
      <c r="Y6" s="52">
        <f>IF(Y8="-",NA(),Y8)</f>
        <v>161.5</v>
      </c>
      <c r="Z6" s="52">
        <f t="shared" ref="Z6:AH6" si="2">IF(Z8="-",NA(),Z8)</f>
        <v>163.6</v>
      </c>
      <c r="AA6" s="52">
        <f t="shared" si="2"/>
        <v>156.69999999999999</v>
      </c>
      <c r="AB6" s="52">
        <f t="shared" si="2"/>
        <v>154.6</v>
      </c>
      <c r="AC6" s="52">
        <f t="shared" si="2"/>
        <v>157.30000000000001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 t="e">
        <f>IF(AU8="-",NA(),AU8)</f>
        <v>#N/A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38.1</v>
      </c>
      <c r="BG6" s="52">
        <f t="shared" ref="BG6:BO6" si="5">IF(BG8="-",NA(),BG8)</f>
        <v>38.9</v>
      </c>
      <c r="BH6" s="52">
        <f t="shared" si="5"/>
        <v>36.200000000000003</v>
      </c>
      <c r="BI6" s="52">
        <f t="shared" si="5"/>
        <v>35.299999999999997</v>
      </c>
      <c r="BJ6" s="52">
        <f t="shared" si="5"/>
        <v>36.4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2505</v>
      </c>
      <c r="BR6" s="53">
        <f t="shared" ref="BR6:BZ6" si="6">IF(BR8="-",NA(),BR8)</f>
        <v>2577</v>
      </c>
      <c r="BS6" s="53">
        <f t="shared" si="6"/>
        <v>2282</v>
      </c>
      <c r="BT6" s="53">
        <f t="shared" si="6"/>
        <v>2496</v>
      </c>
      <c r="BU6" s="53">
        <f t="shared" si="6"/>
        <v>2502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0</v>
      </c>
      <c r="DL6" s="52">
        <f t="shared" ref="DL6:DT6" si="9">IF(DL8="-",NA(),DL8)</f>
        <v>0</v>
      </c>
      <c r="DM6" s="52">
        <f t="shared" si="9"/>
        <v>0</v>
      </c>
      <c r="DN6" s="52">
        <f t="shared" si="9"/>
        <v>0</v>
      </c>
      <c r="DO6" s="52">
        <f t="shared" si="9"/>
        <v>0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110</v>
      </c>
      <c r="B7" s="48">
        <f t="shared" ref="B7:X7" si="10">B8</f>
        <v>2021</v>
      </c>
      <c r="C7" s="48">
        <f t="shared" si="10"/>
        <v>382019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5</v>
      </c>
      <c r="H7" s="48" t="str">
        <f t="shared" si="10"/>
        <v>愛媛県　松山市</v>
      </c>
      <c r="I7" s="48" t="str">
        <f t="shared" si="10"/>
        <v>高架下駐車場（小坂）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37</v>
      </c>
      <c r="S7" s="50" t="str">
        <f t="shared" si="10"/>
        <v>無</v>
      </c>
      <c r="T7" s="50" t="str">
        <f t="shared" si="10"/>
        <v>無</v>
      </c>
      <c r="U7" s="51">
        <f t="shared" si="10"/>
        <v>1590</v>
      </c>
      <c r="V7" s="51">
        <f t="shared" si="10"/>
        <v>60</v>
      </c>
      <c r="W7" s="51">
        <f t="shared" si="10"/>
        <v>0</v>
      </c>
      <c r="X7" s="50" t="str">
        <f t="shared" si="10"/>
        <v>利用料金制</v>
      </c>
      <c r="Y7" s="52">
        <f>Y8</f>
        <v>161.5</v>
      </c>
      <c r="Z7" s="52">
        <f t="shared" ref="Z7:AH7" si="11">Z8</f>
        <v>163.6</v>
      </c>
      <c r="AA7" s="52">
        <f t="shared" si="11"/>
        <v>156.69999999999999</v>
      </c>
      <c r="AB7" s="52">
        <f t="shared" si="11"/>
        <v>154.6</v>
      </c>
      <c r="AC7" s="52">
        <f t="shared" si="11"/>
        <v>157.30000000000001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 t="str">
        <f>AU8</f>
        <v>-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38.1</v>
      </c>
      <c r="BG7" s="52">
        <f t="shared" ref="BG7:BO7" si="14">BG8</f>
        <v>38.9</v>
      </c>
      <c r="BH7" s="52">
        <f t="shared" si="14"/>
        <v>36.200000000000003</v>
      </c>
      <c r="BI7" s="52">
        <f t="shared" si="14"/>
        <v>35.299999999999997</v>
      </c>
      <c r="BJ7" s="52">
        <f t="shared" si="14"/>
        <v>36.4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2505</v>
      </c>
      <c r="BR7" s="53">
        <f t="shared" ref="BR7:BZ7" si="15">BR8</f>
        <v>2577</v>
      </c>
      <c r="BS7" s="53">
        <f t="shared" si="15"/>
        <v>2282</v>
      </c>
      <c r="BT7" s="53">
        <f t="shared" si="15"/>
        <v>2496</v>
      </c>
      <c r="BU7" s="53">
        <f t="shared" si="15"/>
        <v>2502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109</v>
      </c>
      <c r="CL7" s="49"/>
      <c r="CM7" s="51">
        <f>CM8</f>
        <v>0</v>
      </c>
      <c r="CN7" s="51">
        <f>CN8</f>
        <v>0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109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0</v>
      </c>
      <c r="DL7" s="52">
        <f t="shared" ref="DL7:DT7" si="17">DL8</f>
        <v>0</v>
      </c>
      <c r="DM7" s="52">
        <f t="shared" si="17"/>
        <v>0</v>
      </c>
      <c r="DN7" s="52">
        <f t="shared" si="17"/>
        <v>0</v>
      </c>
      <c r="DO7" s="52">
        <f t="shared" si="17"/>
        <v>0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382019</v>
      </c>
      <c r="D8" s="55">
        <v>47</v>
      </c>
      <c r="E8" s="55">
        <v>14</v>
      </c>
      <c r="F8" s="55">
        <v>0</v>
      </c>
      <c r="G8" s="55">
        <v>5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121</v>
      </c>
      <c r="R8" s="58">
        <v>37</v>
      </c>
      <c r="S8" s="57" t="s">
        <v>122</v>
      </c>
      <c r="T8" s="57" t="s">
        <v>122</v>
      </c>
      <c r="U8" s="58">
        <v>1590</v>
      </c>
      <c r="V8" s="58">
        <v>60</v>
      </c>
      <c r="W8" s="58">
        <v>0</v>
      </c>
      <c r="X8" s="57" t="s">
        <v>123</v>
      </c>
      <c r="Y8" s="59">
        <v>161.5</v>
      </c>
      <c r="Z8" s="59">
        <v>163.6</v>
      </c>
      <c r="AA8" s="59">
        <v>156.69999999999999</v>
      </c>
      <c r="AB8" s="59">
        <v>154.6</v>
      </c>
      <c r="AC8" s="59">
        <v>157.30000000000001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 t="s">
        <v>116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38.1</v>
      </c>
      <c r="BG8" s="59">
        <v>38.9</v>
      </c>
      <c r="BH8" s="59">
        <v>36.200000000000003</v>
      </c>
      <c r="BI8" s="59">
        <v>35.299999999999997</v>
      </c>
      <c r="BJ8" s="59">
        <v>36.4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2505</v>
      </c>
      <c r="BR8" s="60">
        <v>2577</v>
      </c>
      <c r="BS8" s="60">
        <v>2282</v>
      </c>
      <c r="BT8" s="61">
        <v>2496</v>
      </c>
      <c r="BU8" s="61">
        <v>2502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0</v>
      </c>
      <c r="CN8" s="58">
        <v>0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0</v>
      </c>
      <c r="DL8" s="59">
        <v>0</v>
      </c>
      <c r="DM8" s="59">
        <v>0</v>
      </c>
      <c r="DN8" s="59">
        <v>0</v>
      </c>
      <c r="DO8" s="59">
        <v>0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2022-12-09T03:31:16Z</dcterms:created>
  <dcterms:modified xsi:type="dcterms:W3CDTF">2023-02-02T06:47:06Z</dcterms:modified>
  <cp:category/>
</cp:coreProperties>
</file>