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4.1.13  公営企業に係る経営分析表（令和２年度決算）の分析等について（照会）\17伊方町\"/>
    </mc:Choice>
  </mc:AlternateContent>
  <xr:revisionPtr revIDLastSave="0" documentId="13_ncr:1_{C4416D4C-55D4-4E34-A923-302D6CAE4F43}" xr6:coauthVersionLast="36" xr6:coauthVersionMax="36" xr10:uidLastSave="{00000000-0000-0000-0000-000000000000}"/>
  <workbookProtection workbookAlgorithmName="SHA-512" workbookHashValue="h2DbQ8mcW31jpTE+zj6bDZ91VxgR8OM2BKysKlD1jT+pLTJQVnIMuKWAO3Op6kgvGfcLO/CRfOS7uRX1qeXBxw==" workbookSaltValue="UGzbpZSt+AwPBGMIP/Mev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L10" i="4"/>
  <c r="AD10" i="4"/>
  <c r="W10" i="4"/>
  <c r="I10" i="4"/>
  <c r="B10"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<sst xmlns="http://schemas.openxmlformats.org/spreadsheetml/2006/main" count="247" uniqueCount="119">
  <si>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</si>
  <si>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</si>
  <si>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</si>
  <si>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</si>
  <si>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</si>
  <si>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</si>
  <si>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</si>
  <si>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</si>
  <si>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</si>
  <si>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</si>
  <si>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</si>
  <si>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</si>
  <si>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</si>
  <si>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</si>
  <si>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</si>
  <si>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</si>
  <si>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</si>
  <si>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</si>
  <si>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</si>
  <si>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</si>
  <si>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</si>
  <si>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</si>
  <si>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</si>
  <si>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</si>
  <si>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</si>
  <si>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</si>
  <si>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</si>
  <si>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</si>
  <si>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</si>
  <si>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</si>
  <si>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</si>
  <si>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</si>
  <si>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</si>
  <si>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</si>
  <si>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</si>
  <si>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</si>
  <si>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</si>
  <si>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</si>
  <si>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</si>
  <si>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</si>
  <si>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</si>
  <si>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</si>
  <si>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</si>
  <si>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</si>
  <si>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</si>
  <si>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</si>
  <si>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</si>
  <si>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</si>
  <si>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</si>
  <si>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</si>
  <si>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</si>
  <si>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</si>
  <si>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</si>
  <si>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</si>
  <si>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</si>
  <si>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</si>
  <si>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</si>
  <si>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</si>
  <si>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</si>
  <si>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</si>
  <si>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</si>
  <si>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</si>
  <si>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</si>
  <si>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</si>
  <si>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</si>
  <si>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</si>
  <si>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</si>
  <si>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</si>
  <si>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</si>
  <si>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</si>
  <si>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</si>
  <si>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</si>
  <si>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</si>
  <si>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</si>
  <si>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</si>
  <si>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</si>
  <si>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</si>
  <si>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</si>
  <si>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</si>
  <si>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</si>
  <si>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</si>
  <si>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</si>
  <si>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</si>
  <si>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</si>
  <si>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</si>
  <si>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</si>
  <si>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</si>
  <si>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</si>
  <si>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</si>
  <si>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</si>
  <si>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</si>
  <si>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</si>
  <si>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</si>
  <si>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</si>
  <si>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</si>
  <si>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</si>
  <si>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</si>
  <si>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</si>
  <si>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</si>
  <si>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</si>
  <si>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</si>
  <si>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</si>
  <si>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</si>
  <si>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</si>
  <si>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</si>
  <si>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</si>
  <si>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</si>
  <si>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</si>
  <si>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</si>
  <si>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</si>
  <si>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</si>
  <si>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</si>
  <si>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</si>
  <si>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</si>
  <si>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</si>
  <si>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</si>
  <si>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平成16年度から事業を開始しているが、年々処理区域内人口が減少しており、令和2年度の設置基数が6基であることから、新たな企業債の借入は減少し企業債残高も減少していくものと考えられる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汚水処理原価が類似団体より大きく上回っているのは整備事業を進めていく中で管理基数が増加していること及び経年劣化等による修繕費が年々上昇しているためである。</t>
    <rPh sb="228" eb="230">
      <t>シュウゼン</t>
    </rPh>
    <rPh sb="230" eb="231">
      <t>ヒ</t>
    </rPh>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</si>
  <si>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しかし環境保全及び住民の快適で衛生的な生活環境を提供し続けるために今後も設備投資を進める必要がある。そのため、町管理の浄化槽の維持管理費及び浄化槽の修繕費が積み重なることが考えられる。
　維持管理のための事業収支は使用料によって賄われることが望ましいため、平成29年度に料金改定を検討を行ったため経費回収率の引上げになったが、依然として経営状況は厳しいため更なる料金の引き上げ及び計画的な送風機の更新を順次行うことにより、健全な経営を目指していきたい。</t>
    <rPh sb="230" eb="231">
      <t>サラ</t>
    </rPh>
    <rPh sb="233" eb="235">
      <t>リョウキン</t>
    </rPh>
    <rPh sb="236" eb="237">
      <t>ヒ</t>
    </rPh>
    <rPh sb="238" eb="239">
      <t>ア</t>
    </rPh>
    <rPh sb="240" eb="241">
      <t>オヨ</t>
    </rPh>
    <rPh sb="246" eb="249">
      <t>ソウフウキ</t>
    </rPh>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</si>
  <si>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多数発生してきており、今年度の修繕費は昨年度と比較して増加しているため適切な維持管理を努めていく。</t>
    <rPh sb="113" eb="115">
      <t>タスウ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</si>
</sst>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C-4ABD-84DC-221275ABA1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BC-4ABD-84DC-221275ABA1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044-4016-AF0E-2119E26EFB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E044-4016-AF0E-2119E26EFB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98.22</c:v>
                </c:pt>
                <c:pt idx="1">
                  <c:v>96.06</c:v>
                </c:pt>
                <c:pt idx="2">
                  <c:v>96.48</c:v>
                </c:pt>
                <c:pt idx="3">
                  <c:v>96.42</c:v>
                </c:pt>
                <c:pt idx="4">
                  <c:v>94.87</c:v>
                </c:pt>
              </c:numCache>
            </c:numRef>
          </c:val>
          <c:extLst>
            <c:ext xmlns:c16="http://schemas.microsoft.com/office/drawing/2014/chart" uri="{C3380CC4-5D6E-409C-BE32-E72D297353CC}">
              <c16:uniqueId val="{00000000-BCB8-438B-BB4B-85AA2B6216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BCB8-438B-BB4B-85AA2B6216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73.260000000000005</c:v>
                </c:pt>
                <c:pt idx="1">
                  <c:v>102.19</c:v>
                </c:pt>
                <c:pt idx="2">
                  <c:v>100</c:v>
                </c:pt>
                <c:pt idx="3">
                  <c:v>100</c:v>
                </c:pt>
                <c:pt idx="4">
                  <c:v>100</c:v>
                </c:pt>
              </c:numCache>
            </c:numRef>
          </c:val>
          <c:extLst>
            <c:ext xmlns:c16="http://schemas.microsoft.com/office/drawing/2014/chart" uri="{C3380CC4-5D6E-409C-BE32-E72D297353CC}">
              <c16:uniqueId val="{00000000-E3C5-4920-A4AE-7D5E7FD84F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5-4920-A4AE-7D5E7FD84F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D-4D47-AB47-7CC8BDCB5D5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D-4D47-AB47-7CC8BDCB5D5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EF-482A-800A-CEE8ED457B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EF-482A-800A-CEE8ED457B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B-45A6-98DF-54E6411571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B-45A6-98DF-54E6411571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72-4AD7-A63D-12900AA2B4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72-4AD7-A63D-12900AA2B4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516.4</c:v>
                </c:pt>
                <c:pt idx="3" formatCode="#,##0.00;&quot;△&quot;#,##0.00;&quot;-&quot;">
                  <c:v>522.6</c:v>
                </c:pt>
                <c:pt idx="4" formatCode="#,##0.00;&quot;△&quot;#,##0.00;&quot;-&quot;">
                  <c:v>489.11</c:v>
                </c:pt>
              </c:numCache>
            </c:numRef>
          </c:val>
          <c:extLst>
            <c:ext xmlns:c16="http://schemas.microsoft.com/office/drawing/2014/chart" uri="{C3380CC4-5D6E-409C-BE32-E72D297353CC}">
              <c16:uniqueId val="{00000000-6E58-4EDF-8AEE-DEEA7EB9FE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6E58-4EDF-8AEE-DEEA7EB9FE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71.680000000000007</c:v>
                </c:pt>
                <c:pt idx="1">
                  <c:v>71.86</c:v>
                </c:pt>
                <c:pt idx="2">
                  <c:v>76.61</c:v>
                </c:pt>
                <c:pt idx="3">
                  <c:v>74.52</c:v>
                </c:pt>
                <c:pt idx="4">
                  <c:v>76.150000000000006</c:v>
                </c:pt>
              </c:numCache>
            </c:numRef>
          </c:val>
          <c:extLst>
            <c:ext xmlns:c16="http://schemas.microsoft.com/office/drawing/2014/chart" uri="{C3380CC4-5D6E-409C-BE32-E72D297353CC}">
              <c16:uniqueId val="{00000000-95D9-4074-9FBD-463AE07DE3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95D9-4074-9FBD-463AE07DE3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322.01</c:v>
                </c:pt>
                <c:pt idx="1">
                  <c:v>328.91</c:v>
                </c:pt>
                <c:pt idx="2">
                  <c:v>336.37</c:v>
                </c:pt>
                <c:pt idx="3">
                  <c:v>367.92</c:v>
                </c:pt>
                <c:pt idx="4">
                  <c:v>369.16</c:v>
                </c:pt>
              </c:numCache>
            </c:numRef>
          </c:val>
          <c:extLst>
            <c:ext xmlns:c16="http://schemas.microsoft.com/office/drawing/2014/chart" uri="{C3380CC4-5D6E-409C-BE32-E72D297353CC}">
              <c16:uniqueId val="{00000000-C053-4EB6-AA2D-64CB92CB40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C053-4EB6-AA2D-64CB92CB40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9"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伊方町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63">
        <f>データ!S6</f>
        <v>8901</v>
      </c>
      <c r="AM8" s="63"/>
      <c r="AN8" s="63"/>
      <c r="AO8" s="63"/>
      <c r="AP8" s="63"/>
      <c r="AQ8" s="63"/>
      <c r="AR8" s="63"/>
      <c r="AS8" s="63"/>
      <c r="AT8" s="62">
        <f>データ!T6</f>
        <v>93.98</v>
      </c>
      <c r="AU8" s="62"/>
      <c r="AV8" s="62"/>
      <c r="AW8" s="62"/>
      <c r="AX8" s="62"/>
      <c r="AY8" s="62"/>
      <c r="AZ8" s="62"/>
      <c r="BA8" s="62"/>
      <c r="BB8" s="62">
        <f>データ!U6</f>
        <v>94.71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6.41</v>
      </c>
      <c r="Q10" s="62"/>
      <c r="R10" s="62"/>
      <c r="S10" s="62"/>
      <c r="T10" s="62"/>
      <c r="U10" s="62"/>
      <c r="V10" s="62"/>
      <c r="W10" s="62">
        <f>データ!Q6</f>
        <v>100</v>
      </c>
      <c r="X10" s="62"/>
      <c r="Y10" s="62"/>
      <c r="Z10" s="62"/>
      <c r="AA10" s="62"/>
      <c r="AB10" s="62"/>
      <c r="AC10" s="62"/>
      <c r="AD10" s="63">
        <f>データ!R6</f>
        <v>3630</v>
      </c>
      <c r="AE10" s="63"/>
      <c r="AF10" s="63"/>
      <c r="AG10" s="63"/>
      <c r="AH10" s="63"/>
      <c r="AI10" s="63"/>
      <c r="AJ10" s="63"/>
      <c r="AK10" s="2"/>
      <c r="AL10" s="63">
        <f>データ!V6</f>
        <v>565</v>
      </c>
      <c r="AM10" s="63"/>
      <c r="AN10" s="63"/>
      <c r="AO10" s="63"/>
      <c r="AP10" s="63"/>
      <c r="AQ10" s="63"/>
      <c r="AR10" s="63"/>
      <c r="AS10" s="63"/>
      <c r="AT10" s="62">
        <f>データ!W6</f>
        <v>32.1</v>
      </c>
      <c r="AU10" s="62"/>
      <c r="AV10" s="62"/>
      <c r="AW10" s="62"/>
      <c r="AX10" s="62"/>
      <c r="AY10" s="62"/>
      <c r="AZ10" s="62"/>
      <c r="BA10" s="62"/>
      <c r="BB10" s="62">
        <f>データ!X6</f>
        <v>17.600000000000001</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118</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84"/>
      <c r="BM60" s="85"/>
      <c r="BN60" s="85"/>
      <c r="BO60" s="85"/>
      <c r="BP60" s="85"/>
      <c r="BQ60" s="85"/>
      <c r="BR60" s="85"/>
      <c r="BS60" s="85"/>
      <c r="BT60" s="85"/>
      <c r="BU60" s="85"/>
      <c r="BV60" s="85"/>
      <c r="BW60" s="85"/>
      <c r="BX60" s="85"/>
      <c r="BY60" s="85"/>
      <c r="BZ60" s="86"/>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yKrMkzYug1VqDMQBK6JkZ+fxRdxug2ReL8tg3+lqgrpXjo+ljQMy3VEHVsK60V/4V0S4VT0AYAt0N/oLhTDOyQ==" saltValue="9s1Dao1SeDbi0oRdUBps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6.41</v>
      </c>
      <c r="Q6" s="34">
        <f t="shared" si="3"/>
        <v>100</v>
      </c>
      <c r="R6" s="34">
        <f t="shared" si="3"/>
        <v>3630</v>
      </c>
      <c r="S6" s="34">
        <f t="shared" si="3"/>
        <v>8901</v>
      </c>
      <c r="T6" s="34">
        <f t="shared" si="3"/>
        <v>93.98</v>
      </c>
      <c r="U6" s="34">
        <f t="shared" si="3"/>
        <v>94.71</v>
      </c>
      <c r="V6" s="34">
        <f t="shared" si="3"/>
        <v>565</v>
      </c>
      <c r="W6" s="34">
        <f t="shared" si="3"/>
        <v>32.1</v>
      </c>
      <c r="X6" s="34">
        <f t="shared" si="3"/>
        <v>17.600000000000001</v>
      </c>
      <c r="Y6" s="35">
        <f>IF(Y7="",NA(),Y7)</f>
        <v>73.260000000000005</v>
      </c>
      <c r="Z6" s="35">
        <f t="shared" ref="Z6:AH6" si="4">IF(Z7="",NA(),Z7)</f>
        <v>102.19</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516.4</v>
      </c>
      <c r="BI6" s="35">
        <f t="shared" si="7"/>
        <v>522.6</v>
      </c>
      <c r="BJ6" s="35">
        <f t="shared" si="7"/>
        <v>489.11</v>
      </c>
      <c r="BK6" s="35">
        <f t="shared" si="7"/>
        <v>413.5</v>
      </c>
      <c r="BL6" s="35">
        <f t="shared" si="7"/>
        <v>407.42</v>
      </c>
      <c r="BM6" s="35">
        <f t="shared" si="7"/>
        <v>386.46</v>
      </c>
      <c r="BN6" s="35">
        <f t="shared" si="7"/>
        <v>270.57</v>
      </c>
      <c r="BO6" s="35">
        <f t="shared" si="7"/>
        <v>294.27</v>
      </c>
      <c r="BP6" s="34" t="str">
        <f>IF(BP7="","",IF(BP7="-","【-】","【"&amp;SUBSTITUTE(TEXT(BP7,"#,##0.00"),"-","△")&amp;"】"))</f>
        <v>【314.13】</v>
      </c>
      <c r="BQ6" s="35">
        <f>IF(BQ7="",NA(),BQ7)</f>
        <v>71.680000000000007</v>
      </c>
      <c r="BR6" s="35">
        <f t="shared" ref="BR6:BZ6" si="8">IF(BR7="",NA(),BR7)</f>
        <v>71.86</v>
      </c>
      <c r="BS6" s="35">
        <f t="shared" si="8"/>
        <v>76.61</v>
      </c>
      <c r="BT6" s="35">
        <f t="shared" si="8"/>
        <v>74.52</v>
      </c>
      <c r="BU6" s="35">
        <f t="shared" si="8"/>
        <v>76.150000000000006</v>
      </c>
      <c r="BV6" s="35">
        <f t="shared" si="8"/>
        <v>55.84</v>
      </c>
      <c r="BW6" s="35">
        <f t="shared" si="8"/>
        <v>57.08</v>
      </c>
      <c r="BX6" s="35">
        <f t="shared" si="8"/>
        <v>55.85</v>
      </c>
      <c r="BY6" s="35">
        <f t="shared" si="8"/>
        <v>62.5</v>
      </c>
      <c r="BZ6" s="35">
        <f t="shared" si="8"/>
        <v>60.59</v>
      </c>
      <c r="CA6" s="34" t="str">
        <f>IF(CA7="","",IF(CA7="-","【-】","【"&amp;SUBSTITUTE(TEXT(CA7,"#,##0.00"),"-","△")&amp;"】"))</f>
        <v>【58.42】</v>
      </c>
      <c r="CB6" s="35">
        <f>IF(CB7="",NA(),CB7)</f>
        <v>322.01</v>
      </c>
      <c r="CC6" s="35">
        <f t="shared" ref="CC6:CK6" si="9">IF(CC7="",NA(),CC7)</f>
        <v>328.91</v>
      </c>
      <c r="CD6" s="35">
        <f t="shared" si="9"/>
        <v>336.37</v>
      </c>
      <c r="CE6" s="35">
        <f t="shared" si="9"/>
        <v>367.92</v>
      </c>
      <c r="CF6" s="35">
        <f t="shared" si="9"/>
        <v>369.16</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59.64</v>
      </c>
      <c r="CV6" s="35">
        <f t="shared" si="10"/>
        <v>58.19</v>
      </c>
      <c r="CW6" s="34" t="str">
        <f>IF(CW7="","",IF(CW7="-","【-】","【"&amp;SUBSTITUTE(TEXT(CW7,"#,##0.00"),"-","△")&amp;"】"))</f>
        <v>【57.83】</v>
      </c>
      <c r="CX6" s="35">
        <f>IF(CX7="",NA(),CX7)</f>
        <v>98.22</v>
      </c>
      <c r="CY6" s="35">
        <f t="shared" ref="CY6:DG6" si="11">IF(CY7="",NA(),CY7)</f>
        <v>96.06</v>
      </c>
      <c r="CZ6" s="35">
        <f t="shared" si="11"/>
        <v>96.48</v>
      </c>
      <c r="DA6" s="35">
        <f t="shared" si="11"/>
        <v>96.42</v>
      </c>
      <c r="DB6" s="35">
        <f t="shared" si="11"/>
        <v>94.87</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384429</v>
      </c>
      <c r="D7" s="37">
        <v>47</v>
      </c>
      <c r="E7" s="37">
        <v>18</v>
      </c>
      <c r="F7" s="37">
        <v>0</v>
      </c>
      <c r="G7" s="37">
        <v>0</v>
      </c>
      <c r="H7" s="37" t="s">
        <v>98</v>
      </c>
      <c r="I7" s="37" t="s">
        <v>99</v>
      </c>
      <c r="J7" s="37" t="s">
        <v>100</v>
      </c>
      <c r="K7" s="37" t="s">
        <v>101</v>
      </c>
      <c r="L7" s="37" t="s">
        <v>102</v>
      </c>
      <c r="M7" s="37" t="s">
        <v>103</v>
      </c>
      <c r="N7" s="38" t="s">
        <v>104</v>
      </c>
      <c r="O7" s="38" t="s">
        <v>105</v>
      </c>
      <c r="P7" s="38">
        <v>6.41</v>
      </c>
      <c r="Q7" s="38">
        <v>100</v>
      </c>
      <c r="R7" s="38">
        <v>3630</v>
      </c>
      <c r="S7" s="38">
        <v>8901</v>
      </c>
      <c r="T7" s="38">
        <v>93.98</v>
      </c>
      <c r="U7" s="38">
        <v>94.71</v>
      </c>
      <c r="V7" s="38">
        <v>565</v>
      </c>
      <c r="W7" s="38">
        <v>32.1</v>
      </c>
      <c r="X7" s="38">
        <v>17.600000000000001</v>
      </c>
      <c r="Y7" s="38">
        <v>73.260000000000005</v>
      </c>
      <c r="Z7" s="38">
        <v>102.19</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516.4</v>
      </c>
      <c r="BI7" s="38">
        <v>522.6</v>
      </c>
      <c r="BJ7" s="38">
        <v>489.11</v>
      </c>
      <c r="BK7" s="38">
        <v>413.5</v>
      </c>
      <c r="BL7" s="38">
        <v>407.42</v>
      </c>
      <c r="BM7" s="38">
        <v>386.46</v>
      </c>
      <c r="BN7" s="38">
        <v>270.57</v>
      </c>
      <c r="BO7" s="38">
        <v>294.27</v>
      </c>
      <c r="BP7" s="38">
        <v>314.13</v>
      </c>
      <c r="BQ7" s="38">
        <v>71.680000000000007</v>
      </c>
      <c r="BR7" s="38">
        <v>71.86</v>
      </c>
      <c r="BS7" s="38">
        <v>76.61</v>
      </c>
      <c r="BT7" s="38">
        <v>74.52</v>
      </c>
      <c r="BU7" s="38">
        <v>76.150000000000006</v>
      </c>
      <c r="BV7" s="38">
        <v>55.84</v>
      </c>
      <c r="BW7" s="38">
        <v>57.08</v>
      </c>
      <c r="BX7" s="38">
        <v>55.85</v>
      </c>
      <c r="BY7" s="38">
        <v>62.5</v>
      </c>
      <c r="BZ7" s="38">
        <v>60.59</v>
      </c>
      <c r="CA7" s="38">
        <v>58.42</v>
      </c>
      <c r="CB7" s="38">
        <v>322.01</v>
      </c>
      <c r="CC7" s="38">
        <v>328.91</v>
      </c>
      <c r="CD7" s="38">
        <v>336.37</v>
      </c>
      <c r="CE7" s="38">
        <v>367.92</v>
      </c>
      <c r="CF7" s="38">
        <v>369.16</v>
      </c>
      <c r="CG7" s="38">
        <v>287.57</v>
      </c>
      <c r="CH7" s="38">
        <v>286.86</v>
      </c>
      <c r="CI7" s="38">
        <v>287.91000000000003</v>
      </c>
      <c r="CJ7" s="38">
        <v>269.33</v>
      </c>
      <c r="CK7" s="38">
        <v>280.23</v>
      </c>
      <c r="CL7" s="38">
        <v>282.27999999999997</v>
      </c>
      <c r="CM7" s="38">
        <v>100</v>
      </c>
      <c r="CN7" s="38">
        <v>100</v>
      </c>
      <c r="CO7" s="38">
        <v>100</v>
      </c>
      <c r="CP7" s="38">
        <v>100</v>
      </c>
      <c r="CQ7" s="38">
        <v>100</v>
      </c>
      <c r="CR7" s="38">
        <v>61.55</v>
      </c>
      <c r="CS7" s="38">
        <v>57.22</v>
      </c>
      <c r="CT7" s="38">
        <v>54.93</v>
      </c>
      <c r="CU7" s="38">
        <v>59.64</v>
      </c>
      <c r="CV7" s="38">
        <v>58.19</v>
      </c>
      <c r="CW7" s="38">
        <v>57.83</v>
      </c>
      <c r="CX7" s="38">
        <v>98.22</v>
      </c>
      <c r="CY7" s="38">
        <v>96.06</v>
      </c>
      <c r="CZ7" s="38">
        <v>96.48</v>
      </c>
      <c r="DA7" s="38">
        <v>96.42</v>
      </c>
      <c r="DB7" s="38">
        <v>94.87</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2022-02-07T01:32:46Z</cp:lastPrinted>
  <dcterms:created xsi:type="dcterms:W3CDTF">2021-12-03T08:11:39Z</dcterms:created>
  <dcterms:modified xsi:type="dcterms:W3CDTF">2022-02-07T01:32:49Z</dcterms:modified>
  <cp:category/>
</cp:coreProperties>
</file>