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1025\Desktop\R4.1.13  公営企業に係る経営分析表（令和２年度決算）の分析等について（照会）\17伊方町\"/>
    </mc:Choice>
  </mc:AlternateContent>
  <xr:revisionPtr revIDLastSave="0" documentId="13_ncr:1_{333288D3-2851-4B49-91A2-EC5275921EA6}" xr6:coauthVersionLast="36" xr6:coauthVersionMax="36" xr10:uidLastSave="{00000000-0000-0000-0000-000000000000}"/>
  <workbookProtection workbookAlgorithmName="SHA-512" workbookHashValue="zKZc+wkgVEr+Ce6TXm0gX2GwIirosrwZzv25Y/BUOAjzRIlkLsUJ2ZNorYYB3Igkk6f7QOMNRbkuldnx93/rZw==" workbookSaltValue="w6x/hejc5TX+mit9u+jNt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E86" i="4"/>
  <c r="AL10" i="4"/>
  <c r="AD10" i="4"/>
  <c r="B10" i="4"/>
  <c r="AL8" i="4"/>
  <c r="P8" i="4"/>
  <c r="I8" i="4"/>
</calcChain>
</file>

<file path=xl/sharedStrings.xml><?xml version="1.0" encoding="utf-8"?>
<sst xmlns="http://schemas.openxmlformats.org/spreadsheetml/2006/main" count="236" uniqueCount="119">
  <si>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</si>
  <si>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</si>
  <si>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</si>
  <si>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</si>
  <si>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</si>
  <si>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</si>
  <si>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</si>
  <si>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</si>
  <si>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</si>
  <si>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</si>
  <si>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</si>
  <si>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</si>
  <si>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</si>
  <si>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</si>
  <si>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</si>
  <si>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</si>
  <si>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</si>
  <si>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</si>
  <si>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</si>
  <si>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</si>
  <si>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</si>
  <si>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</si>
  <si>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</si>
  <si>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</si>
  <si>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</si>
  <si>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</si>
  <si>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</si>
  <si>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</si>
  <si>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</si>
  <si>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</si>
  <si>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</si>
  <si>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</si>
  <si>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</si>
  <si>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</si>
  <si>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</si>
  <si>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</si>
  <si>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</si>
  <si>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</si>
  <si>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</si>
  <si>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</si>
  <si>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</si>
  <si>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</si>
  <si>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</si>
  <si>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</si>
  <si>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</si>
  <si>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</si>
  <si>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</si>
  <si>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</si>
  <si>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</si>
  <si>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</si>
  <si>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</si>
  <si>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</si>
  <si>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</si>
  <si>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</si>
  <si>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</si>
  <si>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</si>
  <si>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</si>
  <si>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</si>
  <si>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</si>
  <si>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</si>
  <si>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</si>
  <si>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</si>
  <si>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</si>
  <si>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</si>
  <si>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</si>
  <si>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</si>
  <si>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</si>
  <si>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</si>
  <si>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</si>
  <si>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</si>
  <si>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</si>
  <si>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</si>
  <si>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</si>
  <si>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</si>
  <si>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</si>
  <si>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</si>
  <si>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</si>
  <si>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</si>
  <si>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</si>
  <si>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</si>
  <si>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</si>
  <si>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</si>
  <si>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</si>
  <si>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</si>
  <si>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</si>
  <si>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</si>
  <si>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</si>
  <si>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</si>
  <si>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</si>
  <si>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</si>
  <si>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</si>
  <si>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</si>
  <si>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</si>
  <si>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</si>
  <si>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</si>
  <si>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</si>
  <si>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</si>
  <si>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</si>
  <si>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</si>
  <si>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</si>
  <si>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</si>
  <si>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</si>
  <si>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</si>
  <si>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</si>
  <si>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</si>
  <si>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</si>
  <si>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</si>
  <si>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</si>
  <si>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</si>
  <si>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</si>
  <si>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</si>
  <si>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</si>
  <si>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</si>
  <si>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</si>
  <si>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</si>
  <si>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</si>
  <si>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2-③管渠改善率については整備年度が新しいため法定耐用年数を超える管渠がなく更新等を行っていないが、不明水等が流入しておりポンプ等の機器類に負荷をかけているため、流入箇所の特定を行い、対処していく。また、処理機器類に関しては経年劣化による故障等が見受けられることから、下水道施設のストックマネジメント事業を実施していき計画的な修繕を行っていく予定である。</t>
    <rPh sb="135" eb="138">
      <t>ゲスイドウ</t>
    </rPh>
    <rPh sb="138" eb="140">
      <t>シセツ</t>
    </rPh>
    <rPh sb="151" eb="153">
      <t>ジギョウ</t>
    </rPh>
    <rPh sb="154" eb="156">
      <t>ジッシ</t>
    </rPh>
    <rPh sb="160" eb="163">
      <t>ケイカクテキ</t>
    </rPh>
    <rPh sb="164" eb="166">
      <t>シュウゼン</t>
    </rPh>
    <rPh sb="167" eb="168">
      <t>オコナ</t>
    </rPh>
    <rPh sb="172" eb="174">
      <t>ヨテイ</t>
    </rPh>
    <phoneticPr fontId="4"/>
  </si>
  <si>
    <t>　使用料収入のみでの事業会計が賄われないため、一般会計からの繰入等の収益で賄っている.平成28年度に整備区域全域の供用が完了してるため企業債残高は減少していくが、ストックマネジメント事業による機器類の更新予定のため新規借入が発生する見込みである。
　管渠の老朽化については、整備年度が新しいため、施設及び管渠等の更新を行なっていないが、下水浄化センター等の処理施設及び機器類の老朽化に対応していくためにストックマネジメントを実施していき計画的な設備の更新を順次行うことにより、健全な経営を目指していきたい。</t>
    <rPh sb="67" eb="69">
      <t>キギョウ</t>
    </rPh>
    <rPh sb="91" eb="93">
      <t>ジギョウ</t>
    </rPh>
    <rPh sb="212" eb="214">
      <t>ジッシ</t>
    </rPh>
    <phoneticPr fontId="4"/>
  </si>
  <si>
    <t>　収益的収支比率においては使用料収入のみでの経営が困難であるため一般会計からの繰入等により、施設の維持管理費、起債償還金及び利息等を賄っている状況である。
　平成27年度に、公共下水道整備事業が完了し、整備区域全域が供用開始し接続率は年々上昇しているが、計画時より人口減少しているため、施設使用率については30%程度となっている。
　汚水処理原価については機械設備の更新等が供用開始から年数を経ていることから修繕・更新を行っているが昨年度は修繕機器類が少なかったため類似団体と比較して低くなっている。
　処理機器類の経年劣化及び、処理区域内の人口は年々減少しており節水意識の向上及び節水機器の普及により処理水量が減少することが予測され維持管理費に係る経費は増額していき経費回収率は低下していくと考えられる。</t>
    <rPh sb="113" eb="115">
      <t>セツゾク</t>
    </rPh>
    <rPh sb="115" eb="116">
      <t>リツ</t>
    </rPh>
    <rPh sb="117" eb="119">
      <t>ネンネン</t>
    </rPh>
    <rPh sb="119" eb="121">
      <t>ジョウショウ</t>
    </rPh>
    <rPh sb="127" eb="129">
      <t>ケイカク</t>
    </rPh>
    <rPh sb="129" eb="130">
      <t>ジ</t>
    </rPh>
    <rPh sb="132" eb="134">
      <t>ジンコウ</t>
    </rPh>
    <rPh sb="134" eb="136">
      <t>ゲンショウ</t>
    </rPh>
    <rPh sb="156" eb="158">
      <t>テイド</t>
    </rPh>
    <rPh sb="187" eb="189">
      <t>キョウヨウ</t>
    </rPh>
    <rPh sb="189" eb="191">
      <t>カイシ</t>
    </rPh>
    <rPh sb="193" eb="195">
      <t>ネンスウ</t>
    </rPh>
    <rPh sb="196" eb="197">
      <t>ヘ</t>
    </rPh>
    <rPh sb="204" eb="206">
      <t>シュウゼン</t>
    </rPh>
    <rPh sb="207" eb="209">
      <t>コウシン</t>
    </rPh>
    <rPh sb="210" eb="211">
      <t>オコナ</t>
    </rPh>
    <rPh sb="216" eb="219">
      <t>サクネンド</t>
    </rPh>
    <rPh sb="220" eb="222">
      <t>シュウゼン</t>
    </rPh>
    <rPh sb="222" eb="225">
      <t>キキルイ</t>
    </rPh>
    <rPh sb="226" eb="227">
      <t>スク</t>
    </rPh>
    <rPh sb="238" eb="240">
      <t>ヒカク</t>
    </rPh>
    <rPh sb="242" eb="243">
      <t>ヒク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</si>
</sst>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03-4DD5-B75B-7F3264C0728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0.13</c:v>
                </c:pt>
                <c:pt idx="2">
                  <c:v>0.09</c:v>
                </c:pt>
                <c:pt idx="3">
                  <c:v>0.06</c:v>
                </c:pt>
                <c:pt idx="4">
                  <c:v>0.02</c:v>
                </c:pt>
              </c:numCache>
            </c:numRef>
          </c:val>
          <c:smooth val="0"/>
          <c:extLst>
            <c:ext xmlns:c16="http://schemas.microsoft.com/office/drawing/2014/chart" uri="{C3380CC4-5D6E-409C-BE32-E72D297353CC}">
              <c16:uniqueId val="{00000001-9503-4DD5-B75B-7F3264C0728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29.17</c:v>
                </c:pt>
                <c:pt idx="1">
                  <c:v>29.17</c:v>
                </c:pt>
                <c:pt idx="2">
                  <c:v>29.74</c:v>
                </c:pt>
                <c:pt idx="3">
                  <c:v>28.7</c:v>
                </c:pt>
                <c:pt idx="4">
                  <c:v>30.22</c:v>
                </c:pt>
              </c:numCache>
            </c:numRef>
          </c:val>
          <c:extLst>
            <c:ext xmlns:c16="http://schemas.microsoft.com/office/drawing/2014/chart" uri="{C3380CC4-5D6E-409C-BE32-E72D297353CC}">
              <c16:uniqueId val="{00000000-8B87-4ED8-89C6-6BAED86C345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37.08</c:v>
                </c:pt>
                <c:pt idx="2">
                  <c:v>37.46</c:v>
                </c:pt>
                <c:pt idx="3">
                  <c:v>37.65</c:v>
                </c:pt>
                <c:pt idx="4">
                  <c:v>36.71</c:v>
                </c:pt>
              </c:numCache>
            </c:numRef>
          </c:val>
          <c:smooth val="0"/>
          <c:extLst>
            <c:ext xmlns:c16="http://schemas.microsoft.com/office/drawing/2014/chart" uri="{C3380CC4-5D6E-409C-BE32-E72D297353CC}">
              <c16:uniqueId val="{00000001-8B87-4ED8-89C6-6BAED86C345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72.59</c:v>
                </c:pt>
                <c:pt idx="1">
                  <c:v>64.760000000000005</c:v>
                </c:pt>
                <c:pt idx="2">
                  <c:v>65.2</c:v>
                </c:pt>
                <c:pt idx="3">
                  <c:v>65.260000000000005</c:v>
                </c:pt>
                <c:pt idx="4">
                  <c:v>66.06</c:v>
                </c:pt>
              </c:numCache>
            </c:numRef>
          </c:val>
          <c:extLst>
            <c:ext xmlns:c16="http://schemas.microsoft.com/office/drawing/2014/chart" uri="{C3380CC4-5D6E-409C-BE32-E72D297353CC}">
              <c16:uniqueId val="{00000000-DC27-409E-914F-B1A297516AD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67.22</c:v>
                </c:pt>
                <c:pt idx="2">
                  <c:v>67.459999999999994</c:v>
                </c:pt>
                <c:pt idx="3">
                  <c:v>67.37</c:v>
                </c:pt>
                <c:pt idx="4">
                  <c:v>70.05</c:v>
                </c:pt>
              </c:numCache>
            </c:numRef>
          </c:val>
          <c:smooth val="0"/>
          <c:extLst>
            <c:ext xmlns:c16="http://schemas.microsoft.com/office/drawing/2014/chart" uri="{C3380CC4-5D6E-409C-BE32-E72D297353CC}">
              <c16:uniqueId val="{00000001-DC27-409E-914F-B1A297516AD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99.98</c:v>
                </c:pt>
                <c:pt idx="1">
                  <c:v>99.99</c:v>
                </c:pt>
                <c:pt idx="2">
                  <c:v>100.01</c:v>
                </c:pt>
                <c:pt idx="3">
                  <c:v>99.99</c:v>
                </c:pt>
                <c:pt idx="4">
                  <c:v>99.97</c:v>
                </c:pt>
              </c:numCache>
            </c:numRef>
          </c:val>
          <c:extLst>
            <c:ext xmlns:c16="http://schemas.microsoft.com/office/drawing/2014/chart" uri="{C3380CC4-5D6E-409C-BE32-E72D297353CC}">
              <c16:uniqueId val="{00000000-D7A3-411B-AAF3-AD60301D719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A3-411B-AAF3-AD60301D719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8F-4475-B3C8-C37D7ED4D56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8F-4475-B3C8-C37D7ED4D56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EC-4269-B4F9-9C1EA049153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EC-4269-B4F9-9C1EA049153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F3-45B9-9DFF-C2E48AF8880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F3-45B9-9DFF-C2E48AF8880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34-4DBD-8453-3A464AC582C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34-4DBD-8453-3A464AC582C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quot;-&quot;">
                  <c:v>4316.25</c:v>
                </c:pt>
                <c:pt idx="3" formatCode="#,##0.00;&quot;△&quot;#,##0.00;&quot;-&quot;">
                  <c:v>4000.49</c:v>
                </c:pt>
                <c:pt idx="4" formatCode="#,##0.00;&quot;△&quot;#,##0.00;&quot;-&quot;">
                  <c:v>3560.57</c:v>
                </c:pt>
              </c:numCache>
            </c:numRef>
          </c:val>
          <c:extLst>
            <c:ext xmlns:c16="http://schemas.microsoft.com/office/drawing/2014/chart" uri="{C3380CC4-5D6E-409C-BE32-E72D297353CC}">
              <c16:uniqueId val="{00000000-A9F8-465F-B102-CC67C54C588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1223.96</c:v>
                </c:pt>
                <c:pt idx="2">
                  <c:v>1269.1500000000001</c:v>
                </c:pt>
                <c:pt idx="3">
                  <c:v>1087.96</c:v>
                </c:pt>
                <c:pt idx="4">
                  <c:v>1209.45</c:v>
                </c:pt>
              </c:numCache>
            </c:numRef>
          </c:val>
          <c:smooth val="0"/>
          <c:extLst>
            <c:ext xmlns:c16="http://schemas.microsoft.com/office/drawing/2014/chart" uri="{C3380CC4-5D6E-409C-BE32-E72D297353CC}">
              <c16:uniqueId val="{00000001-A9F8-465F-B102-CC67C54C588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57.25</c:v>
                </c:pt>
                <c:pt idx="1">
                  <c:v>68.28</c:v>
                </c:pt>
                <c:pt idx="2">
                  <c:v>45.59</c:v>
                </c:pt>
                <c:pt idx="3">
                  <c:v>57.27</c:v>
                </c:pt>
                <c:pt idx="4">
                  <c:v>79.7</c:v>
                </c:pt>
              </c:numCache>
            </c:numRef>
          </c:val>
          <c:extLst>
            <c:ext xmlns:c16="http://schemas.microsoft.com/office/drawing/2014/chart" uri="{C3380CC4-5D6E-409C-BE32-E72D297353CC}">
              <c16:uniqueId val="{00000000-713C-425B-8790-DB7BA9C1D4D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61.54</c:v>
                </c:pt>
                <c:pt idx="2">
                  <c:v>63.97</c:v>
                </c:pt>
                <c:pt idx="3">
                  <c:v>59.67</c:v>
                </c:pt>
                <c:pt idx="4">
                  <c:v>55.93</c:v>
                </c:pt>
              </c:numCache>
            </c:numRef>
          </c:val>
          <c:smooth val="0"/>
          <c:extLst>
            <c:ext xmlns:c16="http://schemas.microsoft.com/office/drawing/2014/chart" uri="{C3380CC4-5D6E-409C-BE32-E72D297353CC}">
              <c16:uniqueId val="{00000001-713C-425B-8790-DB7BA9C1D4D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233.23</c:v>
                </c:pt>
                <c:pt idx="1">
                  <c:v>198.03</c:v>
                </c:pt>
                <c:pt idx="2">
                  <c:v>317.93</c:v>
                </c:pt>
                <c:pt idx="3">
                  <c:v>257.7</c:v>
                </c:pt>
                <c:pt idx="4">
                  <c:v>187.67</c:v>
                </c:pt>
              </c:numCache>
            </c:numRef>
          </c:val>
          <c:extLst>
            <c:ext xmlns:c16="http://schemas.microsoft.com/office/drawing/2014/chart" uri="{C3380CC4-5D6E-409C-BE32-E72D297353CC}">
              <c16:uniqueId val="{00000000-A6C9-4C37-8B3D-4DA95CA3736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267.86</c:v>
                </c:pt>
                <c:pt idx="2">
                  <c:v>256.82</c:v>
                </c:pt>
                <c:pt idx="3">
                  <c:v>270.60000000000002</c:v>
                </c:pt>
                <c:pt idx="4">
                  <c:v>289.60000000000002</c:v>
                </c:pt>
              </c:numCache>
            </c:numRef>
          </c:val>
          <c:smooth val="0"/>
          <c:extLst>
            <c:ext xmlns:c16="http://schemas.microsoft.com/office/drawing/2014/chart" uri="{C3380CC4-5D6E-409C-BE32-E72D297353CC}">
              <c16:uniqueId val="{00000001-A6C9-4C37-8B3D-4DA95CA3736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S16"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伊方町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8901</v>
      </c>
      <c r="AM8" s="51"/>
      <c r="AN8" s="51"/>
      <c r="AO8" s="51"/>
      <c r="AP8" s="51"/>
      <c r="AQ8" s="51"/>
      <c r="AR8" s="51"/>
      <c r="AS8" s="51"/>
      <c r="AT8" s="46">
        <f>データ!T6</f>
        <v>93.98</v>
      </c>
      <c r="AU8" s="46"/>
      <c r="AV8" s="46"/>
      <c r="AW8" s="46"/>
      <c r="AX8" s="46"/>
      <c r="AY8" s="46"/>
      <c r="AZ8" s="46"/>
      <c r="BA8" s="46"/>
      <c r="BB8" s="46">
        <f>データ!U6</f>
        <v>94.71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42.24</v>
      </c>
      <c r="Q10" s="46"/>
      <c r="R10" s="46"/>
      <c r="S10" s="46"/>
      <c r="T10" s="46"/>
      <c r="U10" s="46"/>
      <c r="V10" s="46"/>
      <c r="W10" s="46">
        <f>データ!Q6</f>
        <v>110.21</v>
      </c>
      <c r="X10" s="46"/>
      <c r="Y10" s="46"/>
      <c r="Z10" s="46"/>
      <c r="AA10" s="46"/>
      <c r="AB10" s="46"/>
      <c r="AC10" s="46"/>
      <c r="AD10" s="51">
        <f>データ!R6</f>
        <v>2530</v>
      </c>
      <c r="AE10" s="51"/>
      <c r="AF10" s="51"/>
      <c r="AG10" s="51"/>
      <c r="AH10" s="51"/>
      <c r="AI10" s="51"/>
      <c r="AJ10" s="51"/>
      <c r="AK10" s="2"/>
      <c r="AL10" s="51">
        <f>データ!V6</f>
        <v>3724</v>
      </c>
      <c r="AM10" s="51"/>
      <c r="AN10" s="51"/>
      <c r="AO10" s="51"/>
      <c r="AP10" s="51"/>
      <c r="AQ10" s="51"/>
      <c r="AR10" s="51"/>
      <c r="AS10" s="51"/>
      <c r="AT10" s="46">
        <f>データ!W6</f>
        <v>0.99</v>
      </c>
      <c r="AU10" s="46"/>
      <c r="AV10" s="46"/>
      <c r="AW10" s="46"/>
      <c r="AX10" s="46"/>
      <c r="AY10" s="46"/>
      <c r="AZ10" s="46"/>
      <c r="BA10" s="46"/>
      <c r="BB10" s="46">
        <f>データ!X6</f>
        <v>3761.62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【1,260.21】</v>
      </c>
      <c r="I86" s="26" t="str">
        <f>データ!CA6</f>
        <v>【75.29】</v>
      </c>
      <c r="J86" s="26" t="str">
        <f>データ!CL6</f>
        <v>【215.41】</v>
      </c>
      <c r="K86" s="26" t="str">
        <f>データ!CW6</f>
        <v>【42.90】</v>
      </c>
      <c r="L86" s="26" t="str">
        <f>データ!DH6</f>
        <v>【84.75】</v>
      </c>
      <c r="M86" s="26" t="s">
        <v>44</v>
      </c>
      <c r="N86" s="26" t="s">
        <v>44</v>
      </c>
      <c r="O86" s="26" t="str">
        <f>データ!EO6</f>
        <v>【0.30】</v>
      </c>
    </row>
  </sheetData>
  <sheetProtection algorithmName="SHA-512" hashValue="AL1YwW0634onKkmUzh3umYzg5tFBdqfsIfABddqveHgnBcYwbooJ1R0O/QU3N9Jur+5yEmN3BhI4AjTqdL1ZiA==" saltValue="kUQMFXSd3okWAK3PAb9P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384429</v>
      </c>
      <c r="D6" s="33">
        <f t="shared" si="3"/>
        <v>47</v>
      </c>
      <c r="E6" s="33">
        <f t="shared" si="3"/>
        <v>17</v>
      </c>
      <c r="F6" s="33">
        <f t="shared" si="3"/>
        <v>4</v>
      </c>
      <c r="G6" s="33">
        <f t="shared" si="3"/>
        <v>0</v>
      </c>
      <c r="H6" s="33" t="str">
        <f t="shared" si="3"/>
        <v>愛媛県　伊方町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42.24</v>
      </c>
      <c r="Q6" s="34">
        <f t="shared" si="3"/>
        <v>110.21</v>
      </c>
      <c r="R6" s="34">
        <f t="shared" si="3"/>
        <v>2530</v>
      </c>
      <c r="S6" s="34">
        <f t="shared" si="3"/>
        <v>8901</v>
      </c>
      <c r="T6" s="34">
        <f t="shared" si="3"/>
        <v>93.98</v>
      </c>
      <c r="U6" s="34">
        <f t="shared" si="3"/>
        <v>94.71</v>
      </c>
      <c r="V6" s="34">
        <f t="shared" si="3"/>
        <v>3724</v>
      </c>
      <c r="W6" s="34">
        <f t="shared" si="3"/>
        <v>0.99</v>
      </c>
      <c r="X6" s="34">
        <f t="shared" si="3"/>
        <v>3761.62</v>
      </c>
      <c r="Y6" s="35">
        <f>IF(Y7="",NA(),Y7)</f>
        <v>99.98</v>
      </c>
      <c r="Z6" s="35">
        <f t="shared" ref="Z6:AH6" si="4">IF(Z7="",NA(),Z7)</f>
        <v>99.99</v>
      </c>
      <c r="AA6" s="35">
        <f t="shared" si="4"/>
        <v>100.01</v>
      </c>
      <c r="AB6" s="35">
        <f t="shared" si="4"/>
        <v>99.99</v>
      </c>
      <c r="AC6" s="35">
        <f t="shared" si="4"/>
        <v>99.97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4316.25</v>
      </c>
      <c r="BI6" s="35">
        <f t="shared" si="7"/>
        <v>4000.49</v>
      </c>
      <c r="BJ6" s="35">
        <f t="shared" si="7"/>
        <v>3560.57</v>
      </c>
      <c r="BK6" s="35">
        <f t="shared" si="7"/>
        <v>1592.72</v>
      </c>
      <c r="BL6" s="35">
        <f t="shared" si="7"/>
        <v>1223.96</v>
      </c>
      <c r="BM6" s="35">
        <f t="shared" si="7"/>
        <v>1269.1500000000001</v>
      </c>
      <c r="BN6" s="35">
        <f t="shared" si="7"/>
        <v>1087.96</v>
      </c>
      <c r="BO6" s="35">
        <f t="shared" si="7"/>
        <v>1209.45</v>
      </c>
      <c r="BP6" s="34" t="str">
        <f>IF(BP7="","",IF(BP7="-","【-】","【"&amp;SUBSTITUTE(TEXT(BP7,"#,##0.00"),"-","△")&amp;"】"))</f>
        <v>【1,260.21】</v>
      </c>
      <c r="BQ6" s="35">
        <f>IF(BQ7="",NA(),BQ7)</f>
        <v>57.25</v>
      </c>
      <c r="BR6" s="35">
        <f t="shared" ref="BR6:BZ6" si="8">IF(BR7="",NA(),BR7)</f>
        <v>68.28</v>
      </c>
      <c r="BS6" s="35">
        <f t="shared" si="8"/>
        <v>45.59</v>
      </c>
      <c r="BT6" s="35">
        <f t="shared" si="8"/>
        <v>57.27</v>
      </c>
      <c r="BU6" s="35">
        <f t="shared" si="8"/>
        <v>79.7</v>
      </c>
      <c r="BV6" s="35">
        <f t="shared" si="8"/>
        <v>53.7</v>
      </c>
      <c r="BW6" s="35">
        <f t="shared" si="8"/>
        <v>61.54</v>
      </c>
      <c r="BX6" s="35">
        <f t="shared" si="8"/>
        <v>63.97</v>
      </c>
      <c r="BY6" s="35">
        <f t="shared" si="8"/>
        <v>59.67</v>
      </c>
      <c r="BZ6" s="35">
        <f t="shared" si="8"/>
        <v>55.93</v>
      </c>
      <c r="CA6" s="34" t="str">
        <f>IF(CA7="","",IF(CA7="-","【-】","【"&amp;SUBSTITUTE(TEXT(CA7,"#,##0.00"),"-","△")&amp;"】"))</f>
        <v>【75.29】</v>
      </c>
      <c r="CB6" s="35">
        <f>IF(CB7="",NA(),CB7)</f>
        <v>233.23</v>
      </c>
      <c r="CC6" s="35">
        <f t="shared" ref="CC6:CK6" si="9">IF(CC7="",NA(),CC7)</f>
        <v>198.03</v>
      </c>
      <c r="CD6" s="35">
        <f t="shared" si="9"/>
        <v>317.93</v>
      </c>
      <c r="CE6" s="35">
        <f t="shared" si="9"/>
        <v>257.7</v>
      </c>
      <c r="CF6" s="35">
        <f t="shared" si="9"/>
        <v>187.67</v>
      </c>
      <c r="CG6" s="35">
        <f t="shared" si="9"/>
        <v>300.35000000000002</v>
      </c>
      <c r="CH6" s="35">
        <f t="shared" si="9"/>
        <v>267.86</v>
      </c>
      <c r="CI6" s="35">
        <f t="shared" si="9"/>
        <v>256.82</v>
      </c>
      <c r="CJ6" s="35">
        <f t="shared" si="9"/>
        <v>270.60000000000002</v>
      </c>
      <c r="CK6" s="35">
        <f t="shared" si="9"/>
        <v>289.60000000000002</v>
      </c>
      <c r="CL6" s="34" t="str">
        <f>IF(CL7="","",IF(CL7="-","【-】","【"&amp;SUBSTITUTE(TEXT(CL7,"#,##0.00"),"-","△")&amp;"】"))</f>
        <v>【215.41】</v>
      </c>
      <c r="CM6" s="35">
        <f>IF(CM7="",NA(),CM7)</f>
        <v>29.17</v>
      </c>
      <c r="CN6" s="35">
        <f t="shared" ref="CN6:CV6" si="10">IF(CN7="",NA(),CN7)</f>
        <v>29.17</v>
      </c>
      <c r="CO6" s="35">
        <f t="shared" si="10"/>
        <v>29.74</v>
      </c>
      <c r="CP6" s="35">
        <f t="shared" si="10"/>
        <v>28.7</v>
      </c>
      <c r="CQ6" s="35">
        <f t="shared" si="10"/>
        <v>30.22</v>
      </c>
      <c r="CR6" s="35">
        <f t="shared" si="10"/>
        <v>37.72</v>
      </c>
      <c r="CS6" s="35">
        <f t="shared" si="10"/>
        <v>37.08</v>
      </c>
      <c r="CT6" s="35">
        <f t="shared" si="10"/>
        <v>37.46</v>
      </c>
      <c r="CU6" s="35">
        <f t="shared" si="10"/>
        <v>37.65</v>
      </c>
      <c r="CV6" s="35">
        <f t="shared" si="10"/>
        <v>36.71</v>
      </c>
      <c r="CW6" s="34" t="str">
        <f>IF(CW7="","",IF(CW7="-","【-】","【"&amp;SUBSTITUTE(TEXT(CW7,"#,##0.00"),"-","△")&amp;"】"))</f>
        <v>【42.90】</v>
      </c>
      <c r="CX6" s="35">
        <f>IF(CX7="",NA(),CX7)</f>
        <v>72.59</v>
      </c>
      <c r="CY6" s="35">
        <f t="shared" ref="CY6:DG6" si="11">IF(CY7="",NA(),CY7)</f>
        <v>64.760000000000005</v>
      </c>
      <c r="CZ6" s="35">
        <f t="shared" si="11"/>
        <v>65.2</v>
      </c>
      <c r="DA6" s="35">
        <f t="shared" si="11"/>
        <v>65.260000000000005</v>
      </c>
      <c r="DB6" s="35">
        <f t="shared" si="11"/>
        <v>66.06</v>
      </c>
      <c r="DC6" s="35">
        <f t="shared" si="11"/>
        <v>68.459999999999994</v>
      </c>
      <c r="DD6" s="35">
        <f t="shared" si="11"/>
        <v>67.22</v>
      </c>
      <c r="DE6" s="35">
        <f t="shared" si="11"/>
        <v>67.459999999999994</v>
      </c>
      <c r="DF6" s="35">
        <f t="shared" si="11"/>
        <v>67.37</v>
      </c>
      <c r="DG6" s="35">
        <f t="shared" si="11"/>
        <v>70.05</v>
      </c>
      <c r="DH6" s="34" t="str">
        <f>IF(DH7="","",IF(DH7="-","【-】","【"&amp;SUBSTITUTE(TEXT(DH7,"#,##0.00"),"-","△")&amp;"】"))</f>
        <v>【84.75】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0.13</v>
      </c>
      <c r="EK6" s="35">
        <f t="shared" si="14"/>
        <v>0.13</v>
      </c>
      <c r="EL6" s="35">
        <f t="shared" si="14"/>
        <v>0.09</v>
      </c>
      <c r="EM6" s="35">
        <f t="shared" si="14"/>
        <v>0.06</v>
      </c>
      <c r="EN6" s="35">
        <f t="shared" si="14"/>
        <v>0.02</v>
      </c>
      <c r="EO6" s="34" t="str">
        <f>IF(EO7="","",IF(EO7="-","【-】","【"&amp;SUBSTITUTE(TEXT(EO7,"#,##0.00"),"-","△")&amp;"】"))</f>
        <v>【0.30】</v>
      </c>
    </row>
    <row r="7" spans="1:145" s="36" customFormat="1" x14ac:dyDescent="0.15">
      <c r="A7" s="28"/>
      <c r="B7" s="37">
        <v>2020</v>
      </c>
      <c r="C7" s="37">
        <v>384429</v>
      </c>
      <c r="D7" s="37">
        <v>47</v>
      </c>
      <c r="E7" s="37">
        <v>17</v>
      </c>
      <c r="F7" s="37">
        <v>4</v>
      </c>
      <c r="G7" s="37">
        <v>0</v>
      </c>
      <c r="H7" s="37" t="s">
        <v>98</v>
      </c>
      <c r="I7" s="37" t="s">
        <v>99</v>
      </c>
      <c r="J7" s="37" t="s">
        <v>100</v>
      </c>
      <c r="K7" s="37" t="s">
        <v>101</v>
      </c>
      <c r="L7" s="37" t="s">
        <v>102</v>
      </c>
      <c r="M7" s="37" t="s">
        <v>103</v>
      </c>
      <c r="N7" s="38" t="s">
        <v>104</v>
      </c>
      <c r="O7" s="38" t="s">
        <v>105</v>
      </c>
      <c r="P7" s="38">
        <v>42.24</v>
      </c>
      <c r="Q7" s="38">
        <v>110.21</v>
      </c>
      <c r="R7" s="38">
        <v>2530</v>
      </c>
      <c r="S7" s="38">
        <v>8901</v>
      </c>
      <c r="T7" s="38">
        <v>93.98</v>
      </c>
      <c r="U7" s="38">
        <v>94.71</v>
      </c>
      <c r="V7" s="38">
        <v>3724</v>
      </c>
      <c r="W7" s="38">
        <v>0.99</v>
      </c>
      <c r="X7" s="38">
        <v>3761.62</v>
      </c>
      <c r="Y7" s="38">
        <v>99.98</v>
      </c>
      <c r="Z7" s="38">
        <v>99.99</v>
      </c>
      <c r="AA7" s="38">
        <v>100.01</v>
      </c>
      <c r="AB7" s="38">
        <v>99.99</v>
      </c>
      <c r="AC7" s="38">
        <v>99.97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4316.25</v>
      </c>
      <c r="BI7" s="38">
        <v>4000.49</v>
      </c>
      <c r="BJ7" s="38">
        <v>3560.57</v>
      </c>
      <c r="BK7" s="38">
        <v>1592.72</v>
      </c>
      <c r="BL7" s="38">
        <v>1223.96</v>
      </c>
      <c r="BM7" s="38">
        <v>1269.1500000000001</v>
      </c>
      <c r="BN7" s="38">
        <v>1087.96</v>
      </c>
      <c r="BO7" s="38">
        <v>1209.45</v>
      </c>
      <c r="BP7" s="38">
        <v>1260.21</v>
      </c>
      <c r="BQ7" s="38">
        <v>57.25</v>
      </c>
      <c r="BR7" s="38">
        <v>68.28</v>
      </c>
      <c r="BS7" s="38">
        <v>45.59</v>
      </c>
      <c r="BT7" s="38">
        <v>57.27</v>
      </c>
      <c r="BU7" s="38">
        <v>79.7</v>
      </c>
      <c r="BV7" s="38">
        <v>53.7</v>
      </c>
      <c r="BW7" s="38">
        <v>61.54</v>
      </c>
      <c r="BX7" s="38">
        <v>63.97</v>
      </c>
      <c r="BY7" s="38">
        <v>59.67</v>
      </c>
      <c r="BZ7" s="38">
        <v>55.93</v>
      </c>
      <c r="CA7" s="38">
        <v>75.290000000000006</v>
      </c>
      <c r="CB7" s="38">
        <v>233.23</v>
      </c>
      <c r="CC7" s="38">
        <v>198.03</v>
      </c>
      <c r="CD7" s="38">
        <v>317.93</v>
      </c>
      <c r="CE7" s="38">
        <v>257.7</v>
      </c>
      <c r="CF7" s="38">
        <v>187.67</v>
      </c>
      <c r="CG7" s="38">
        <v>300.35000000000002</v>
      </c>
      <c r="CH7" s="38">
        <v>267.86</v>
      </c>
      <c r="CI7" s="38">
        <v>256.82</v>
      </c>
      <c r="CJ7" s="38">
        <v>270.60000000000002</v>
      </c>
      <c r="CK7" s="38">
        <v>289.60000000000002</v>
      </c>
      <c r="CL7" s="38">
        <v>215.41</v>
      </c>
      <c r="CM7" s="38">
        <v>29.17</v>
      </c>
      <c r="CN7" s="38">
        <v>29.17</v>
      </c>
      <c r="CO7" s="38">
        <v>29.74</v>
      </c>
      <c r="CP7" s="38">
        <v>28.7</v>
      </c>
      <c r="CQ7" s="38">
        <v>30.22</v>
      </c>
      <c r="CR7" s="38">
        <v>37.72</v>
      </c>
      <c r="CS7" s="38">
        <v>37.08</v>
      </c>
      <c r="CT7" s="38">
        <v>37.46</v>
      </c>
      <c r="CU7" s="38">
        <v>37.65</v>
      </c>
      <c r="CV7" s="38">
        <v>36.71</v>
      </c>
      <c r="CW7" s="38">
        <v>42.9</v>
      </c>
      <c r="CX7" s="38">
        <v>72.59</v>
      </c>
      <c r="CY7" s="38">
        <v>64.760000000000005</v>
      </c>
      <c r="CZ7" s="38">
        <v>65.2</v>
      </c>
      <c r="DA7" s="38">
        <v>65.260000000000005</v>
      </c>
      <c r="DB7" s="38">
        <v>66.06</v>
      </c>
      <c r="DC7" s="38">
        <v>68.459999999999994</v>
      </c>
      <c r="DD7" s="38">
        <v>67.22</v>
      </c>
      <c r="DE7" s="38">
        <v>67.459999999999994</v>
      </c>
      <c r="DF7" s="38">
        <v>67.37</v>
      </c>
      <c r="DG7" s="38">
        <v>70.05</v>
      </c>
      <c r="DH7" s="38">
        <v>84.75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0.13</v>
      </c>
      <c r="EK7" s="38">
        <v>0.13</v>
      </c>
      <c r="EL7" s="38">
        <v>0.09</v>
      </c>
      <c r="EM7" s="38">
        <v>0.06</v>
      </c>
      <c r="EN7" s="38">
        <v>0.02</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崇史</cp:lastModifiedBy>
  <cp:lastPrinted>2022-02-07T02:14:11Z</cp:lastPrinted>
  <dcterms:created xsi:type="dcterms:W3CDTF">2021-12-03T07:52:45Z</dcterms:created>
  <dcterms:modified xsi:type="dcterms:W3CDTF">2022-02-07T02:24:38Z</dcterms:modified>
  <cp:category/>
</cp:coreProperties>
</file>