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59（下水道＆浄化槽）\下水道係\下水道　西本\財政係\経営比較分析表\Ｒ2\16内子町\"/>
    </mc:Choice>
  </mc:AlternateContent>
  <workbookProtection workbookAlgorithmName="SHA-512" workbookHashValue="Hx1iee8Nrzug8MtkEeLEmlZoFTwy1CEgJhQCJD2oCWTz6EyBgGdXCA6P4eleivG/jN2nBsItDtLhl4Rk9l5G2w==" workbookSaltValue="qKGCy0wE3Dc1rso7Qk35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<sst xmlns="http://schemas.openxmlformats.org/spreadsheetml/2006/main" count="253" uniqueCount="118">
  <si>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</si>
  <si>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</si>
  <si>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</si>
  <si>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</si>
  <si>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</si>
  <si>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</si>
  <si>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</si>
  <si>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</si>
  <si>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</si>
  <si>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</si>
  <si>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</si>
  <si>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</si>
  <si>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</si>
  <si>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</si>
  <si>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</si>
  <si>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</si>
  <si>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</si>
  <si>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</si>
  <si>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</si>
  <si>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</si>
  <si>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</si>
  <si>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</si>
  <si>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</si>
  <si>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</si>
  <si>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</si>
  <si>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</si>
  <si>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</si>
  <si>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</si>
  <si>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</si>
  <si>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</si>
  <si>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</si>
  <si>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</si>
  <si>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</si>
  <si>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</si>
  <si>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</si>
  <si>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</si>
  <si>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</si>
  <si>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</si>
  <si>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</si>
  <si>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</si>
  <si>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</si>
  <si>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</si>
  <si>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</si>
  <si>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</si>
  <si>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</si>
  <si>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</si>
  <si>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</si>
  <si>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</si>
  <si>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</si>
  <si>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</si>
  <si>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</si>
  <si>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</si>
  <si>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</si>
  <si>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</si>
  <si>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</si>
  <si>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</si>
  <si>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</si>
  <si>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</si>
  <si>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</si>
  <si>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</si>
  <si>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</si>
  <si>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</si>
  <si>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</si>
  <si>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</si>
  <si>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</si>
  <si>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</si>
  <si>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</si>
  <si>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</si>
  <si>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</si>
  <si>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</si>
  <si>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</si>
  <si>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</si>
  <si>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</si>
  <si>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</si>
  <si>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</si>
  <si>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</si>
  <si>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</si>
  <si>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</si>
  <si>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</si>
  <si>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</si>
  <si>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</si>
  <si>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</si>
  <si>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</si>
  <si>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</si>
  <si>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</si>
  <si>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</si>
  <si>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</si>
  <si>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</si>
  <si>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</si>
  <si>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</si>
  <si>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</si>
  <si>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</si>
  <si>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</si>
  <si>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</si>
  <si>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</si>
  <si>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</si>
  <si>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内子町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</si>
  <si>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</si>
  <si>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</si>
  <si>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</si>
  <si>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</si>
  <si>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</si>
  <si>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</si>
  <si>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</si>
  <si>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</si>
  <si>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</si>
  <si>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</si>
  <si>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</si>
  <si>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</si>
  <si>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</si>
  <si>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</si>
  <si>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</si>
  <si>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</si>
  <si>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</si>
  <si>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</si>
  <si>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は、類似団体の平均を下回っているが、一般的に安定していると言える。しかしながら、経費の大半を料金収入以外の収入（一般会計補助金）で賄っており、使用料の見直しを検討する必要がある。なお、今年度100％を下回っている要因は、繰越事業分の一般会計補助金を前年度に繰り入れているためである。
　⑥汚水処理原価は、維持管理費増のため例年に比べ高くなっており、③流動比率および⑤経費回収率についても、100%を下回っており類似団体と比較しても数値は低く、収益の確保等経営の効率化が必要と考える。
　また、④企業債残高対事業規模比率は、類似団体を遙かに上回っており、企業債償還残高削減のため、今後も積極的に債務の償還を進めていく。
　⑦施設利用率は、例年30%前半と類似団体の平均値を下回っており、処理能力に余裕がある。今後、大きな水量増加は見込めないため、施設活用については、更新等の計画で慎重に検討したい。
　⑧水洗化率は、類似団体とほぼ同じであり、今後も接続勧誘を行いさらなるアップを目指す。</t>
    <rPh sb="18" eb="20">
      <t>シタマワ</t>
    </rPh>
    <rPh sb="100" eb="103">
      <t>コンネンド</t>
    </rPh>
    <rPh sb="108" eb="110">
      <t>シタマワ</t>
    </rPh>
    <rPh sb="114" eb="116">
      <t>ヨウイン</t>
    </rPh>
    <rPh sb="118" eb="123">
      <t>クリコシジギョウブン</t>
    </rPh>
    <rPh sb="160" eb="162">
      <t>イジ</t>
    </rPh>
    <rPh sb="162" eb="165">
      <t>カンリヒ</t>
    </rPh>
    <rPh sb="165" eb="166">
      <t>ゾウ</t>
    </rPh>
    <rPh sb="174" eb="175">
      <t>タカ</t>
    </rPh>
    <phoneticPr fontId="4"/>
  </si>
  <si>
    <t>　管渠施設については、供用開始（平成11年）から約20年が経過しているが、耐用年数（50年）から見てもまだ十分な期間があり、現状として、管渠の更新・老朽化対策は実施していない。しかし、浄化センター内に設置されている機械・設備については、経年等による機能の低下が発現し始める時期にある。
　今後は、「ストックマネジメント計画」に基づき、計画的な下水道施設の改築更新を進めていく。</t>
    <rPh sb="107" eb="109">
      <t>キカイ</t>
    </rPh>
    <rPh sb="163" eb="164">
      <t>モト</t>
    </rPh>
    <rPh sb="167" eb="170">
      <t>ケイカクテキ</t>
    </rPh>
    <rPh sb="171" eb="174">
      <t>ゲスイドウ</t>
    </rPh>
    <rPh sb="177" eb="181">
      <t>カイチクコウシン</t>
    </rPh>
    <rPh sb="182" eb="183">
      <t>スス</t>
    </rPh>
    <phoneticPr fontId="4"/>
  </si>
  <si>
    <t>　平成29年度から公営企業法を適用し、安定的な経営を目指しているが、依然、一般会計からの繰入金に頼らなければならない状況である。加えて、人口減少や施設の老朽化が進み、料金収入の減少や更新需要の増加が見込まれ、脆弱な経営基盤の強化が今後の急務な課題である。そのために、経営の合理化はもとより、下水道普及率や水洗化率の向上とともに、料金の適正化等による収益の確保を図り、長期的に安定したサービスの提供に向け、経営基盤の強化を目指していく。</t>
    <rPh sb="145" eb="148">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</si>
</sst>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B0-452D-AA47-FC8910AE6E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0.13</c:v>
                </c:pt>
                <c:pt idx="3">
                  <c:v>0.15</c:v>
                </c:pt>
                <c:pt idx="4">
                  <c:v>1.65</c:v>
                </c:pt>
              </c:numCache>
            </c:numRef>
          </c:val>
          <c:smooth val="0"/>
          <c:extLst>
            <c:ext xmlns:c16="http://schemas.microsoft.com/office/drawing/2014/chart" uri="{C3380CC4-5D6E-409C-BE32-E72D297353CC}">
              <c16:uniqueId val="{00000001-D9B0-452D-AA47-FC8910AE6E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34.880000000000003</c:v>
                </c:pt>
                <c:pt idx="2">
                  <c:v>34.67</c:v>
                </c:pt>
                <c:pt idx="3">
                  <c:v>33.79</c:v>
                </c:pt>
                <c:pt idx="4">
                  <c:v>34.21</c:v>
                </c:pt>
              </c:numCache>
            </c:numRef>
          </c:val>
          <c:extLst>
            <c:ext xmlns:c16="http://schemas.microsoft.com/office/drawing/2014/chart" uri="{C3380CC4-5D6E-409C-BE32-E72D297353CC}">
              <c16:uniqueId val="{00000000-9CC6-47C0-995F-BA6CBE63CD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c:v>
                </c:pt>
                <c:pt idx="2">
                  <c:v>52.58</c:v>
                </c:pt>
                <c:pt idx="3">
                  <c:v>50.94</c:v>
                </c:pt>
                <c:pt idx="4">
                  <c:v>50.53</c:v>
                </c:pt>
              </c:numCache>
            </c:numRef>
          </c:val>
          <c:smooth val="0"/>
          <c:extLst>
            <c:ext xmlns:c16="http://schemas.microsoft.com/office/drawing/2014/chart" uri="{C3380CC4-5D6E-409C-BE32-E72D297353CC}">
              <c16:uniqueId val="{00000001-9CC6-47C0-995F-BA6CBE63CD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84.96</c:v>
                </c:pt>
                <c:pt idx="2">
                  <c:v>85.58</c:v>
                </c:pt>
                <c:pt idx="3">
                  <c:v>86.34</c:v>
                </c:pt>
                <c:pt idx="4">
                  <c:v>86.58</c:v>
                </c:pt>
              </c:numCache>
            </c:numRef>
          </c:val>
          <c:extLst>
            <c:ext xmlns:c16="http://schemas.microsoft.com/office/drawing/2014/chart" uri="{C3380CC4-5D6E-409C-BE32-E72D297353CC}">
              <c16:uniqueId val="{00000000-4D5A-4297-9D5A-3F8D94795D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83.51</c:v>
                </c:pt>
                <c:pt idx="2">
                  <c:v>83.02</c:v>
                </c:pt>
                <c:pt idx="3">
                  <c:v>82.55</c:v>
                </c:pt>
                <c:pt idx="4">
                  <c:v>82.08</c:v>
                </c:pt>
              </c:numCache>
            </c:numRef>
          </c:val>
          <c:smooth val="0"/>
          <c:extLst>
            <c:ext xmlns:c16="http://schemas.microsoft.com/office/drawing/2014/chart" uri="{C3380CC4-5D6E-409C-BE32-E72D297353CC}">
              <c16:uniqueId val="{00000001-4D5A-4297-9D5A-3F8D94795D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100.41</c:v>
                </c:pt>
                <c:pt idx="2">
                  <c:v>100.33</c:v>
                </c:pt>
                <c:pt idx="3">
                  <c:v>101.77</c:v>
                </c:pt>
                <c:pt idx="4">
                  <c:v>98.75</c:v>
                </c:pt>
              </c:numCache>
            </c:numRef>
          </c:val>
          <c:extLst>
            <c:ext xmlns:c16="http://schemas.microsoft.com/office/drawing/2014/chart" uri="{C3380CC4-5D6E-409C-BE32-E72D297353CC}">
              <c16:uniqueId val="{00000000-0AC2-430A-BCDB-A125A023A3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108.11</c:v>
                </c:pt>
                <c:pt idx="2">
                  <c:v>104.14</c:v>
                </c:pt>
                <c:pt idx="3">
                  <c:v>106.57</c:v>
                </c:pt>
                <c:pt idx="4">
                  <c:v>107.21</c:v>
                </c:pt>
              </c:numCache>
            </c:numRef>
          </c:val>
          <c:smooth val="0"/>
          <c:extLst>
            <c:ext xmlns:c16="http://schemas.microsoft.com/office/drawing/2014/chart" uri="{C3380CC4-5D6E-409C-BE32-E72D297353CC}">
              <c16:uniqueId val="{00000001-0AC2-430A-BCDB-A125A023A3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3.75</c:v>
                </c:pt>
                <c:pt idx="2">
                  <c:v>7.51</c:v>
                </c:pt>
                <c:pt idx="3">
                  <c:v>10.91</c:v>
                </c:pt>
                <c:pt idx="4">
                  <c:v>14.18</c:v>
                </c:pt>
              </c:numCache>
            </c:numRef>
          </c:val>
          <c:extLst>
            <c:ext xmlns:c16="http://schemas.microsoft.com/office/drawing/2014/chart" uri="{C3380CC4-5D6E-409C-BE32-E72D297353CC}">
              <c16:uniqueId val="{00000000-C2CC-467C-B335-B7FD750B68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21.16</c:v>
                </c:pt>
                <c:pt idx="2">
                  <c:v>15.95</c:v>
                </c:pt>
                <c:pt idx="3">
                  <c:v>15.85</c:v>
                </c:pt>
                <c:pt idx="4">
                  <c:v>12.7</c:v>
                </c:pt>
              </c:numCache>
            </c:numRef>
          </c:val>
          <c:smooth val="0"/>
          <c:extLst>
            <c:ext xmlns:c16="http://schemas.microsoft.com/office/drawing/2014/chart" uri="{C3380CC4-5D6E-409C-BE32-E72D297353CC}">
              <c16:uniqueId val="{00000001-C2CC-467C-B335-B7FD750B68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03-4E4C-9329-11AA23477B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003-4E4C-9329-11AA23477B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D1-4B5C-8442-757E3263E7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86.54</c:v>
                </c:pt>
                <c:pt idx="2">
                  <c:v>73.180000000000007</c:v>
                </c:pt>
                <c:pt idx="3">
                  <c:v>53.44</c:v>
                </c:pt>
                <c:pt idx="4">
                  <c:v>43.71</c:v>
                </c:pt>
              </c:numCache>
            </c:numRef>
          </c:val>
          <c:smooth val="0"/>
          <c:extLst>
            <c:ext xmlns:c16="http://schemas.microsoft.com/office/drawing/2014/chart" uri="{C3380CC4-5D6E-409C-BE32-E72D297353CC}">
              <c16:uniqueId val="{00000001-D4D1-4B5C-8442-757E3263E7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26.97</c:v>
                </c:pt>
                <c:pt idx="2">
                  <c:v>36.29</c:v>
                </c:pt>
                <c:pt idx="3">
                  <c:v>40.18</c:v>
                </c:pt>
                <c:pt idx="4">
                  <c:v>40.590000000000003</c:v>
                </c:pt>
              </c:numCache>
            </c:numRef>
          </c:val>
          <c:extLst>
            <c:ext xmlns:c16="http://schemas.microsoft.com/office/drawing/2014/chart" uri="{C3380CC4-5D6E-409C-BE32-E72D297353CC}">
              <c16:uniqueId val="{00000000-A26F-4449-8E90-529B908E00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62.25</c:v>
                </c:pt>
                <c:pt idx="2">
                  <c:v>52.32</c:v>
                </c:pt>
                <c:pt idx="3">
                  <c:v>47.03</c:v>
                </c:pt>
                <c:pt idx="4">
                  <c:v>40.67</c:v>
                </c:pt>
              </c:numCache>
            </c:numRef>
          </c:val>
          <c:smooth val="0"/>
          <c:extLst>
            <c:ext xmlns:c16="http://schemas.microsoft.com/office/drawing/2014/chart" uri="{C3380CC4-5D6E-409C-BE32-E72D297353CC}">
              <c16:uniqueId val="{00000001-A26F-4449-8E90-529B908E00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2076.61</c:v>
                </c:pt>
                <c:pt idx="2">
                  <c:v>1831.86</c:v>
                </c:pt>
                <c:pt idx="3">
                  <c:v>1655.83</c:v>
                </c:pt>
                <c:pt idx="4">
                  <c:v>1507.21</c:v>
                </c:pt>
              </c:numCache>
            </c:numRef>
          </c:val>
          <c:extLst>
            <c:ext xmlns:c16="http://schemas.microsoft.com/office/drawing/2014/chart" uri="{C3380CC4-5D6E-409C-BE32-E72D297353CC}">
              <c16:uniqueId val="{00000000-58AA-4975-A9AD-3FAC220A08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966.33</c:v>
                </c:pt>
                <c:pt idx="2">
                  <c:v>958.81</c:v>
                </c:pt>
                <c:pt idx="3">
                  <c:v>1001.3</c:v>
                </c:pt>
                <c:pt idx="4">
                  <c:v>1050.51</c:v>
                </c:pt>
              </c:numCache>
            </c:numRef>
          </c:val>
          <c:smooth val="0"/>
          <c:extLst>
            <c:ext xmlns:c16="http://schemas.microsoft.com/office/drawing/2014/chart" uri="{C3380CC4-5D6E-409C-BE32-E72D297353CC}">
              <c16:uniqueId val="{00000001-58AA-4975-A9AD-3FAC220A08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77.510000000000005</c:v>
                </c:pt>
                <c:pt idx="2">
                  <c:v>73.83</c:v>
                </c:pt>
                <c:pt idx="3">
                  <c:v>65.88</c:v>
                </c:pt>
                <c:pt idx="4">
                  <c:v>57</c:v>
                </c:pt>
              </c:numCache>
            </c:numRef>
          </c:val>
          <c:extLst>
            <c:ext xmlns:c16="http://schemas.microsoft.com/office/drawing/2014/chart" uri="{C3380CC4-5D6E-409C-BE32-E72D297353CC}">
              <c16:uniqueId val="{00000000-692D-403B-9CCA-2F6B4C3EF7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81.739999999999995</c:v>
                </c:pt>
                <c:pt idx="2">
                  <c:v>82.88</c:v>
                </c:pt>
                <c:pt idx="3">
                  <c:v>81.88</c:v>
                </c:pt>
                <c:pt idx="4">
                  <c:v>82.65</c:v>
                </c:pt>
              </c:numCache>
            </c:numRef>
          </c:val>
          <c:smooth val="0"/>
          <c:extLst>
            <c:ext xmlns:c16="http://schemas.microsoft.com/office/drawing/2014/chart" uri="{C3380CC4-5D6E-409C-BE32-E72D297353CC}">
              <c16:uniqueId val="{00000001-692D-403B-9CCA-2F6B4C3EF7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168.98</c:v>
                </c:pt>
                <c:pt idx="2">
                  <c:v>180.58</c:v>
                </c:pt>
                <c:pt idx="3">
                  <c:v>202.04</c:v>
                </c:pt>
                <c:pt idx="4">
                  <c:v>239.84</c:v>
                </c:pt>
              </c:numCache>
            </c:numRef>
          </c:val>
          <c:extLst>
            <c:ext xmlns:c16="http://schemas.microsoft.com/office/drawing/2014/chart" uri="{C3380CC4-5D6E-409C-BE32-E72D297353CC}">
              <c16:uniqueId val="{00000000-3F68-4581-A666-0E6C970C8A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194.31</c:v>
                </c:pt>
                <c:pt idx="2">
                  <c:v>190.99</c:v>
                </c:pt>
                <c:pt idx="3">
                  <c:v>187.55</c:v>
                </c:pt>
                <c:pt idx="4">
                  <c:v>186.3</c:v>
                </c:pt>
              </c:numCache>
            </c:numRef>
          </c:val>
          <c:smooth val="0"/>
          <c:extLst>
            <c:ext xmlns:c16="http://schemas.microsoft.com/office/drawing/2014/chart" uri="{C3380CC4-5D6E-409C-BE32-E72D297353CC}">
              <c16:uniqueId val="{00000001-3F68-4581-A666-0E6C970C8A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I59" sqref="BI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内子町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16056</v>
      </c>
      <c r="AM8" s="51"/>
      <c r="AN8" s="51"/>
      <c r="AO8" s="51"/>
      <c r="AP8" s="51"/>
      <c r="AQ8" s="51"/>
      <c r="AR8" s="51"/>
      <c r="AS8" s="51"/>
      <c r="AT8" s="46">
        <f>データ!T6</f>
        <v>299.43</v>
      </c>
      <c r="AU8" s="46"/>
      <c r="AV8" s="46"/>
      <c r="AW8" s="46"/>
      <c r="AX8" s="46"/>
      <c r="AY8" s="46"/>
      <c r="AZ8" s="46"/>
      <c r="BA8" s="46"/>
      <c r="BB8" s="46">
        <f>データ!U6</f>
        <v>53.62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73.36</v>
      </c>
      <c r="J10" s="46"/>
      <c r="K10" s="46"/>
      <c r="L10" s="46"/>
      <c r="M10" s="46"/>
      <c r="N10" s="46"/>
      <c r="O10" s="46"/>
      <c r="P10" s="46">
        <f>データ!P6</f>
        <v>31.02</v>
      </c>
      <c r="Q10" s="46"/>
      <c r="R10" s="46"/>
      <c r="S10" s="46"/>
      <c r="T10" s="46"/>
      <c r="U10" s="46"/>
      <c r="V10" s="46"/>
      <c r="W10" s="46">
        <f>データ!Q6</f>
        <v>101.6</v>
      </c>
      <c r="X10" s="46"/>
      <c r="Y10" s="46"/>
      <c r="Z10" s="46"/>
      <c r="AA10" s="46"/>
      <c r="AB10" s="46"/>
      <c r="AC10" s="46"/>
      <c r="AD10" s="51">
        <f>データ!R6</f>
        <v>2760</v>
      </c>
      <c r="AE10" s="51"/>
      <c r="AF10" s="51"/>
      <c r="AG10" s="51"/>
      <c r="AH10" s="51"/>
      <c r="AI10" s="51"/>
      <c r="AJ10" s="51"/>
      <c r="AK10" s="2"/>
      <c r="AL10" s="51">
        <f>データ!V6</f>
        <v>4954</v>
      </c>
      <c r="AM10" s="51"/>
      <c r="AN10" s="51"/>
      <c r="AO10" s="51"/>
      <c r="AP10" s="51"/>
      <c r="AQ10" s="51"/>
      <c r="AR10" s="51"/>
      <c r="AS10" s="51"/>
      <c r="AT10" s="46">
        <f>データ!W6</f>
        <v>1.65</v>
      </c>
      <c r="AU10" s="46"/>
      <c r="AV10" s="46"/>
      <c r="AW10" s="46"/>
      <c r="AX10" s="46"/>
      <c r="AY10" s="46"/>
      <c r="AZ10" s="46"/>
      <c r="BA10" s="46"/>
      <c r="BB10" s="46">
        <f>データ!X6</f>
        <v>3002.42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xlaLXlNuXcIPsbkldKmZ2BiJ/PVWjGOY9+TfjOpXEBwdKHrQqGan4+G0KJWcTcIvObEuY0MgRpacwX+vzkx9Q==" saltValue="3iWjS89iKGg+1RHx2K0U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384224</v>
      </c>
      <c r="D6" s="33">
        <f t="shared" si="3"/>
        <v>46</v>
      </c>
      <c r="E6" s="33">
        <f t="shared" si="3"/>
        <v>17</v>
      </c>
      <c r="F6" s="33">
        <f t="shared" si="3"/>
        <v>1</v>
      </c>
      <c r="G6" s="33">
        <f t="shared" si="3"/>
        <v>0</v>
      </c>
      <c r="H6" s="33" t="str">
        <f t="shared" si="3"/>
        <v>愛媛県　内子町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73.36</v>
      </c>
      <c r="P6" s="34">
        <f t="shared" si="3"/>
        <v>31.02</v>
      </c>
      <c r="Q6" s="34">
        <f t="shared" si="3"/>
        <v>101.6</v>
      </c>
      <c r="R6" s="34">
        <f t="shared" si="3"/>
        <v>2760</v>
      </c>
      <c r="S6" s="34">
        <f t="shared" si="3"/>
        <v>16056</v>
      </c>
      <c r="T6" s="34">
        <f t="shared" si="3"/>
        <v>299.43</v>
      </c>
      <c r="U6" s="34">
        <f t="shared" si="3"/>
        <v>53.62</v>
      </c>
      <c r="V6" s="34">
        <f t="shared" si="3"/>
        <v>4954</v>
      </c>
      <c r="W6" s="34">
        <f t="shared" si="3"/>
        <v>1.65</v>
      </c>
      <c r="X6" s="34">
        <f t="shared" si="3"/>
        <v>3002.42</v>
      </c>
      <c r="Y6" s="35" t="str">
        <f>IF(Y7="",NA(),Y7)</f>
        <v>-</v>
      </c>
      <c r="Z6" s="35">
        <f t="shared" ref="Z6:AH6" si="4">IF(Z7="",NA(),Z7)</f>
        <v>100.41</v>
      </c>
      <c r="AA6" s="35">
        <f t="shared" si="4"/>
        <v>100.33</v>
      </c>
      <c r="AB6" s="35">
        <f t="shared" si="4"/>
        <v>101.77</v>
      </c>
      <c r="AC6" s="35">
        <f t="shared" si="4"/>
        <v>98.75</v>
      </c>
      <c r="AD6" s="35" t="str">
        <f t="shared" si="4"/>
        <v>-</v>
      </c>
      <c r="AE6" s="35">
        <f t="shared" si="4"/>
        <v>108.11</v>
      </c>
      <c r="AF6" s="35">
        <f t="shared" si="4"/>
        <v>104.14</v>
      </c>
      <c r="AG6" s="35">
        <f t="shared" si="4"/>
        <v>106.57</v>
      </c>
      <c r="AH6" s="35">
        <f t="shared" si="4"/>
        <v>107.21</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86.54</v>
      </c>
      <c r="AQ6" s="35">
        <f t="shared" si="5"/>
        <v>73.180000000000007</v>
      </c>
      <c r="AR6" s="35">
        <f t="shared" si="5"/>
        <v>53.44</v>
      </c>
      <c r="AS6" s="35">
        <f t="shared" si="5"/>
        <v>43.71</v>
      </c>
      <c r="AT6" s="34" t="str">
        <f>IF(AT7="","",IF(AT7="-","【-】","【"&amp;SUBSTITUTE(TEXT(AT7,"#,##0.00"),"-","△")&amp;"】"))</f>
        <v>【3.64】</v>
      </c>
      <c r="AU6" s="35" t="str">
        <f>IF(AU7="",NA(),AU7)</f>
        <v>-</v>
      </c>
      <c r="AV6" s="35">
        <f t="shared" ref="AV6:BD6" si="6">IF(AV7="",NA(),AV7)</f>
        <v>26.97</v>
      </c>
      <c r="AW6" s="35">
        <f t="shared" si="6"/>
        <v>36.29</v>
      </c>
      <c r="AX6" s="35">
        <f t="shared" si="6"/>
        <v>40.18</v>
      </c>
      <c r="AY6" s="35">
        <f t="shared" si="6"/>
        <v>40.590000000000003</v>
      </c>
      <c r="AZ6" s="35" t="str">
        <f t="shared" si="6"/>
        <v>-</v>
      </c>
      <c r="BA6" s="35">
        <f t="shared" si="6"/>
        <v>62.25</v>
      </c>
      <c r="BB6" s="35">
        <f t="shared" si="6"/>
        <v>52.32</v>
      </c>
      <c r="BC6" s="35">
        <f t="shared" si="6"/>
        <v>47.03</v>
      </c>
      <c r="BD6" s="35">
        <f t="shared" si="6"/>
        <v>40.67</v>
      </c>
      <c r="BE6" s="34" t="str">
        <f>IF(BE7="","",IF(BE7="-","【-】","【"&amp;SUBSTITUTE(TEXT(BE7,"#,##0.00"),"-","△")&amp;"】"))</f>
        <v>【67.52】</v>
      </c>
      <c r="BF6" s="35" t="str">
        <f>IF(BF7="",NA(),BF7)</f>
        <v>-</v>
      </c>
      <c r="BG6" s="35">
        <f t="shared" ref="BG6:BO6" si="7">IF(BG7="",NA(),BG7)</f>
        <v>2076.61</v>
      </c>
      <c r="BH6" s="35">
        <f t="shared" si="7"/>
        <v>1831.86</v>
      </c>
      <c r="BI6" s="35">
        <f t="shared" si="7"/>
        <v>1655.83</v>
      </c>
      <c r="BJ6" s="35">
        <f t="shared" si="7"/>
        <v>1507.21</v>
      </c>
      <c r="BK6" s="35" t="str">
        <f t="shared" si="7"/>
        <v>-</v>
      </c>
      <c r="BL6" s="35">
        <f t="shared" si="7"/>
        <v>966.33</v>
      </c>
      <c r="BM6" s="35">
        <f t="shared" si="7"/>
        <v>958.81</v>
      </c>
      <c r="BN6" s="35">
        <f t="shared" si="7"/>
        <v>1001.3</v>
      </c>
      <c r="BO6" s="35">
        <f t="shared" si="7"/>
        <v>1050.51</v>
      </c>
      <c r="BP6" s="34" t="str">
        <f>IF(BP7="","",IF(BP7="-","【-】","【"&amp;SUBSTITUTE(TEXT(BP7,"#,##0.00"),"-","△")&amp;"】"))</f>
        <v>【705.21】</v>
      </c>
      <c r="BQ6" s="35" t="str">
        <f>IF(BQ7="",NA(),BQ7)</f>
        <v>-</v>
      </c>
      <c r="BR6" s="35">
        <f t="shared" ref="BR6:BZ6" si="8">IF(BR7="",NA(),BR7)</f>
        <v>77.510000000000005</v>
      </c>
      <c r="BS6" s="35">
        <f t="shared" si="8"/>
        <v>73.83</v>
      </c>
      <c r="BT6" s="35">
        <f t="shared" si="8"/>
        <v>65.88</v>
      </c>
      <c r="BU6" s="35">
        <f t="shared" si="8"/>
        <v>57</v>
      </c>
      <c r="BV6" s="35" t="str">
        <f t="shared" si="8"/>
        <v>-</v>
      </c>
      <c r="BW6" s="35">
        <f t="shared" si="8"/>
        <v>81.739999999999995</v>
      </c>
      <c r="BX6" s="35">
        <f t="shared" si="8"/>
        <v>82.88</v>
      </c>
      <c r="BY6" s="35">
        <f t="shared" si="8"/>
        <v>81.88</v>
      </c>
      <c r="BZ6" s="35">
        <f t="shared" si="8"/>
        <v>82.65</v>
      </c>
      <c r="CA6" s="34" t="str">
        <f>IF(CA7="","",IF(CA7="-","【-】","【"&amp;SUBSTITUTE(TEXT(CA7,"#,##0.00"),"-","△")&amp;"】"))</f>
        <v>【98.96】</v>
      </c>
      <c r="CB6" s="35" t="str">
        <f>IF(CB7="",NA(),CB7)</f>
        <v>-</v>
      </c>
      <c r="CC6" s="35">
        <f t="shared" ref="CC6:CK6" si="9">IF(CC7="",NA(),CC7)</f>
        <v>168.98</v>
      </c>
      <c r="CD6" s="35">
        <f t="shared" si="9"/>
        <v>180.58</v>
      </c>
      <c r="CE6" s="35">
        <f t="shared" si="9"/>
        <v>202.04</v>
      </c>
      <c r="CF6" s="35">
        <f t="shared" si="9"/>
        <v>239.84</v>
      </c>
      <c r="CG6" s="35" t="str">
        <f t="shared" si="9"/>
        <v>-</v>
      </c>
      <c r="CH6" s="35">
        <f t="shared" si="9"/>
        <v>194.31</v>
      </c>
      <c r="CI6" s="35">
        <f t="shared" si="9"/>
        <v>190.99</v>
      </c>
      <c r="CJ6" s="35">
        <f t="shared" si="9"/>
        <v>187.55</v>
      </c>
      <c r="CK6" s="35">
        <f t="shared" si="9"/>
        <v>186.3</v>
      </c>
      <c r="CL6" s="34" t="str">
        <f>IF(CL7="","",IF(CL7="-","【-】","【"&amp;SUBSTITUTE(TEXT(CL7,"#,##0.00"),"-","△")&amp;"】"))</f>
        <v>【134.52】</v>
      </c>
      <c r="CM6" s="35" t="str">
        <f>IF(CM7="",NA(),CM7)</f>
        <v>-</v>
      </c>
      <c r="CN6" s="35">
        <f t="shared" ref="CN6:CV6" si="10">IF(CN7="",NA(),CN7)</f>
        <v>34.880000000000003</v>
      </c>
      <c r="CO6" s="35">
        <f t="shared" si="10"/>
        <v>34.67</v>
      </c>
      <c r="CP6" s="35">
        <f t="shared" si="10"/>
        <v>33.79</v>
      </c>
      <c r="CQ6" s="35">
        <f t="shared" si="10"/>
        <v>34.21</v>
      </c>
      <c r="CR6" s="35" t="str">
        <f t="shared" si="10"/>
        <v>-</v>
      </c>
      <c r="CS6" s="35">
        <f t="shared" si="10"/>
        <v>53.5</v>
      </c>
      <c r="CT6" s="35">
        <f t="shared" si="10"/>
        <v>52.58</v>
      </c>
      <c r="CU6" s="35">
        <f t="shared" si="10"/>
        <v>50.94</v>
      </c>
      <c r="CV6" s="35">
        <f t="shared" si="10"/>
        <v>50.53</v>
      </c>
      <c r="CW6" s="34" t="str">
        <f>IF(CW7="","",IF(CW7="-","【-】","【"&amp;SUBSTITUTE(TEXT(CW7,"#,##0.00"),"-","△")&amp;"】"))</f>
        <v>【59.57】</v>
      </c>
      <c r="CX6" s="35" t="str">
        <f>IF(CX7="",NA(),CX7)</f>
        <v>-</v>
      </c>
      <c r="CY6" s="35">
        <f t="shared" ref="CY6:DG6" si="11">IF(CY7="",NA(),CY7)</f>
        <v>84.96</v>
      </c>
      <c r="CZ6" s="35">
        <f t="shared" si="11"/>
        <v>85.58</v>
      </c>
      <c r="DA6" s="35">
        <f t="shared" si="11"/>
        <v>86.34</v>
      </c>
      <c r="DB6" s="35">
        <f t="shared" si="11"/>
        <v>86.58</v>
      </c>
      <c r="DC6" s="35" t="str">
        <f t="shared" si="11"/>
        <v>-</v>
      </c>
      <c r="DD6" s="35">
        <f t="shared" si="11"/>
        <v>83.51</v>
      </c>
      <c r="DE6" s="35">
        <f t="shared" si="11"/>
        <v>83.02</v>
      </c>
      <c r="DF6" s="35">
        <f t="shared" si="11"/>
        <v>82.55</v>
      </c>
      <c r="DG6" s="35">
        <f t="shared" si="11"/>
        <v>82.08</v>
      </c>
      <c r="DH6" s="34" t="str">
        <f>IF(DH7="","",IF(DH7="-","【-】","【"&amp;SUBSTITUTE(TEXT(DH7,"#,##0.00"),"-","△")&amp;"】"))</f>
        <v>【95.57】</v>
      </c>
      <c r="DI6" s="35" t="str">
        <f>IF(DI7="",NA(),DI7)</f>
        <v>-</v>
      </c>
      <c r="DJ6" s="35">
        <f t="shared" ref="DJ6:DR6" si="12">IF(DJ7="",NA(),DJ7)</f>
        <v>3.75</v>
      </c>
      <c r="DK6" s="35">
        <f t="shared" si="12"/>
        <v>7.51</v>
      </c>
      <c r="DL6" s="35">
        <f t="shared" si="12"/>
        <v>10.91</v>
      </c>
      <c r="DM6" s="35">
        <f t="shared" si="12"/>
        <v>14.18</v>
      </c>
      <c r="DN6" s="35" t="str">
        <f t="shared" si="12"/>
        <v>-</v>
      </c>
      <c r="DO6" s="35">
        <f t="shared" si="12"/>
        <v>21.16</v>
      </c>
      <c r="DP6" s="35">
        <f t="shared" si="12"/>
        <v>15.95</v>
      </c>
      <c r="DQ6" s="35">
        <f t="shared" si="12"/>
        <v>15.85</v>
      </c>
      <c r="DR6" s="35">
        <f t="shared" si="12"/>
        <v>12.7</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0.16</v>
      </c>
      <c r="EL6" s="35">
        <f t="shared" si="14"/>
        <v>0.13</v>
      </c>
      <c r="EM6" s="35">
        <f t="shared" si="14"/>
        <v>0.15</v>
      </c>
      <c r="EN6" s="35">
        <f t="shared" si="14"/>
        <v>1.65</v>
      </c>
      <c r="EO6" s="34" t="str">
        <f>IF(EO7="","",IF(EO7="-","【-】","【"&amp;SUBSTITUTE(TEXT(EO7,"#,##0.00"),"-","△")&amp;"】"))</f>
        <v>【0.30】</v>
      </c>
    </row>
    <row r="7" spans="1:148" s="36" customFormat="1" x14ac:dyDescent="0.15">
      <c r="A7" s="28"/>
      <c r="B7" s="37">
        <v>2020</v>
      </c>
      <c r="C7" s="37">
        <v>384224</v>
      </c>
      <c r="D7" s="37">
        <v>46</v>
      </c>
      <c r="E7" s="37">
        <v>17</v>
      </c>
      <c r="F7" s="37">
        <v>1</v>
      </c>
      <c r="G7" s="37">
        <v>0</v>
      </c>
      <c r="H7" s="37" t="s">
        <v>96</v>
      </c>
      <c r="I7" s="37" t="s">
        <v>97</v>
      </c>
      <c r="J7" s="37" t="s">
        <v>98</v>
      </c>
      <c r="K7" s="37" t="s">
        <v>99</v>
      </c>
      <c r="L7" s="37" t="s">
        <v>100</v>
      </c>
      <c r="M7" s="37" t="s">
        <v>101</v>
      </c>
      <c r="N7" s="38" t="s">
        <v>102</v>
      </c>
      <c r="O7" s="38">
        <v>73.36</v>
      </c>
      <c r="P7" s="38">
        <v>31.02</v>
      </c>
      <c r="Q7" s="38">
        <v>101.6</v>
      </c>
      <c r="R7" s="38">
        <v>2760</v>
      </c>
      <c r="S7" s="38">
        <v>16056</v>
      </c>
      <c r="T7" s="38">
        <v>299.43</v>
      </c>
      <c r="U7" s="38">
        <v>53.62</v>
      </c>
      <c r="V7" s="38">
        <v>4954</v>
      </c>
      <c r="W7" s="38">
        <v>1.65</v>
      </c>
      <c r="X7" s="38">
        <v>3002.42</v>
      </c>
      <c r="Y7" s="38" t="s">
        <v>102</v>
      </c>
      <c r="Z7" s="38">
        <v>100.41</v>
      </c>
      <c r="AA7" s="38">
        <v>100.33</v>
      </c>
      <c r="AB7" s="38">
        <v>101.77</v>
      </c>
      <c r="AC7" s="38">
        <v>98.75</v>
      </c>
      <c r="AD7" s="38" t="s">
        <v>102</v>
      </c>
      <c r="AE7" s="38">
        <v>108.11</v>
      </c>
      <c r="AF7" s="38">
        <v>104.14</v>
      </c>
      <c r="AG7" s="38">
        <v>106.57</v>
      </c>
      <c r="AH7" s="38">
        <v>107.21</v>
      </c>
      <c r="AI7" s="38">
        <v>106.67</v>
      </c>
      <c r="AJ7" s="38" t="s">
        <v>102</v>
      </c>
      <c r="AK7" s="38">
        <v>0</v>
      </c>
      <c r="AL7" s="38">
        <v>0</v>
      </c>
      <c r="AM7" s="38">
        <v>0</v>
      </c>
      <c r="AN7" s="38">
        <v>0</v>
      </c>
      <c r="AO7" s="38" t="s">
        <v>102</v>
      </c>
      <c r="AP7" s="38">
        <v>86.54</v>
      </c>
      <c r="AQ7" s="38">
        <v>73.180000000000007</v>
      </c>
      <c r="AR7" s="38">
        <v>53.44</v>
      </c>
      <c r="AS7" s="38">
        <v>43.71</v>
      </c>
      <c r="AT7" s="38">
        <v>3.64</v>
      </c>
      <c r="AU7" s="38" t="s">
        <v>102</v>
      </c>
      <c r="AV7" s="38">
        <v>26.97</v>
      </c>
      <c r="AW7" s="38">
        <v>36.29</v>
      </c>
      <c r="AX7" s="38">
        <v>40.18</v>
      </c>
      <c r="AY7" s="38">
        <v>40.590000000000003</v>
      </c>
      <c r="AZ7" s="38" t="s">
        <v>102</v>
      </c>
      <c r="BA7" s="38">
        <v>62.25</v>
      </c>
      <c r="BB7" s="38">
        <v>52.32</v>
      </c>
      <c r="BC7" s="38">
        <v>47.03</v>
      </c>
      <c r="BD7" s="38">
        <v>40.67</v>
      </c>
      <c r="BE7" s="38">
        <v>67.52</v>
      </c>
      <c r="BF7" s="38" t="s">
        <v>102</v>
      </c>
      <c r="BG7" s="38">
        <v>2076.61</v>
      </c>
      <c r="BH7" s="38">
        <v>1831.86</v>
      </c>
      <c r="BI7" s="38">
        <v>1655.83</v>
      </c>
      <c r="BJ7" s="38">
        <v>1507.21</v>
      </c>
      <c r="BK7" s="38" t="s">
        <v>102</v>
      </c>
      <c r="BL7" s="38">
        <v>966.33</v>
      </c>
      <c r="BM7" s="38">
        <v>958.81</v>
      </c>
      <c r="BN7" s="38">
        <v>1001.3</v>
      </c>
      <c r="BO7" s="38">
        <v>1050.51</v>
      </c>
      <c r="BP7" s="38">
        <v>705.21</v>
      </c>
      <c r="BQ7" s="38" t="s">
        <v>102</v>
      </c>
      <c r="BR7" s="38">
        <v>77.510000000000005</v>
      </c>
      <c r="BS7" s="38">
        <v>73.83</v>
      </c>
      <c r="BT7" s="38">
        <v>65.88</v>
      </c>
      <c r="BU7" s="38">
        <v>57</v>
      </c>
      <c r="BV7" s="38" t="s">
        <v>102</v>
      </c>
      <c r="BW7" s="38">
        <v>81.739999999999995</v>
      </c>
      <c r="BX7" s="38">
        <v>82.88</v>
      </c>
      <c r="BY7" s="38">
        <v>81.88</v>
      </c>
      <c r="BZ7" s="38">
        <v>82.65</v>
      </c>
      <c r="CA7" s="38">
        <v>98.96</v>
      </c>
      <c r="CB7" s="38" t="s">
        <v>102</v>
      </c>
      <c r="CC7" s="38">
        <v>168.98</v>
      </c>
      <c r="CD7" s="38">
        <v>180.58</v>
      </c>
      <c r="CE7" s="38">
        <v>202.04</v>
      </c>
      <c r="CF7" s="38">
        <v>239.84</v>
      </c>
      <c r="CG7" s="38" t="s">
        <v>102</v>
      </c>
      <c r="CH7" s="38">
        <v>194.31</v>
      </c>
      <c r="CI7" s="38">
        <v>190.99</v>
      </c>
      <c r="CJ7" s="38">
        <v>187.55</v>
      </c>
      <c r="CK7" s="38">
        <v>186.3</v>
      </c>
      <c r="CL7" s="38">
        <v>134.52000000000001</v>
      </c>
      <c r="CM7" s="38" t="s">
        <v>102</v>
      </c>
      <c r="CN7" s="38">
        <v>34.880000000000003</v>
      </c>
      <c r="CO7" s="38">
        <v>34.67</v>
      </c>
      <c r="CP7" s="38">
        <v>33.79</v>
      </c>
      <c r="CQ7" s="38">
        <v>34.21</v>
      </c>
      <c r="CR7" s="38" t="s">
        <v>102</v>
      </c>
      <c r="CS7" s="38">
        <v>53.5</v>
      </c>
      <c r="CT7" s="38">
        <v>52.58</v>
      </c>
      <c r="CU7" s="38">
        <v>50.94</v>
      </c>
      <c r="CV7" s="38">
        <v>50.53</v>
      </c>
      <c r="CW7" s="38">
        <v>59.57</v>
      </c>
      <c r="CX7" s="38" t="s">
        <v>102</v>
      </c>
      <c r="CY7" s="38">
        <v>84.96</v>
      </c>
      <c r="CZ7" s="38">
        <v>85.58</v>
      </c>
      <c r="DA7" s="38">
        <v>86.34</v>
      </c>
      <c r="DB7" s="38">
        <v>86.58</v>
      </c>
      <c r="DC7" s="38" t="s">
        <v>102</v>
      </c>
      <c r="DD7" s="38">
        <v>83.51</v>
      </c>
      <c r="DE7" s="38">
        <v>83.02</v>
      </c>
      <c r="DF7" s="38">
        <v>82.55</v>
      </c>
      <c r="DG7" s="38">
        <v>82.08</v>
      </c>
      <c r="DH7" s="38">
        <v>95.57</v>
      </c>
      <c r="DI7" s="38" t="s">
        <v>102</v>
      </c>
      <c r="DJ7" s="38">
        <v>3.75</v>
      </c>
      <c r="DK7" s="38">
        <v>7.51</v>
      </c>
      <c r="DL7" s="38">
        <v>10.91</v>
      </c>
      <c r="DM7" s="38">
        <v>14.18</v>
      </c>
      <c r="DN7" s="38" t="s">
        <v>102</v>
      </c>
      <c r="DO7" s="38">
        <v>21.16</v>
      </c>
      <c r="DP7" s="38">
        <v>15.95</v>
      </c>
      <c r="DQ7" s="38">
        <v>15.85</v>
      </c>
      <c r="DR7" s="38">
        <v>12.7</v>
      </c>
      <c r="DS7" s="38">
        <v>36.520000000000003</v>
      </c>
      <c r="DT7" s="38" t="s">
        <v>102</v>
      </c>
      <c r="DU7" s="38">
        <v>0</v>
      </c>
      <c r="DV7" s="38">
        <v>0</v>
      </c>
      <c r="DW7" s="38">
        <v>0</v>
      </c>
      <c r="DX7" s="38">
        <v>0</v>
      </c>
      <c r="DY7" s="38" t="s">
        <v>102</v>
      </c>
      <c r="DZ7" s="38">
        <v>0</v>
      </c>
      <c r="EA7" s="38">
        <v>0</v>
      </c>
      <c r="EB7" s="38">
        <v>0</v>
      </c>
      <c r="EC7" s="38">
        <v>0</v>
      </c>
      <c r="ED7" s="38">
        <v>5.72</v>
      </c>
      <c r="EE7" s="38" t="s">
        <v>102</v>
      </c>
      <c r="EF7" s="38">
        <v>0</v>
      </c>
      <c r="EG7" s="38">
        <v>0</v>
      </c>
      <c r="EH7" s="38">
        <v>0</v>
      </c>
      <c r="EI7" s="38">
        <v>0</v>
      </c>
      <c r="EJ7" s="38" t="s">
        <v>102</v>
      </c>
      <c r="EK7" s="38">
        <v>0.16</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2022-01-28T06:33:07Z</cp:lastPrinted>
  <dcterms:created xsi:type="dcterms:W3CDTF">2021-12-03T07:18:12Z</dcterms:created>
  <dcterms:modified xsi:type="dcterms:W3CDTF">2021-12-03T07:18:12Z</dcterms:modified>
  <cp:category/>
</cp:coreProperties>
</file>