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プロファイル\tagashira-ren\デスクトップ\【2.15〆】公営企業に係る経営分析表（令和２年度決算）の分析等について\"/>
    </mc:Choice>
  </mc:AlternateContent>
  <workbookProtection workbookAlgorithmName="SHA-512" workbookHashValue="RkGIChr1uXOSCwpSsZdQc2owjcCayxOLUdXtZiM4E/OcfURHo6VZ4YDUfOybmFlYOwV0JNa3YVW2MuTJDhz9Tg==" workbookSaltValue="5iZIAJYP8AJFroNZ25he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AL8" i="4"/>
  <c r="AD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<sst xmlns="http://schemas.openxmlformats.org/spreadsheetml/2006/main" count="236" uniqueCount="120">
  <si>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</si>
  <si>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</si>
  <si>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</si>
  <si>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</si>
  <si>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</si>
  <si>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</si>
  <si>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</si>
  <si>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</si>
  <si>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</si>
  <si>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</si>
  <si>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</si>
  <si>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</si>
  <si>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</si>
  <si>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</si>
  <si>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</si>
  <si>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</si>
  <si>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</si>
  <si>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</si>
  <si>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</si>
  <si>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</si>
  <si>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</si>
  <si>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</si>
  <si>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</si>
  <si>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</si>
  <si>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</si>
  <si>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</si>
  <si>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</si>
  <si>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</si>
  <si>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</si>
  <si>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</si>
  <si>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</si>
  <si>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</si>
  <si>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</si>
  <si>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</si>
  <si>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</si>
  <si>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</si>
  <si>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</si>
  <si>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</si>
  <si>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</si>
  <si>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</si>
  <si>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</si>
  <si>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</si>
  <si>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</si>
  <si>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</si>
  <si>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</si>
  <si>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</si>
  <si>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</si>
  <si>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</si>
  <si>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</si>
  <si>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</si>
  <si>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</si>
  <si>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</si>
  <si>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</si>
  <si>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</si>
  <si>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</si>
  <si>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</si>
  <si>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</si>
  <si>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</si>
  <si>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</si>
  <si>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</si>
  <si>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</si>
  <si>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</si>
  <si>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</si>
  <si>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</si>
  <si>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</si>
  <si>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</si>
  <si>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</si>
  <si>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</si>
  <si>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</si>
  <si>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</si>
  <si>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</si>
  <si>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</si>
  <si>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</si>
  <si>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</si>
  <si>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</si>
  <si>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</si>
  <si>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</si>
  <si>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</si>
  <si>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</si>
  <si>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</si>
  <si>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</si>
  <si>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</si>
  <si>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</si>
  <si>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</si>
  <si>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</si>
  <si>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</si>
  <si>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</si>
  <si>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</si>
  <si>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</si>
  <si>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</si>
  <si>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</si>
  <si>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</si>
  <si>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</si>
  <si>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</si>
  <si>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</si>
  <si>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</si>
  <si>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</si>
  <si>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</si>
  <si>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</si>
  <si>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</si>
  <si>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</si>
  <si>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</si>
  <si>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</si>
  <si>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</si>
  <si>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</si>
  <si>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</si>
  <si>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</si>
  <si>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</si>
  <si>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</si>
  <si>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</si>
  <si>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</si>
  <si>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</si>
  <si>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</si>
  <si>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</si>
  <si>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</si>
  <si>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</si>
  <si>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</si>
  <si>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公共下水道区域については、面整備率100％かつ水洗化率95.7％という高水準の整備状況である。
　離島のため、各島に下水道施設が必要であるため、維持管理費用が多くかかっている。高齢社会と人口減少に伴い料金収入は減少傾向にあり、料金収入では賄うことができないことから、費用の大部分を一般会計からの繰入金に頼っている状況である。今後、料金改定を行い、収入の増加に努めたい。</t>
    <rPh sb="162" eb="164">
      <t>コンゴ</t>
    </rPh>
    <rPh sb="165" eb="167">
      <t>リョウキン</t>
    </rPh>
    <rPh sb="167" eb="169">
      <t>カイテイ</t>
    </rPh>
    <rPh sb="170" eb="171">
      <t>オコナ</t>
    </rPh>
    <rPh sb="173" eb="175">
      <t>シュウニュウ</t>
    </rPh>
    <rPh sb="176" eb="178">
      <t>ゾウカ</t>
    </rPh>
    <rPh sb="179" eb="180">
      <t>ツト</t>
    </rPh>
    <phoneticPr fontId="4"/>
  </si>
  <si>
    <t>①【収益的収支比率】は68.64％となっており、使用料収入だけでの経営が困難な為、一般会計からの繰入金によって施設の維持管理や地方債償還金を補っている状況である。今後は、料金改定及び経費の削減を検討していきたい。
②【累積欠損金比率】と③【流動比率について】は、法非適用企業のため該当しない。
④【企業債残高対事業規模比率】は、全国や類似団体の平均値に比べると良好な値であるが、長寿命化・耐震化工事等による新規の起債借入を行った為、増加に転じた。
⑤【経費回収率】は、全国や類似団体の平均値より低い値となっている。離島という地理的条件から処理場を集約出来ず、全国や類似団体と比べ経費がかかっているためである。
⑥【汚水処理原価】は、325.79％と前年度に比べ増加している。人口減少やコロナウイルスによる学校関連の使用量の減少による有収水量の減少及び委託費と工事請負費の増加により、処理原価が増加した。
⑦【施設利用率】は、43.68％と全国や類似団体と比べ良好な値を維持しており、前年度に比べ1.68％減少している。今後、処理水量に見合った施設能力の見直しなどを検討する必要がある。
⑧【水洗化率】は、95.7％と全国や類似団体より高水準を維持している。今後も未接続世帯減少に向けて取り組んでいきたい。</t>
    <rPh sb="211" eb="212">
      <t>オコナ</t>
    </rPh>
    <rPh sb="330" eb="332">
      <t>ゾウカ</t>
    </rPh>
    <rPh sb="352" eb="356">
      <t>ガッコウカンレン</t>
    </rPh>
    <rPh sb="357" eb="360">
      <t>シヨウリョウ</t>
    </rPh>
    <rPh sb="361" eb="363">
      <t>ゲンショウ</t>
    </rPh>
    <rPh sb="366" eb="368">
      <t>ユウシュウ</t>
    </rPh>
    <rPh sb="368" eb="370">
      <t>スイリョウ</t>
    </rPh>
    <rPh sb="371" eb="373">
      <t>ゲンショウ</t>
    </rPh>
    <rPh sb="373" eb="374">
      <t>オヨ</t>
    </rPh>
    <rPh sb="375" eb="377">
      <t>イタク</t>
    </rPh>
    <rPh sb="377" eb="378">
      <t>ヒ</t>
    </rPh>
    <rPh sb="379" eb="384">
      <t>コウジウケオイヒ</t>
    </rPh>
    <rPh sb="385" eb="387">
      <t>ゾウカ</t>
    </rPh>
    <rPh sb="459" eb="461">
      <t>コンゴ</t>
    </rPh>
    <phoneticPr fontId="4"/>
  </si>
  <si>
    <t>老朽化対策として、令和元年度にストックマネジメント計画を策定した。策定した計画に基づき、弓削浄化センターや生名浄化センターの長寿命化工事を行っている。今後もストックマネジメント計画を活用し、施設の更新工事を実施していく。</t>
    <rPh sb="9" eb="11">
      <t>レイワ</t>
    </rPh>
    <rPh sb="11" eb="12">
      <t>ガン</t>
    </rPh>
    <rPh sb="53" eb="55">
      <t>イキナ</t>
    </rPh>
    <rPh sb="55" eb="57">
      <t>ジョウカ</t>
    </rPh>
    <rPh sb="65" eb="66">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</si>
</sst>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EA-4450-A952-561925C61D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F9EA-4450-A952-561925C61D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53.27</c:v>
                </c:pt>
                <c:pt idx="1">
                  <c:v>45.9</c:v>
                </c:pt>
                <c:pt idx="2">
                  <c:v>46.77</c:v>
                </c:pt>
                <c:pt idx="3">
                  <c:v>45.36</c:v>
                </c:pt>
                <c:pt idx="4">
                  <c:v>43.68</c:v>
                </c:pt>
              </c:numCache>
            </c:numRef>
          </c:val>
          <c:extLst>
            <c:ext xmlns:c16="http://schemas.microsoft.com/office/drawing/2014/chart" uri="{C3380CC4-5D6E-409C-BE32-E72D297353CC}">
              <c16:uniqueId val="{00000000-8164-4808-9A68-28F8BE79E4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8164-4808-9A68-28F8BE79E4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94.96</c:v>
                </c:pt>
                <c:pt idx="1">
                  <c:v>95.13</c:v>
                </c:pt>
                <c:pt idx="2">
                  <c:v>95.33</c:v>
                </c:pt>
                <c:pt idx="3">
                  <c:v>95.65</c:v>
                </c:pt>
                <c:pt idx="4">
                  <c:v>95.7</c:v>
                </c:pt>
              </c:numCache>
            </c:numRef>
          </c:val>
          <c:extLst>
            <c:ext xmlns:c16="http://schemas.microsoft.com/office/drawing/2014/chart" uri="{C3380CC4-5D6E-409C-BE32-E72D297353CC}">
              <c16:uniqueId val="{00000000-F882-4DA0-B522-E8F2C7352B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F882-4DA0-B522-E8F2C7352B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75.790000000000006</c:v>
                </c:pt>
                <c:pt idx="1">
                  <c:v>75.28</c:v>
                </c:pt>
                <c:pt idx="2">
                  <c:v>75.010000000000005</c:v>
                </c:pt>
                <c:pt idx="3">
                  <c:v>100</c:v>
                </c:pt>
                <c:pt idx="4">
                  <c:v>68.64</c:v>
                </c:pt>
              </c:numCache>
            </c:numRef>
          </c:val>
          <c:extLst>
            <c:ext xmlns:c16="http://schemas.microsoft.com/office/drawing/2014/chart" uri="{C3380CC4-5D6E-409C-BE32-E72D297353CC}">
              <c16:uniqueId val="{00000000-4608-446E-B84F-82A20F14E6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08-446E-B84F-82A20F14E6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AF-4CE3-BE56-B3EF73199D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AF-4CE3-BE56-B3EF73199D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EE-43C6-8983-39D0EFFF07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EE-43C6-8983-39D0EFFF07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A0-47F3-A0CC-E823E4F576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A0-47F3-A0CC-E823E4F576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EB-4C8F-A36E-CD1F13D632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EB-4C8F-A36E-CD1F13D632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229.42</c:v>
                </c:pt>
                <c:pt idx="1">
                  <c:v>197.43</c:v>
                </c:pt>
                <c:pt idx="2">
                  <c:v>173.4</c:v>
                </c:pt>
                <c:pt idx="3">
                  <c:v>139.66999999999999</c:v>
                </c:pt>
                <c:pt idx="4">
                  <c:v>856.63</c:v>
                </c:pt>
              </c:numCache>
            </c:numRef>
          </c:val>
          <c:extLst>
            <c:ext xmlns:c16="http://schemas.microsoft.com/office/drawing/2014/chart" uri="{C3380CC4-5D6E-409C-BE32-E72D297353CC}">
              <c16:uniqueId val="{00000000-F425-43B7-9CBE-22724E2C52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F425-43B7-9CBE-22724E2C52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44.06</c:v>
                </c:pt>
                <c:pt idx="1">
                  <c:v>42.58</c:v>
                </c:pt>
                <c:pt idx="2">
                  <c:v>42.75</c:v>
                </c:pt>
                <c:pt idx="3">
                  <c:v>43.95</c:v>
                </c:pt>
                <c:pt idx="4">
                  <c:v>38.619999999999997</c:v>
                </c:pt>
              </c:numCache>
            </c:numRef>
          </c:val>
          <c:extLst>
            <c:ext xmlns:c16="http://schemas.microsoft.com/office/drawing/2014/chart" uri="{C3380CC4-5D6E-409C-BE32-E72D297353CC}">
              <c16:uniqueId val="{00000000-4EFD-4D91-AF4F-9CF74D1BD2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4EFD-4D91-AF4F-9CF74D1BD2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271.89999999999998</c:v>
                </c:pt>
                <c:pt idx="1">
                  <c:v>276.23</c:v>
                </c:pt>
                <c:pt idx="2">
                  <c:v>280.35000000000002</c:v>
                </c:pt>
                <c:pt idx="3">
                  <c:v>273.75</c:v>
                </c:pt>
                <c:pt idx="4">
                  <c:v>325.79000000000002</c:v>
                </c:pt>
              </c:numCache>
            </c:numRef>
          </c:val>
          <c:extLst>
            <c:ext xmlns:c16="http://schemas.microsoft.com/office/drawing/2014/chart" uri="{C3380CC4-5D6E-409C-BE32-E72D297353CC}">
              <c16:uniqueId val="{00000000-C013-477D-AEA1-4857AE37A2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C013-477D-AEA1-4857AE37A2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上島町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6556</v>
      </c>
      <c r="AM8" s="51"/>
      <c r="AN8" s="51"/>
      <c r="AO8" s="51"/>
      <c r="AP8" s="51"/>
      <c r="AQ8" s="51"/>
      <c r="AR8" s="51"/>
      <c r="AS8" s="51"/>
      <c r="AT8" s="46">
        <f>データ!T6</f>
        <v>30.38</v>
      </c>
      <c r="AU8" s="46"/>
      <c r="AV8" s="46"/>
      <c r="AW8" s="46"/>
      <c r="AX8" s="46"/>
      <c r="AY8" s="46"/>
      <c r="AZ8" s="46"/>
      <c r="BA8" s="46"/>
      <c r="BB8" s="46">
        <f>データ!U6</f>
        <v>215.8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75.739999999999995</v>
      </c>
      <c r="Q10" s="46"/>
      <c r="R10" s="46"/>
      <c r="S10" s="46"/>
      <c r="T10" s="46"/>
      <c r="U10" s="46"/>
      <c r="V10" s="46"/>
      <c r="W10" s="46">
        <f>データ!Q6</f>
        <v>89.5</v>
      </c>
      <c r="X10" s="46"/>
      <c r="Y10" s="46"/>
      <c r="Z10" s="46"/>
      <c r="AA10" s="46"/>
      <c r="AB10" s="46"/>
      <c r="AC10" s="46"/>
      <c r="AD10" s="51">
        <f>データ!R6</f>
        <v>2160</v>
      </c>
      <c r="AE10" s="51"/>
      <c r="AF10" s="51"/>
      <c r="AG10" s="51"/>
      <c r="AH10" s="51"/>
      <c r="AI10" s="51"/>
      <c r="AJ10" s="51"/>
      <c r="AK10" s="2"/>
      <c r="AL10" s="51">
        <f>データ!V6</f>
        <v>4889</v>
      </c>
      <c r="AM10" s="51"/>
      <c r="AN10" s="51"/>
      <c r="AO10" s="51"/>
      <c r="AP10" s="51"/>
      <c r="AQ10" s="51"/>
      <c r="AR10" s="51"/>
      <c r="AS10" s="51"/>
      <c r="AT10" s="46">
        <f>データ!W6</f>
        <v>1.98</v>
      </c>
      <c r="AU10" s="46"/>
      <c r="AV10" s="46"/>
      <c r="AW10" s="46"/>
      <c r="AX10" s="46"/>
      <c r="AY10" s="46"/>
      <c r="AZ10" s="46"/>
      <c r="BA10" s="46"/>
      <c r="BB10" s="46">
        <f>データ!X6</f>
        <v>2469.19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44</v>
      </c>
      <c r="O86" s="26" t="str">
        <f>データ!EO6</f>
        <v>【0.30】</v>
      </c>
    </row>
  </sheetData>
  <sheetProtection algorithmName="SHA-512" hashValue="MFBqo5hUxer0jIWdvN2gS1JirNjBXV5giomCjb8UKjwanwWcr2wBKUw5cKeOSxB0a63kIjH/w9+sTQn2InXxXQ==" saltValue="rkbwvwhV9zziUooum5c4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383562</v>
      </c>
      <c r="D6" s="33">
        <f t="shared" si="3"/>
        <v>47</v>
      </c>
      <c r="E6" s="33">
        <f t="shared" si="3"/>
        <v>17</v>
      </c>
      <c r="F6" s="33">
        <f t="shared" si="3"/>
        <v>4</v>
      </c>
      <c r="G6" s="33">
        <f t="shared" si="3"/>
        <v>0</v>
      </c>
      <c r="H6" s="33" t="str">
        <f t="shared" si="3"/>
        <v>愛媛県　上島町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75.739999999999995</v>
      </c>
      <c r="Q6" s="34">
        <f t="shared" si="3"/>
        <v>89.5</v>
      </c>
      <c r="R6" s="34">
        <f t="shared" si="3"/>
        <v>2160</v>
      </c>
      <c r="S6" s="34">
        <f t="shared" si="3"/>
        <v>6556</v>
      </c>
      <c r="T6" s="34">
        <f t="shared" si="3"/>
        <v>30.38</v>
      </c>
      <c r="U6" s="34">
        <f t="shared" si="3"/>
        <v>215.8</v>
      </c>
      <c r="V6" s="34">
        <f t="shared" si="3"/>
        <v>4889</v>
      </c>
      <c r="W6" s="34">
        <f t="shared" si="3"/>
        <v>1.98</v>
      </c>
      <c r="X6" s="34">
        <f t="shared" si="3"/>
        <v>2469.19</v>
      </c>
      <c r="Y6" s="35">
        <f>IF(Y7="",NA(),Y7)</f>
        <v>75.790000000000006</v>
      </c>
      <c r="Z6" s="35">
        <f t="shared" ref="Z6:AH6" si="4">IF(Z7="",NA(),Z7)</f>
        <v>75.28</v>
      </c>
      <c r="AA6" s="35">
        <f t="shared" si="4"/>
        <v>75.010000000000005</v>
      </c>
      <c r="AB6" s="35">
        <f t="shared" si="4"/>
        <v>100</v>
      </c>
      <c r="AC6" s="35">
        <f t="shared" si="4"/>
        <v>68.64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229.42</v>
      </c>
      <c r="BG6" s="35">
        <f t="shared" ref="BG6:BO6" si="7">IF(BG7="",NA(),BG7)</f>
        <v>197.43</v>
      </c>
      <c r="BH6" s="35">
        <f t="shared" si="7"/>
        <v>173.4</v>
      </c>
      <c r="BI6" s="35">
        <f t="shared" si="7"/>
        <v>139.66999999999999</v>
      </c>
      <c r="BJ6" s="35">
        <f t="shared" si="7"/>
        <v>856.63</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44.06</v>
      </c>
      <c r="BR6" s="35">
        <f t="shared" ref="BR6:BZ6" si="8">IF(BR7="",NA(),BR7)</f>
        <v>42.58</v>
      </c>
      <c r="BS6" s="35">
        <f t="shared" si="8"/>
        <v>42.75</v>
      </c>
      <c r="BT6" s="35">
        <f t="shared" si="8"/>
        <v>43.95</v>
      </c>
      <c r="BU6" s="35">
        <f t="shared" si="8"/>
        <v>38.619999999999997</v>
      </c>
      <c r="BV6" s="35">
        <f t="shared" si="8"/>
        <v>69.87</v>
      </c>
      <c r="BW6" s="35">
        <f t="shared" si="8"/>
        <v>74.3</v>
      </c>
      <c r="BX6" s="35">
        <f t="shared" si="8"/>
        <v>72.260000000000005</v>
      </c>
      <c r="BY6" s="35">
        <f t="shared" si="8"/>
        <v>71.84</v>
      </c>
      <c r="BZ6" s="35">
        <f t="shared" si="8"/>
        <v>73.36</v>
      </c>
      <c r="CA6" s="34" t="str">
        <f>IF(CA7="","",IF(CA7="-","【-】","【"&amp;SUBSTITUTE(TEXT(CA7,"#,##0.00"),"-","△")&amp;"】"))</f>
        <v>【75.29】</v>
      </c>
      <c r="CB6" s="35">
        <f>IF(CB7="",NA(),CB7)</f>
        <v>271.89999999999998</v>
      </c>
      <c r="CC6" s="35">
        <f t="shared" ref="CC6:CK6" si="9">IF(CC7="",NA(),CC7)</f>
        <v>276.23</v>
      </c>
      <c r="CD6" s="35">
        <f t="shared" si="9"/>
        <v>280.35000000000002</v>
      </c>
      <c r="CE6" s="35">
        <f t="shared" si="9"/>
        <v>273.75</v>
      </c>
      <c r="CF6" s="35">
        <f t="shared" si="9"/>
        <v>325.79000000000002</v>
      </c>
      <c r="CG6" s="35">
        <f t="shared" si="9"/>
        <v>234.96</v>
      </c>
      <c r="CH6" s="35">
        <f t="shared" si="9"/>
        <v>221.81</v>
      </c>
      <c r="CI6" s="35">
        <f t="shared" si="9"/>
        <v>230.02</v>
      </c>
      <c r="CJ6" s="35">
        <f t="shared" si="9"/>
        <v>228.47</v>
      </c>
      <c r="CK6" s="35">
        <f t="shared" si="9"/>
        <v>224.88</v>
      </c>
      <c r="CL6" s="34" t="str">
        <f>IF(CL7="","",IF(CL7="-","【-】","【"&amp;SUBSTITUTE(TEXT(CL7,"#,##0.00"),"-","△")&amp;"】"))</f>
        <v>【215.41】</v>
      </c>
      <c r="CM6" s="35">
        <f>IF(CM7="",NA(),CM7)</f>
        <v>53.27</v>
      </c>
      <c r="CN6" s="35">
        <f t="shared" ref="CN6:CV6" si="10">IF(CN7="",NA(),CN7)</f>
        <v>45.9</v>
      </c>
      <c r="CO6" s="35">
        <f t="shared" si="10"/>
        <v>46.77</v>
      </c>
      <c r="CP6" s="35">
        <f t="shared" si="10"/>
        <v>45.36</v>
      </c>
      <c r="CQ6" s="35">
        <f t="shared" si="10"/>
        <v>43.68</v>
      </c>
      <c r="CR6" s="35">
        <f t="shared" si="10"/>
        <v>42.9</v>
      </c>
      <c r="CS6" s="35">
        <f t="shared" si="10"/>
        <v>43.36</v>
      </c>
      <c r="CT6" s="35">
        <f t="shared" si="10"/>
        <v>42.56</v>
      </c>
      <c r="CU6" s="35">
        <f t="shared" si="10"/>
        <v>42.47</v>
      </c>
      <c r="CV6" s="35">
        <f t="shared" si="10"/>
        <v>42.4</v>
      </c>
      <c r="CW6" s="34" t="str">
        <f>IF(CW7="","",IF(CW7="-","【-】","【"&amp;SUBSTITUTE(TEXT(CW7,"#,##0.00"),"-","△")&amp;"】"))</f>
        <v>【42.90】</v>
      </c>
      <c r="CX6" s="35">
        <f>IF(CX7="",NA(),CX7)</f>
        <v>94.96</v>
      </c>
      <c r="CY6" s="35">
        <f t="shared" ref="CY6:DG6" si="11">IF(CY7="",NA(),CY7)</f>
        <v>95.13</v>
      </c>
      <c r="CZ6" s="35">
        <f t="shared" si="11"/>
        <v>95.33</v>
      </c>
      <c r="DA6" s="35">
        <f t="shared" si="11"/>
        <v>95.65</v>
      </c>
      <c r="DB6" s="35">
        <f t="shared" si="11"/>
        <v>95.7</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383562</v>
      </c>
      <c r="D7" s="37">
        <v>47</v>
      </c>
      <c r="E7" s="37">
        <v>17</v>
      </c>
      <c r="F7" s="37">
        <v>4</v>
      </c>
      <c r="G7" s="37">
        <v>0</v>
      </c>
      <c r="H7" s="37" t="s">
        <v>98</v>
      </c>
      <c r="I7" s="37" t="s">
        <v>99</v>
      </c>
      <c r="J7" s="37" t="s">
        <v>100</v>
      </c>
      <c r="K7" s="37" t="s">
        <v>101</v>
      </c>
      <c r="L7" s="37" t="s">
        <v>102</v>
      </c>
      <c r="M7" s="37" t="s">
        <v>103</v>
      </c>
      <c r="N7" s="38" t="s">
        <v>104</v>
      </c>
      <c r="O7" s="38" t="s">
        <v>105</v>
      </c>
      <c r="P7" s="38">
        <v>75.739999999999995</v>
      </c>
      <c r="Q7" s="38">
        <v>89.5</v>
      </c>
      <c r="R7" s="38">
        <v>2160</v>
      </c>
      <c r="S7" s="38">
        <v>6556</v>
      </c>
      <c r="T7" s="38">
        <v>30.38</v>
      </c>
      <c r="U7" s="38">
        <v>215.8</v>
      </c>
      <c r="V7" s="38">
        <v>4889</v>
      </c>
      <c r="W7" s="38">
        <v>1.98</v>
      </c>
      <c r="X7" s="38">
        <v>2469.19</v>
      </c>
      <c r="Y7" s="38">
        <v>75.790000000000006</v>
      </c>
      <c r="Z7" s="38">
        <v>75.28</v>
      </c>
      <c r="AA7" s="38">
        <v>75.010000000000005</v>
      </c>
      <c r="AB7" s="38">
        <v>100</v>
      </c>
      <c r="AC7" s="38">
        <v>68.64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229.42</v>
      </c>
      <c r="BG7" s="38">
        <v>197.43</v>
      </c>
      <c r="BH7" s="38">
        <v>173.4</v>
      </c>
      <c r="BI7" s="38">
        <v>139.66999999999999</v>
      </c>
      <c r="BJ7" s="38">
        <v>856.63</v>
      </c>
      <c r="BK7" s="38">
        <v>1298.9100000000001</v>
      </c>
      <c r="BL7" s="38">
        <v>1243.71</v>
      </c>
      <c r="BM7" s="38">
        <v>1194.1500000000001</v>
      </c>
      <c r="BN7" s="38">
        <v>1206.79</v>
      </c>
      <c r="BO7" s="38">
        <v>1258.43</v>
      </c>
      <c r="BP7" s="38">
        <v>1260.21</v>
      </c>
      <c r="BQ7" s="38">
        <v>44.06</v>
      </c>
      <c r="BR7" s="38">
        <v>42.58</v>
      </c>
      <c r="BS7" s="38">
        <v>42.75</v>
      </c>
      <c r="BT7" s="38">
        <v>43.95</v>
      </c>
      <c r="BU7" s="38">
        <v>38.619999999999997</v>
      </c>
      <c r="BV7" s="38">
        <v>69.87</v>
      </c>
      <c r="BW7" s="38">
        <v>74.3</v>
      </c>
      <c r="BX7" s="38">
        <v>72.260000000000005</v>
      </c>
      <c r="BY7" s="38">
        <v>71.84</v>
      </c>
      <c r="BZ7" s="38">
        <v>73.36</v>
      </c>
      <c r="CA7" s="38">
        <v>75.290000000000006</v>
      </c>
      <c r="CB7" s="38">
        <v>271.89999999999998</v>
      </c>
      <c r="CC7" s="38">
        <v>276.23</v>
      </c>
      <c r="CD7" s="38">
        <v>280.35000000000002</v>
      </c>
      <c r="CE7" s="38">
        <v>273.75</v>
      </c>
      <c r="CF7" s="38">
        <v>325.79000000000002</v>
      </c>
      <c r="CG7" s="38">
        <v>234.96</v>
      </c>
      <c r="CH7" s="38">
        <v>221.81</v>
      </c>
      <c r="CI7" s="38">
        <v>230.02</v>
      </c>
      <c r="CJ7" s="38">
        <v>228.47</v>
      </c>
      <c r="CK7" s="38">
        <v>224.88</v>
      </c>
      <c r="CL7" s="38">
        <v>215.41</v>
      </c>
      <c r="CM7" s="38">
        <v>53.27</v>
      </c>
      <c r="CN7" s="38">
        <v>45.9</v>
      </c>
      <c r="CO7" s="38">
        <v>46.77</v>
      </c>
      <c r="CP7" s="38">
        <v>45.36</v>
      </c>
      <c r="CQ7" s="38">
        <v>43.68</v>
      </c>
      <c r="CR7" s="38">
        <v>42.9</v>
      </c>
      <c r="CS7" s="38">
        <v>43.36</v>
      </c>
      <c r="CT7" s="38">
        <v>42.56</v>
      </c>
      <c r="CU7" s="38">
        <v>42.47</v>
      </c>
      <c r="CV7" s="38">
        <v>42.4</v>
      </c>
      <c r="CW7" s="38">
        <v>42.9</v>
      </c>
      <c r="CX7" s="38">
        <v>94.96</v>
      </c>
      <c r="CY7" s="38">
        <v>95.13</v>
      </c>
      <c r="CZ7" s="38">
        <v>95.33</v>
      </c>
      <c r="DA7" s="38">
        <v>95.65</v>
      </c>
      <c r="DB7" s="38">
        <v>95.7</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田頭 錬</cp:lastModifiedBy>
  <cp:lastPrinted>2022-02-15T01:03:12Z</cp:lastPrinted>
  <dcterms:created xsi:type="dcterms:W3CDTF">2021-12-03T07:52:44Z</dcterms:created>
  <dcterms:modified xsi:type="dcterms:W3CDTF">2022-02-15T01:03:13Z</dcterms:modified>
  <cp:category/>
</cp:coreProperties>
</file>