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3 （福岡）\03公営企業\07経営比較分析表\R2分   (R3文書に保存)\20220105公営企業に係る経営比較分析表（令和２年度決算）の分析等について\05団体回答\04八幡浜市○\"/>
    </mc:Choice>
  </mc:AlternateContent>
  <workbookProtection workbookAlgorithmName="SHA-512" workbookHashValue="M5HvC2KjoSW4ylMd2W/FiW+5NyCOZGu6PouXEPRvaCGSaLVwc5wIMDvktVLq4OWkKu0ZYlZfAfeUdD8AWjjkMg==" workbookSaltValue="A0orhcSxe4C7nLJvUA4tS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KO31" i="4" s="1"/>
  <c r="DL7" i="5"/>
  <c r="JV31" i="4" s="1"/>
  <c r="DK7" i="5"/>
  <c r="DI7" i="5"/>
  <c r="DH7" i="5"/>
  <c r="DG7" i="5"/>
  <c r="DF7" i="5"/>
  <c r="DE7" i="5"/>
  <c r="DD7" i="5"/>
  <c r="MI77" i="4" s="1"/>
  <c r="DC7" i="5"/>
  <c r="LT77" i="4" s="1"/>
  <c r="DB7" i="5"/>
  <c r="DA7" i="5"/>
  <c r="CZ7" i="5"/>
  <c r="KA77" i="4" s="1"/>
  <c r="CN7" i="5"/>
  <c r="CM7" i="5"/>
  <c r="BZ7" i="5"/>
  <c r="BY7" i="5"/>
  <c r="BX7" i="5"/>
  <c r="BW7" i="5"/>
  <c r="BV7" i="5"/>
  <c r="BU7" i="5"/>
  <c r="MA52" i="4" s="1"/>
  <c r="BT7" i="5"/>
  <c r="LH52" i="4" s="1"/>
  <c r="BS7" i="5"/>
  <c r="BR7" i="5"/>
  <c r="BQ7" i="5"/>
  <c r="JC52" i="4" s="1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FE52" i="4" s="1"/>
  <c r="BF7" i="5"/>
  <c r="BD7" i="5"/>
  <c r="BC7" i="5"/>
  <c r="BZ53" i="4" s="1"/>
  <c r="BB7" i="5"/>
  <c r="BG53" i="4" s="1"/>
  <c r="BA7" i="5"/>
  <c r="AZ7" i="5"/>
  <c r="AY7" i="5"/>
  <c r="AX7" i="5"/>
  <c r="AW7" i="5"/>
  <c r="AV7" i="5"/>
  <c r="AU7" i="5"/>
  <c r="AS7" i="5"/>
  <c r="HJ32" i="4" s="1"/>
  <c r="AR7" i="5"/>
  <c r="AQ7" i="5"/>
  <c r="AP7" i="5"/>
  <c r="AO7" i="5"/>
  <c r="EL32" i="4" s="1"/>
  <c r="AN7" i="5"/>
  <c r="AM7" i="5"/>
  <c r="AL7" i="5"/>
  <c r="FX31" i="4" s="1"/>
  <c r="AK7" i="5"/>
  <c r="FE31" i="4" s="1"/>
  <c r="AJ7" i="5"/>
  <c r="AH7" i="5"/>
  <c r="AG7" i="5"/>
  <c r="AF7" i="5"/>
  <c r="AE7" i="5"/>
  <c r="AD7" i="5"/>
  <c r="AC7" i="5"/>
  <c r="CS31" i="4" s="1"/>
  <c r="AB7" i="5"/>
  <c r="BZ31" i="4" s="1"/>
  <c r="AA7" i="5"/>
  <c r="Z7" i="5"/>
  <c r="Y7" i="5"/>
  <c r="U31" i="4" s="1"/>
  <c r="X7" i="5"/>
  <c r="LJ10" i="4" s="1"/>
  <c r="W7" i="5"/>
  <c r="V7" i="5"/>
  <c r="U7" i="5"/>
  <c r="T7" i="5"/>
  <c r="JQ8" i="4" s="1"/>
  <c r="S7" i="5"/>
  <c r="R7" i="5"/>
  <c r="Q7" i="5"/>
  <c r="CF10" i="4" s="1"/>
  <c r="P7" i="5"/>
  <c r="O7" i="5"/>
  <c r="N7" i="5"/>
  <c r="M7" i="5"/>
  <c r="L7" i="5"/>
  <c r="CF8" i="4" s="1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GQ53" i="4"/>
  <c r="FX53" i="4"/>
  <c r="CS53" i="4"/>
  <c r="AN53" i="4"/>
  <c r="U53" i="4"/>
  <c r="KO52" i="4"/>
  <c r="JV52" i="4"/>
  <c r="HJ52" i="4"/>
  <c r="GQ52" i="4"/>
  <c r="FX52" i="4"/>
  <c r="EL52" i="4"/>
  <c r="CS52" i="4"/>
  <c r="BZ52" i="4"/>
  <c r="BG52" i="4"/>
  <c r="AN52" i="4"/>
  <c r="U52" i="4"/>
  <c r="MA32" i="4"/>
  <c r="LH32" i="4"/>
  <c r="KO32" i="4"/>
  <c r="JV32" i="4"/>
  <c r="JC32" i="4"/>
  <c r="GQ32" i="4"/>
  <c r="FX32" i="4"/>
  <c r="FE32" i="4"/>
  <c r="CS32" i="4"/>
  <c r="BZ32" i="4"/>
  <c r="BG32" i="4"/>
  <c r="AN32" i="4"/>
  <c r="U32" i="4"/>
  <c r="MA31" i="4"/>
  <c r="LH31" i="4"/>
  <c r="JC31" i="4"/>
  <c r="HJ31" i="4"/>
  <c r="GQ31" i="4"/>
  <c r="EL31" i="4"/>
  <c r="BG31" i="4"/>
  <c r="AN31" i="4"/>
  <c r="JQ10" i="4"/>
  <c r="HX10" i="4"/>
  <c r="DU10" i="4"/>
  <c r="B10" i="4"/>
  <c r="LJ8" i="4"/>
  <c r="HX8" i="4"/>
  <c r="FJ8" i="4"/>
  <c r="DU8" i="4"/>
  <c r="AQ8" i="4"/>
  <c r="B8" i="4"/>
  <c r="B6" i="4"/>
  <c r="MI76" i="4" l="1"/>
  <c r="HJ51" i="4"/>
  <c r="MA30" i="4"/>
  <c r="HJ30" i="4"/>
  <c r="BZ76" i="4"/>
  <c r="MA51" i="4"/>
  <c r="IT76" i="4"/>
  <c r="CS51" i="4"/>
  <c r="CS30" i="4"/>
  <c r="C11" i="5"/>
  <c r="D11" i="5"/>
  <c r="E11" i="5"/>
  <c r="B11" i="5"/>
  <c r="BK76" i="4" l="1"/>
  <c r="LH51" i="4"/>
  <c r="LT76" i="4"/>
  <c r="GQ51" i="4"/>
  <c r="BZ30" i="4"/>
  <c r="LH30" i="4"/>
  <c r="IE76" i="4"/>
  <c r="BZ51" i="4"/>
  <c r="GQ30" i="4"/>
  <c r="BG30" i="4"/>
  <c r="AV76" i="4"/>
  <c r="KO51" i="4"/>
  <c r="LE76" i="4"/>
  <c r="FX51" i="4"/>
  <c r="KO30" i="4"/>
  <c r="HP76" i="4"/>
  <c r="BG51" i="4"/>
  <c r="FX30" i="4"/>
  <c r="FE51" i="4"/>
  <c r="JV30" i="4"/>
  <c r="HA76" i="4"/>
  <c r="AN51" i="4"/>
  <c r="FE30" i="4"/>
  <c r="AN30" i="4"/>
  <c r="AG76" i="4"/>
  <c r="JV51" i="4"/>
  <c r="KP76" i="4"/>
  <c r="R76" i="4"/>
  <c r="KA76" i="4"/>
  <c r="EL51" i="4"/>
  <c r="JC30" i="4"/>
  <c r="GL76" i="4"/>
  <c r="EL30" i="4"/>
  <c r="U51" i="4"/>
  <c r="U30" i="4"/>
  <c r="JC51" i="4"/>
</calcChain>
</file>

<file path=xl/sharedStrings.xml><?xml version="1.0" encoding="utf-8"?>
<sst xmlns="http://schemas.openxmlformats.org/spreadsheetml/2006/main" count="278" uniqueCount="130">
  <si>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</si>
  <si>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</si>
  <si>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</si>
  <si>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</si>
  <si>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</si>
  <si>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</si>
  <si>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</si>
  <si>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</si>
  <si>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</si>
  <si>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</si>
  <si>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</si>
  <si>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</si>
  <si>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</si>
  <si>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</si>
  <si>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</si>
  <si>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</si>
  <si>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</si>
  <si>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</si>
  <si>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</si>
  <si>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</si>
  <si>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</si>
  <si>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</si>
  <si>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</si>
  <si>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</si>
  <si>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</si>
  <si>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</si>
  <si>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</si>
  <si>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</si>
  <si>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</si>
  <si>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</si>
  <si>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</si>
  <si>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</si>
  <si>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</si>
  <si>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</si>
  <si>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</si>
  <si>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</si>
  <si>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</si>
  <si>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</si>
  <si>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</si>
  <si>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</si>
  <si>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</si>
  <si>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</si>
  <si>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</si>
  <si>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</si>
  <si>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</si>
  <si>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</si>
  <si>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</si>
  <si>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</si>
  <si>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</si>
  <si>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</si>
  <si>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</si>
  <si>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</si>
  <si>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</si>
  <si>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</si>
  <si>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</si>
  <si>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</si>
  <si>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</si>
  <si>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</si>
  <si>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</si>
  <si>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</si>
  <si>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</si>
  <si>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</si>
  <si>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</si>
  <si>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</si>
  <si>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</si>
  <si>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</si>
  <si>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</si>
  <si>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</si>
  <si>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</si>
  <si>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</si>
  <si>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</si>
  <si>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</si>
  <si>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</si>
  <si>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</si>
  <si>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</si>
  <si>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</si>
  <si>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</si>
  <si>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</si>
  <si>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</si>
  <si>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</si>
  <si>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</si>
  <si>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</si>
  <si>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</si>
  <si>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</si>
  <si>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</si>
  <si>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</si>
  <si>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</si>
  <si>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</si>
  <si>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</si>
  <si>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</si>
  <si>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</si>
  <si>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</si>
  <si>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</si>
  <si>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</si>
  <si>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</si>
  <si>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</si>
  <si>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</si>
  <si>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</si>
  <si>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</si>
  <si>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</si>
  <si>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当該値(N-4)</t>
    <phoneticPr fontId="5"/>
  </si>
  <si>
    <t>当該値(N-1)</t>
    <phoneticPr fontId="5"/>
  </si>
  <si>
    <t>当該値(N-3)</t>
    <phoneticPr fontId="5"/>
  </si>
  <si>
    <t>当該値(N)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</si>
  <si>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</si>
  <si>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</si>
  <si>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</si>
  <si>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</si>
  <si>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</si>
  <si>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</si>
  <si>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沖新田駐車場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</si>
  <si>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</si>
  <si>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</si>
  <si>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</si>
  <si>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</si>
  <si>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</si>
  <si>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</si>
  <si>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</si>
  <si>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</si>
  <si>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</si>
  <si>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</si>
  <si>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</si>
  <si>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</si>
  <si>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</si>
  <si>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</si>
  <si>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</si>
  <si>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⑧設備投資見込額
　平面駐車場であり、大きな改修等の新たな設備投資は見込んでいない。
</t>
    <phoneticPr fontId="5"/>
  </si>
  <si>
    <t xml:space="preserve">⑪稼働率
定期駐車のみとなっており、空きがない状態であるため、100％で推移している。
</t>
    <phoneticPr fontId="5"/>
  </si>
  <si>
    <t>支出のほとんどが港湾施設使用料である。平面駐車場であり、機械等の施設もないため、修繕等の支出もない。定期駐車のみで、港湾施設に位置しているため、主にフェリー会社やその他企業の契約が多い。ほとんど空きがない状態であり、収入は安定している。そのため、営業に関する収益性は高い。</t>
    <phoneticPr fontId="5"/>
  </si>
  <si>
    <t>①収益的収支比率
　定期駐車のみであり、現在ほぼ満車状態であるため、横ばいで推移している。また、支出について、主なものは港湾施設使用料である。比率は100％を超えており、黒字であるが、類似施設と比較すると数値は低くなっている。
④売上高GOP比率
⑤EBITDA
　売上高ＧＯＰ比率は、類似施設平均値を上回っており、利益率は高く、数値も安定している。
　ＥＢＩＴＤＡの数値は例年類似施設平均値を下回っていたが、令和２年度は類似施設平均値が下がったこともあり、平均程度となっている。</t>
    <rPh sb="188" eb="190">
      <t>レイネン</t>
    </rPh>
    <rPh sb="190" eb="192">
      <t>ルイジ</t>
    </rPh>
    <rPh sb="192" eb="194">
      <t>シセツ</t>
    </rPh>
    <rPh sb="206" eb="207">
      <t>レイ</t>
    </rPh>
    <rPh sb="207" eb="208">
      <t>ワ</t>
    </rPh>
    <rPh sb="209" eb="211">
      <t>ネンド</t>
    </rPh>
    <rPh sb="212" eb="214">
      <t>ルイジ</t>
    </rPh>
    <rPh sb="214" eb="216">
      <t>シセツ</t>
    </rPh>
    <rPh sb="216" eb="219">
      <t>ヘイキンチ</t>
    </rPh>
    <rPh sb="220" eb="221">
      <t>サ</t>
    </rPh>
    <rPh sb="230" eb="232">
      <t>ヘイキン</t>
    </rPh>
    <rPh sb="232" eb="234">
      <t>テイド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</si>
</sst>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148</c:v>
                </c:pt>
                <c:pt idx="1">
                  <c:v>150.6</c:v>
                </c:pt>
                <c:pt idx="2">
                  <c:v>151.4</c:v>
                </c:pt>
                <c:pt idx="3">
                  <c:v>153.9</c:v>
                </c:pt>
                <c:pt idx="4">
                  <c:v>154.30000000000001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7-4890-A86F-39EF7B57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65216"/>
        <c:axId val="53067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413.9</c:v>
                </c:pt>
                <c:pt idx="1">
                  <c:v>263.7</c:v>
                </c:pt>
                <c:pt idx="2">
                  <c:v>509.7</c:v>
                </c:pt>
                <c:pt idx="3">
                  <c:v>1492.8</c:v>
                </c:pt>
                <c:pt idx="4">
                  <c:v>3199.2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890-A86F-39EF7B57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5216"/>
        <c:axId val="53067136"/>
      </c:lineChart>
      <c:catAx>
        <c:axId val="53065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067136"/>
        <c:crosses val="autoZero"/>
        <c:auto val="1"/>
        <c:lblAlgn val="ctr"/>
        <c:lblOffset val="100"/>
        <c:noMultiLvlLbl val="1"/>
      </c:catAx>
      <c:valAx>
        <c:axId val="53067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0652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7-4786-8A7D-BBD23426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88384"/>
        <c:axId val="10389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40</c:v>
                </c:pt>
                <c:pt idx="1">
                  <c:v>33.200000000000003</c:v>
                </c:pt>
                <c:pt idx="2">
                  <c:v>21.3</c:v>
                </c:pt>
                <c:pt idx="3">
                  <c:v>18.2</c:v>
                </c:pt>
                <c:pt idx="4">
                  <c:v>764.6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97-4786-8A7D-BBD23426F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88384"/>
        <c:axId val="103890304"/>
      </c:lineChart>
      <c:catAx>
        <c:axId val="103888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890304"/>
        <c:crosses val="autoZero"/>
        <c:auto val="1"/>
        <c:lblAlgn val="ctr"/>
        <c:lblOffset val="100"/>
        <c:noMultiLvlLbl val="1"/>
      </c:catAx>
      <c:valAx>
        <c:axId val="10389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88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D10-4FF8-A05F-DFE2D1E1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28960"/>
        <c:axId val="103930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10-4FF8-A05F-DFE2D1E1F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28960"/>
        <c:axId val="103930880"/>
      </c:lineChart>
      <c:catAx>
        <c:axId val="1039289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3930880"/>
        <c:crosses val="autoZero"/>
        <c:auto val="1"/>
        <c:lblAlgn val="ctr"/>
        <c:lblOffset val="100"/>
        <c:noMultiLvlLbl val="1"/>
      </c:catAx>
      <c:valAx>
        <c:axId val="103930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9289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FF4-40C2-A237-6F3A8759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35040"/>
        <c:axId val="1069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F4-40C2-A237-6F3A875924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35040"/>
        <c:axId val="106936960"/>
      </c:lineChart>
      <c:catAx>
        <c:axId val="106935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936960"/>
        <c:crosses val="autoZero"/>
        <c:auto val="1"/>
        <c:lblAlgn val="ctr"/>
        <c:lblOffset val="100"/>
        <c:noMultiLvlLbl val="1"/>
      </c:catAx>
      <c:valAx>
        <c:axId val="1069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935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AE-44AF-ADAF-E7BC50BC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850176"/>
        <c:axId val="106860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1.7</c:v>
                </c:pt>
                <c:pt idx="1">
                  <c:v>0.5</c:v>
                </c:pt>
                <c:pt idx="2">
                  <c:v>1</c:v>
                </c:pt>
                <c:pt idx="3">
                  <c:v>0.8</c:v>
                </c:pt>
                <c:pt idx="4">
                  <c:v>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AE-44AF-ADAF-E7BC50BC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850176"/>
        <c:axId val="106860544"/>
      </c:lineChart>
      <c:catAx>
        <c:axId val="106850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6860544"/>
        <c:crosses val="autoZero"/>
        <c:auto val="1"/>
        <c:lblAlgn val="ctr"/>
        <c:lblOffset val="100"/>
        <c:noMultiLvlLbl val="1"/>
      </c:catAx>
      <c:valAx>
        <c:axId val="106860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68501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B-45A3-B177-A72590C4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38592"/>
        <c:axId val="107044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1B-45A3-B177-A72590C4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38592"/>
        <c:axId val="107044864"/>
      </c:lineChart>
      <c:catAx>
        <c:axId val="10703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044864"/>
        <c:crosses val="autoZero"/>
        <c:auto val="1"/>
        <c:lblAlgn val="ctr"/>
        <c:lblOffset val="100"/>
        <c:noMultiLvlLbl val="1"/>
      </c:catAx>
      <c:valAx>
        <c:axId val="107044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7038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2-41F0-9F63-7215AA97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79168"/>
        <c:axId val="10708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172</c:v>
                </c:pt>
                <c:pt idx="1">
                  <c:v>170.6</c:v>
                </c:pt>
                <c:pt idx="2">
                  <c:v>171.8</c:v>
                </c:pt>
                <c:pt idx="3">
                  <c:v>169.4</c:v>
                </c:pt>
                <c:pt idx="4">
                  <c:v>128.5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2-41F0-9F63-7215AA97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79168"/>
        <c:axId val="107081088"/>
      </c:lineChart>
      <c:catAx>
        <c:axId val="107079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7081088"/>
        <c:crosses val="autoZero"/>
        <c:auto val="1"/>
        <c:lblAlgn val="ctr"/>
        <c:lblOffset val="100"/>
        <c:noMultiLvlLbl val="1"/>
      </c:catAx>
      <c:valAx>
        <c:axId val="10708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7079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E-43DE-82B8-F5BF9F95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141568"/>
        <c:axId val="1081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37.4</c:v>
                </c:pt>
                <c:pt idx="1">
                  <c:v>28.9</c:v>
                </c:pt>
                <c:pt idx="2">
                  <c:v>35.700000000000003</c:v>
                </c:pt>
                <c:pt idx="3">
                  <c:v>30</c:v>
                </c:pt>
                <c:pt idx="4">
                  <c:v>-52.1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E-43DE-82B8-F5BF9F95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141568"/>
        <c:axId val="108176512"/>
      </c:lineChart>
      <c:catAx>
        <c:axId val="1081415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176512"/>
        <c:crosses val="autoZero"/>
        <c:auto val="1"/>
        <c:lblAlgn val="ctr"/>
        <c:lblOffset val="100"/>
        <c:noMultiLvlLbl val="1"/>
      </c:catAx>
      <c:valAx>
        <c:axId val="1081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81415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1000</c:v>
                </c:pt>
                <c:pt idx="1">
                  <c:v>1011</c:v>
                </c:pt>
                <c:pt idx="2">
                  <c:v>1026</c:v>
                </c:pt>
                <c:pt idx="3">
                  <c:v>1086</c:v>
                </c:pt>
                <c:pt idx="4">
                  <c:v>1103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B-4D77-9A50-B662864C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350080"/>
        <c:axId val="1083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9208</c:v>
                </c:pt>
                <c:pt idx="1">
                  <c:v>8524</c:v>
                </c:pt>
                <c:pt idx="2">
                  <c:v>6653</c:v>
                </c:pt>
                <c:pt idx="3">
                  <c:v>6991</c:v>
                </c:pt>
                <c:pt idx="4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B-4D77-9A50-B662864C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50080"/>
        <c:axId val="108352256"/>
      </c:lineChart>
      <c:catAx>
        <c:axId val="1083500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8352256"/>
        <c:crosses val="autoZero"/>
        <c:auto val="1"/>
        <c:lblAlgn val="ctr"/>
        <c:lblOffset val="100"/>
        <c:noMultiLvlLbl val="1"/>
      </c:catAx>
      <c:valAx>
        <c:axId val="1083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8350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Q16" zoomScale="60" zoomScaleNormal="6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愛媛県八幡浜市　沖新田駐車場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公共施設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1435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117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43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49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129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148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150.6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151.4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153.9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154.30000000000001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100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100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100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413.9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263.7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509.7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1492.8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3199.2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1.7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0.5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1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0.8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5.9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172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170.6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171.8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169.4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128.5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126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127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97.2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100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100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100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100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1000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1011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1026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1086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1103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3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3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93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37.4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28.9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35.700000000000003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30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-52.1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9208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8524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6653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6991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1045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128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40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33.200000000000003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21.3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18.2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764.6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dCxY7D5n2gahxGhH4Wn2wJ2ulj3it4o1w0ymFA0jNsnB7jLGC+tTTgEKoBHnwOEEUmi5uHS0BKAb/eNomhl7sg==" saltValue="PbZdYHerqS8S6d0BNpcziw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99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100</v>
      </c>
      <c r="AV5" s="59" t="s">
        <v>89</v>
      </c>
      <c r="AW5" s="59" t="s">
        <v>90</v>
      </c>
      <c r="AX5" s="59" t="s">
        <v>101</v>
      </c>
      <c r="AY5" s="59" t="s">
        <v>92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100</v>
      </c>
      <c r="BG5" s="59" t="s">
        <v>89</v>
      </c>
      <c r="BH5" s="59" t="s">
        <v>90</v>
      </c>
      <c r="BI5" s="59" t="s">
        <v>99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102</v>
      </c>
      <c r="BS5" s="59" t="s">
        <v>90</v>
      </c>
      <c r="BT5" s="59" t="s">
        <v>99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89</v>
      </c>
      <c r="CD5" s="59" t="s">
        <v>90</v>
      </c>
      <c r="CE5" s="59" t="s">
        <v>99</v>
      </c>
      <c r="CF5" s="59" t="s">
        <v>92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89</v>
      </c>
      <c r="CQ5" s="59" t="s">
        <v>90</v>
      </c>
      <c r="CR5" s="59" t="s">
        <v>99</v>
      </c>
      <c r="CS5" s="59" t="s">
        <v>103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104</v>
      </c>
      <c r="DC5" s="59" t="s">
        <v>99</v>
      </c>
      <c r="DD5" s="59" t="s">
        <v>92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88</v>
      </c>
      <c r="DL5" s="59" t="s">
        <v>89</v>
      </c>
      <c r="DM5" s="59" t="s">
        <v>104</v>
      </c>
      <c r="DN5" s="59" t="s">
        <v>99</v>
      </c>
      <c r="DO5" s="59" t="s">
        <v>92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105</v>
      </c>
      <c r="B6" s="60">
        <f>B8</f>
        <v>2020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愛媛県八幡浜市</v>
      </c>
      <c r="I6" s="60" t="str">
        <f t="shared" si="1"/>
        <v>沖新田駐車場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43</v>
      </c>
      <c r="S6" s="62" t="str">
        <f t="shared" si="1"/>
        <v>公共施設</v>
      </c>
      <c r="T6" s="62" t="str">
        <f t="shared" si="1"/>
        <v>無</v>
      </c>
      <c r="U6" s="63">
        <f t="shared" si="1"/>
        <v>1435</v>
      </c>
      <c r="V6" s="63">
        <f t="shared" si="1"/>
        <v>49</v>
      </c>
      <c r="W6" s="63">
        <f t="shared" si="1"/>
        <v>0</v>
      </c>
      <c r="X6" s="62" t="str">
        <f t="shared" si="1"/>
        <v>無</v>
      </c>
      <c r="Y6" s="64">
        <f>IF(Y8="-",NA(),Y8)</f>
        <v>148</v>
      </c>
      <c r="Z6" s="64">
        <f t="shared" ref="Z6:AH6" si="2">IF(Z8="-",NA(),Z8)</f>
        <v>150.6</v>
      </c>
      <c r="AA6" s="64">
        <f t="shared" si="2"/>
        <v>151.4</v>
      </c>
      <c r="AB6" s="64">
        <f t="shared" si="2"/>
        <v>153.9</v>
      </c>
      <c r="AC6" s="64">
        <f t="shared" si="2"/>
        <v>154.30000000000001</v>
      </c>
      <c r="AD6" s="64">
        <f t="shared" si="2"/>
        <v>413.9</v>
      </c>
      <c r="AE6" s="64">
        <f t="shared" si="2"/>
        <v>263.7</v>
      </c>
      <c r="AF6" s="64">
        <f t="shared" si="2"/>
        <v>509.7</v>
      </c>
      <c r="AG6" s="64">
        <f t="shared" si="2"/>
        <v>1492.8</v>
      </c>
      <c r="AH6" s="64">
        <f t="shared" si="2"/>
        <v>3199.2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1.7</v>
      </c>
      <c r="AP6" s="64">
        <f t="shared" si="3"/>
        <v>0.5</v>
      </c>
      <c r="AQ6" s="64">
        <f t="shared" si="3"/>
        <v>1</v>
      </c>
      <c r="AR6" s="64">
        <f t="shared" si="3"/>
        <v>0.8</v>
      </c>
      <c r="AS6" s="64">
        <f t="shared" si="3"/>
        <v>5.9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3</v>
      </c>
      <c r="BA6" s="65">
        <f t="shared" si="4"/>
        <v>1</v>
      </c>
      <c r="BB6" s="65">
        <f t="shared" si="4"/>
        <v>3</v>
      </c>
      <c r="BC6" s="65">
        <f t="shared" si="4"/>
        <v>3</v>
      </c>
      <c r="BD6" s="65">
        <f t="shared" si="4"/>
        <v>93</v>
      </c>
      <c r="BE6" s="63" t="str">
        <f>IF(BE8="-","",IF(BE8="-","【-】","【"&amp;SUBSTITUTE(TEXT(BE8,"#,##0"),"-","△")&amp;"】"))</f>
        <v>【2,345】</v>
      </c>
      <c r="BF6" s="64">
        <f>IF(BF8="-",NA(),BF8)</f>
        <v>97.2</v>
      </c>
      <c r="BG6" s="64">
        <f t="shared" ref="BG6:BO6" si="5">IF(BG8="-",NA(),BG8)</f>
        <v>100</v>
      </c>
      <c r="BH6" s="64">
        <f t="shared" si="5"/>
        <v>100</v>
      </c>
      <c r="BI6" s="64">
        <f t="shared" si="5"/>
        <v>100</v>
      </c>
      <c r="BJ6" s="64">
        <f t="shared" si="5"/>
        <v>100</v>
      </c>
      <c r="BK6" s="64">
        <f t="shared" si="5"/>
        <v>37.4</v>
      </c>
      <c r="BL6" s="64">
        <f t="shared" si="5"/>
        <v>28.9</v>
      </c>
      <c r="BM6" s="64">
        <f t="shared" si="5"/>
        <v>35.700000000000003</v>
      </c>
      <c r="BN6" s="64">
        <f t="shared" si="5"/>
        <v>30</v>
      </c>
      <c r="BO6" s="64">
        <f t="shared" si="5"/>
        <v>-52.1</v>
      </c>
      <c r="BP6" s="61" t="str">
        <f>IF(BP8="-","",IF(BP8="-","【-】","【"&amp;SUBSTITUTE(TEXT(BP8,"#,##0.0"),"-","△")&amp;"】"))</f>
        <v>【△65.9】</v>
      </c>
      <c r="BQ6" s="65">
        <f>IF(BQ8="-",NA(),BQ8)</f>
        <v>1000</v>
      </c>
      <c r="BR6" s="65">
        <f t="shared" ref="BR6:BZ6" si="6">IF(BR8="-",NA(),BR8)</f>
        <v>1011</v>
      </c>
      <c r="BS6" s="65">
        <f t="shared" si="6"/>
        <v>1026</v>
      </c>
      <c r="BT6" s="65">
        <f t="shared" si="6"/>
        <v>1086</v>
      </c>
      <c r="BU6" s="65">
        <f t="shared" si="6"/>
        <v>1103</v>
      </c>
      <c r="BV6" s="65">
        <f t="shared" si="6"/>
        <v>9208</v>
      </c>
      <c r="BW6" s="65">
        <f t="shared" si="6"/>
        <v>8524</v>
      </c>
      <c r="BX6" s="65">
        <f t="shared" si="6"/>
        <v>6653</v>
      </c>
      <c r="BY6" s="65">
        <f t="shared" si="6"/>
        <v>6991</v>
      </c>
      <c r="BZ6" s="65">
        <f t="shared" si="6"/>
        <v>1045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106</v>
      </c>
      <c r="CM6" s="63">
        <f t="shared" ref="CM6:CN6" si="7">CM8</f>
        <v>0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40</v>
      </c>
      <c r="DF6" s="64">
        <f t="shared" si="8"/>
        <v>33.200000000000003</v>
      </c>
      <c r="DG6" s="64">
        <f t="shared" si="8"/>
        <v>21.3</v>
      </c>
      <c r="DH6" s="64">
        <f t="shared" si="8"/>
        <v>18.2</v>
      </c>
      <c r="DI6" s="64">
        <f t="shared" si="8"/>
        <v>764.6</v>
      </c>
      <c r="DJ6" s="61" t="str">
        <f>IF(DJ8="-","",IF(DJ8="-","【-】","【"&amp;SUBSTITUTE(TEXT(DJ8,"#,##0.0"),"-","△")&amp;"】"))</f>
        <v>【183.4】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172</v>
      </c>
      <c r="DQ6" s="64">
        <f t="shared" si="9"/>
        <v>170.6</v>
      </c>
      <c r="DR6" s="64">
        <f t="shared" si="9"/>
        <v>171.8</v>
      </c>
      <c r="DS6" s="64">
        <f t="shared" si="9"/>
        <v>169.4</v>
      </c>
      <c r="DT6" s="64">
        <f t="shared" si="9"/>
        <v>128.5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107</v>
      </c>
      <c r="B7" s="60">
        <f t="shared" ref="B7:X7" si="10">B8</f>
        <v>2020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愛媛県　八幡浜市</v>
      </c>
      <c r="I7" s="60" t="str">
        <f t="shared" si="10"/>
        <v>沖新田駐車場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1435</v>
      </c>
      <c r="V7" s="63">
        <f t="shared" si="10"/>
        <v>49</v>
      </c>
      <c r="W7" s="63">
        <f t="shared" si="10"/>
        <v>0</v>
      </c>
      <c r="X7" s="62" t="str">
        <f t="shared" si="10"/>
        <v>無</v>
      </c>
      <c r="Y7" s="64">
        <f>Y8</f>
        <v>148</v>
      </c>
      <c r="Z7" s="64">
        <f t="shared" ref="Z7:AH7" si="11">Z8</f>
        <v>150.6</v>
      </c>
      <c r="AA7" s="64">
        <f t="shared" si="11"/>
        <v>151.4</v>
      </c>
      <c r="AB7" s="64">
        <f t="shared" si="11"/>
        <v>153.9</v>
      </c>
      <c r="AC7" s="64">
        <f t="shared" si="11"/>
        <v>154.30000000000001</v>
      </c>
      <c r="AD7" s="64">
        <f t="shared" si="11"/>
        <v>413.9</v>
      </c>
      <c r="AE7" s="64">
        <f t="shared" si="11"/>
        <v>263.7</v>
      </c>
      <c r="AF7" s="64">
        <f t="shared" si="11"/>
        <v>509.7</v>
      </c>
      <c r="AG7" s="64">
        <f t="shared" si="11"/>
        <v>1492.8</v>
      </c>
      <c r="AH7" s="64">
        <f t="shared" si="11"/>
        <v>3199.2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1.7</v>
      </c>
      <c r="AP7" s="64">
        <f t="shared" si="12"/>
        <v>0.5</v>
      </c>
      <c r="AQ7" s="64">
        <f t="shared" si="12"/>
        <v>1</v>
      </c>
      <c r="AR7" s="64">
        <f t="shared" si="12"/>
        <v>0.8</v>
      </c>
      <c r="AS7" s="64">
        <f t="shared" si="12"/>
        <v>5.9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3</v>
      </c>
      <c r="BA7" s="65">
        <f t="shared" si="13"/>
        <v>1</v>
      </c>
      <c r="BB7" s="65">
        <f t="shared" si="13"/>
        <v>3</v>
      </c>
      <c r="BC7" s="65">
        <f t="shared" si="13"/>
        <v>3</v>
      </c>
      <c r="BD7" s="65">
        <f t="shared" si="13"/>
        <v>93</v>
      </c>
      <c r="BE7" s="63"/>
      <c r="BF7" s="64">
        <f>BF8</f>
        <v>97.2</v>
      </c>
      <c r="BG7" s="64">
        <f t="shared" ref="BG7:BO7" si="14">BG8</f>
        <v>100</v>
      </c>
      <c r="BH7" s="64">
        <f t="shared" si="14"/>
        <v>100</v>
      </c>
      <c r="BI7" s="64">
        <f t="shared" si="14"/>
        <v>100</v>
      </c>
      <c r="BJ7" s="64">
        <f t="shared" si="14"/>
        <v>100</v>
      </c>
      <c r="BK7" s="64">
        <f t="shared" si="14"/>
        <v>37.4</v>
      </c>
      <c r="BL7" s="64">
        <f t="shared" si="14"/>
        <v>28.9</v>
      </c>
      <c r="BM7" s="64">
        <f t="shared" si="14"/>
        <v>35.700000000000003</v>
      </c>
      <c r="BN7" s="64">
        <f t="shared" si="14"/>
        <v>30</v>
      </c>
      <c r="BO7" s="64">
        <f t="shared" si="14"/>
        <v>-52.1</v>
      </c>
      <c r="BP7" s="61"/>
      <c r="BQ7" s="65">
        <f>BQ8</f>
        <v>1000</v>
      </c>
      <c r="BR7" s="65">
        <f t="shared" ref="BR7:BZ7" si="15">BR8</f>
        <v>1011</v>
      </c>
      <c r="BS7" s="65">
        <f t="shared" si="15"/>
        <v>1026</v>
      </c>
      <c r="BT7" s="65">
        <f t="shared" si="15"/>
        <v>1086</v>
      </c>
      <c r="BU7" s="65">
        <f t="shared" si="15"/>
        <v>1103</v>
      </c>
      <c r="BV7" s="65">
        <f t="shared" si="15"/>
        <v>9208</v>
      </c>
      <c r="BW7" s="65">
        <f t="shared" si="15"/>
        <v>8524</v>
      </c>
      <c r="BX7" s="65">
        <f t="shared" si="15"/>
        <v>6653</v>
      </c>
      <c r="BY7" s="65">
        <f t="shared" si="15"/>
        <v>6991</v>
      </c>
      <c r="BZ7" s="65">
        <f t="shared" si="15"/>
        <v>1045</v>
      </c>
      <c r="CA7" s="63"/>
      <c r="CB7" s="64" t="s">
        <v>108</v>
      </c>
      <c r="CC7" s="64" t="s">
        <v>108</v>
      </c>
      <c r="CD7" s="64" t="s">
        <v>108</v>
      </c>
      <c r="CE7" s="64" t="s">
        <v>108</v>
      </c>
      <c r="CF7" s="64" t="s">
        <v>108</v>
      </c>
      <c r="CG7" s="64" t="s">
        <v>108</v>
      </c>
      <c r="CH7" s="64" t="s">
        <v>108</v>
      </c>
      <c r="CI7" s="64" t="s">
        <v>108</v>
      </c>
      <c r="CJ7" s="64" t="s">
        <v>108</v>
      </c>
      <c r="CK7" s="64" t="s">
        <v>106</v>
      </c>
      <c r="CL7" s="61"/>
      <c r="CM7" s="63">
        <f>CM8</f>
        <v>0</v>
      </c>
      <c r="CN7" s="63">
        <f>CN8</f>
        <v>0</v>
      </c>
      <c r="CO7" s="64" t="s">
        <v>108</v>
      </c>
      <c r="CP7" s="64" t="s">
        <v>108</v>
      </c>
      <c r="CQ7" s="64" t="s">
        <v>108</v>
      </c>
      <c r="CR7" s="64" t="s">
        <v>108</v>
      </c>
      <c r="CS7" s="64" t="s">
        <v>108</v>
      </c>
      <c r="CT7" s="64" t="s">
        <v>108</v>
      </c>
      <c r="CU7" s="64" t="s">
        <v>108</v>
      </c>
      <c r="CV7" s="64" t="s">
        <v>108</v>
      </c>
      <c r="CW7" s="64" t="s">
        <v>108</v>
      </c>
      <c r="CX7" s="64" t="s">
        <v>106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40</v>
      </c>
      <c r="DF7" s="64">
        <f t="shared" si="16"/>
        <v>33.200000000000003</v>
      </c>
      <c r="DG7" s="64">
        <f t="shared" si="16"/>
        <v>21.3</v>
      </c>
      <c r="DH7" s="64">
        <f t="shared" si="16"/>
        <v>18.2</v>
      </c>
      <c r="DI7" s="64">
        <f t="shared" si="16"/>
        <v>764.6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172</v>
      </c>
      <c r="DQ7" s="64">
        <f t="shared" si="17"/>
        <v>170.6</v>
      </c>
      <c r="DR7" s="64">
        <f t="shared" si="17"/>
        <v>171.8</v>
      </c>
      <c r="DS7" s="64">
        <f t="shared" si="17"/>
        <v>169.4</v>
      </c>
      <c r="DT7" s="64">
        <f t="shared" si="17"/>
        <v>128.5</v>
      </c>
      <c r="DU7" s="61"/>
    </row>
    <row r="8" spans="1:125" s="66" customFormat="1" x14ac:dyDescent="0.15">
      <c r="A8" s="49"/>
      <c r="B8" s="67">
        <v>2020</v>
      </c>
      <c r="C8" s="67">
        <v>382043</v>
      </c>
      <c r="D8" s="67">
        <v>47</v>
      </c>
      <c r="E8" s="67">
        <v>14</v>
      </c>
      <c r="F8" s="67">
        <v>0</v>
      </c>
      <c r="G8" s="67">
        <v>2</v>
      </c>
      <c r="H8" s="67" t="s">
        <v>109</v>
      </c>
      <c r="I8" s="67" t="s">
        <v>110</v>
      </c>
      <c r="J8" s="67" t="s">
        <v>111</v>
      </c>
      <c r="K8" s="67" t="s">
        <v>112</v>
      </c>
      <c r="L8" s="67" t="s">
        <v>113</v>
      </c>
      <c r="M8" s="67" t="s">
        <v>114</v>
      </c>
      <c r="N8" s="67" t="s">
        <v>115</v>
      </c>
      <c r="O8" s="68" t="s">
        <v>116</v>
      </c>
      <c r="P8" s="69" t="s">
        <v>117</v>
      </c>
      <c r="Q8" s="69" t="s">
        <v>118</v>
      </c>
      <c r="R8" s="70">
        <v>43</v>
      </c>
      <c r="S8" s="69" t="s">
        <v>119</v>
      </c>
      <c r="T8" s="69" t="s">
        <v>120</v>
      </c>
      <c r="U8" s="70">
        <v>1435</v>
      </c>
      <c r="V8" s="70">
        <v>49</v>
      </c>
      <c r="W8" s="70">
        <v>0</v>
      </c>
      <c r="X8" s="69" t="s">
        <v>120</v>
      </c>
      <c r="Y8" s="71">
        <v>148</v>
      </c>
      <c r="Z8" s="71">
        <v>150.6</v>
      </c>
      <c r="AA8" s="71">
        <v>151.4</v>
      </c>
      <c r="AB8" s="71">
        <v>153.9</v>
      </c>
      <c r="AC8" s="71">
        <v>154.30000000000001</v>
      </c>
      <c r="AD8" s="71">
        <v>413.9</v>
      </c>
      <c r="AE8" s="71">
        <v>263.7</v>
      </c>
      <c r="AF8" s="71">
        <v>509.7</v>
      </c>
      <c r="AG8" s="71">
        <v>1492.8</v>
      </c>
      <c r="AH8" s="71">
        <v>3199.2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1.7</v>
      </c>
      <c r="AP8" s="71">
        <v>0.5</v>
      </c>
      <c r="AQ8" s="71">
        <v>1</v>
      </c>
      <c r="AR8" s="71">
        <v>0.8</v>
      </c>
      <c r="AS8" s="71">
        <v>5.9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3</v>
      </c>
      <c r="BA8" s="72">
        <v>1</v>
      </c>
      <c r="BB8" s="72">
        <v>3</v>
      </c>
      <c r="BC8" s="72">
        <v>3</v>
      </c>
      <c r="BD8" s="72">
        <v>93</v>
      </c>
      <c r="BE8" s="72">
        <v>2345</v>
      </c>
      <c r="BF8" s="71">
        <v>97.2</v>
      </c>
      <c r="BG8" s="71">
        <v>100</v>
      </c>
      <c r="BH8" s="71">
        <v>100</v>
      </c>
      <c r="BI8" s="71">
        <v>100</v>
      </c>
      <c r="BJ8" s="71">
        <v>100</v>
      </c>
      <c r="BK8" s="71">
        <v>37.4</v>
      </c>
      <c r="BL8" s="71">
        <v>28.9</v>
      </c>
      <c r="BM8" s="71">
        <v>35.700000000000003</v>
      </c>
      <c r="BN8" s="71">
        <v>30</v>
      </c>
      <c r="BO8" s="71">
        <v>-52.1</v>
      </c>
      <c r="BP8" s="68">
        <v>-65.900000000000006</v>
      </c>
      <c r="BQ8" s="72">
        <v>1000</v>
      </c>
      <c r="BR8" s="72">
        <v>1011</v>
      </c>
      <c r="BS8" s="72">
        <v>1026</v>
      </c>
      <c r="BT8" s="73">
        <v>1086</v>
      </c>
      <c r="BU8" s="73">
        <v>1103</v>
      </c>
      <c r="BV8" s="72">
        <v>9208</v>
      </c>
      <c r="BW8" s="72">
        <v>8524</v>
      </c>
      <c r="BX8" s="72">
        <v>6653</v>
      </c>
      <c r="BY8" s="72">
        <v>6991</v>
      </c>
      <c r="BZ8" s="72">
        <v>1045</v>
      </c>
      <c r="CA8" s="70">
        <v>3932</v>
      </c>
      <c r="CB8" s="71" t="s">
        <v>113</v>
      </c>
      <c r="CC8" s="71" t="s">
        <v>113</v>
      </c>
      <c r="CD8" s="71" t="s">
        <v>113</v>
      </c>
      <c r="CE8" s="71" t="s">
        <v>113</v>
      </c>
      <c r="CF8" s="71" t="s">
        <v>113</v>
      </c>
      <c r="CG8" s="71" t="s">
        <v>113</v>
      </c>
      <c r="CH8" s="71" t="s">
        <v>113</v>
      </c>
      <c r="CI8" s="71" t="s">
        <v>113</v>
      </c>
      <c r="CJ8" s="71" t="s">
        <v>113</v>
      </c>
      <c r="CK8" s="71" t="s">
        <v>113</v>
      </c>
      <c r="CL8" s="68" t="s">
        <v>113</v>
      </c>
      <c r="CM8" s="70">
        <v>0</v>
      </c>
      <c r="CN8" s="70">
        <v>0</v>
      </c>
      <c r="CO8" s="71" t="s">
        <v>113</v>
      </c>
      <c r="CP8" s="71" t="s">
        <v>113</v>
      </c>
      <c r="CQ8" s="71" t="s">
        <v>113</v>
      </c>
      <c r="CR8" s="71" t="s">
        <v>113</v>
      </c>
      <c r="CS8" s="71" t="s">
        <v>113</v>
      </c>
      <c r="CT8" s="71" t="s">
        <v>113</v>
      </c>
      <c r="CU8" s="71" t="s">
        <v>113</v>
      </c>
      <c r="CV8" s="71" t="s">
        <v>113</v>
      </c>
      <c r="CW8" s="71" t="s">
        <v>113</v>
      </c>
      <c r="CX8" s="71" t="s">
        <v>113</v>
      </c>
      <c r="CY8" s="68" t="s">
        <v>113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40</v>
      </c>
      <c r="DF8" s="71">
        <v>33.200000000000003</v>
      </c>
      <c r="DG8" s="71">
        <v>21.3</v>
      </c>
      <c r="DH8" s="71">
        <v>18.2</v>
      </c>
      <c r="DI8" s="71">
        <v>764.6</v>
      </c>
      <c r="DJ8" s="68">
        <v>183.4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172</v>
      </c>
      <c r="DQ8" s="71">
        <v>170.6</v>
      </c>
      <c r="DR8" s="71">
        <v>171.8</v>
      </c>
      <c r="DS8" s="71">
        <v>169.4</v>
      </c>
      <c r="DT8" s="71">
        <v>128.5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121</v>
      </c>
      <c r="C10" s="78" t="s">
        <v>122</v>
      </c>
      <c r="D10" s="78" t="s">
        <v>123</v>
      </c>
      <c r="E10" s="78" t="s">
        <v>124</v>
      </c>
      <c r="F10" s="78" t="s">
        <v>125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2022-02-09T04:35:19Z</cp:lastPrinted>
  <dcterms:created xsi:type="dcterms:W3CDTF">2021-12-17T06:08:05Z</dcterms:created>
  <dcterms:modified xsi:type="dcterms:W3CDTF">2022-02-09T06:43:37Z</dcterms:modified>
  <cp:category/>
</cp:coreProperties>
</file>