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3 （福岡）\03公営企業\07経営比較分析表\R2分   (R3文書に保存)\20220105公営企業に係る経営比較分析表（令和２年度決算）の分析等について\05団体回答\01松山市\01松山市（法非適用　駐車場事業）\"/>
    </mc:Choice>
  </mc:AlternateContent>
  <workbookProtection workbookAlgorithmName="SHA-512" workbookHashValue="E1i9tFj6ykYScMqfymS/VCfmPpYXiXwG9yW4AKF0dBfBpv3gcwu4eENrGorGWXPq/qR9uSougLMY7vmL3IQhQQ==" workbookSaltValue="5q7YzL2vpDQJCMLlUS5TMw==" workbookSpinCount="100000" lockStructure="1"/>
  <bookViews>
    <workbookView xWindow="-120" yWindow="-120" windowWidth="20730" windowHeight="11160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MA31" i="4" s="1"/>
  <c r="DN7" i="5"/>
  <c r="LH31" i="4" s="1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CV67" i="4" s="1"/>
  <c r="BZ7" i="5"/>
  <c r="MA53" i="4" s="1"/>
  <c r="BY7" i="5"/>
  <c r="LH53" i="4" s="1"/>
  <c r="BX7" i="5"/>
  <c r="BW7" i="5"/>
  <c r="BV7" i="5"/>
  <c r="BU7" i="5"/>
  <c r="BT7" i="5"/>
  <c r="BS7" i="5"/>
  <c r="KO52" i="4" s="1"/>
  <c r="BR7" i="5"/>
  <c r="JV52" i="4" s="1"/>
  <c r="BQ7" i="5"/>
  <c r="JC52" i="4" s="1"/>
  <c r="BO7" i="5"/>
  <c r="BN7" i="5"/>
  <c r="BM7" i="5"/>
  <c r="BL7" i="5"/>
  <c r="BK7" i="5"/>
  <c r="BJ7" i="5"/>
  <c r="BI7" i="5"/>
  <c r="BH7" i="5"/>
  <c r="FX52" i="4" s="1"/>
  <c r="BG7" i="5"/>
  <c r="BF7" i="5"/>
  <c r="BD7" i="5"/>
  <c r="BC7" i="5"/>
  <c r="BB7" i="5"/>
  <c r="BA7" i="5"/>
  <c r="AZ7" i="5"/>
  <c r="U53" i="4" s="1"/>
  <c r="AY7" i="5"/>
  <c r="CS52" i="4" s="1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AK7" i="5"/>
  <c r="AJ7" i="5"/>
  <c r="EL31" i="4" s="1"/>
  <c r="AH7" i="5"/>
  <c r="CS32" i="4" s="1"/>
  <c r="AG7" i="5"/>
  <c r="BZ32" i="4" s="1"/>
  <c r="AF7" i="5"/>
  <c r="AE7" i="5"/>
  <c r="AD7" i="5"/>
  <c r="AC7" i="5"/>
  <c r="AB7" i="5"/>
  <c r="AA7" i="5"/>
  <c r="BG31" i="4" s="1"/>
  <c r="Z7" i="5"/>
  <c r="AN31" i="4" s="1"/>
  <c r="Y7" i="5"/>
  <c r="U31" i="4" s="1"/>
  <c r="X7" i="5"/>
  <c r="W7" i="5"/>
  <c r="V7" i="5"/>
  <c r="U7" i="5"/>
  <c r="T7" i="5"/>
  <c r="S7" i="5"/>
  <c r="R7" i="5"/>
  <c r="DU10" i="4" s="1"/>
  <c r="Q7" i="5"/>
  <c r="CF10" i="4" s="1"/>
  <c r="P7" i="5"/>
  <c r="O7" i="5"/>
  <c r="N7" i="5"/>
  <c r="M7" i="5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MA52" i="4"/>
  <c r="LH52" i="4"/>
  <c r="HJ52" i="4"/>
  <c r="GQ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BG32" i="4"/>
  <c r="AN32" i="4"/>
  <c r="U32" i="4"/>
  <c r="JV31" i="4"/>
  <c r="JC31" i="4"/>
  <c r="HJ31" i="4"/>
  <c r="GQ31" i="4"/>
  <c r="FX31" i="4"/>
  <c r="FE31" i="4"/>
  <c r="CS31" i="4"/>
  <c r="BZ31" i="4"/>
  <c r="LJ10" i="4"/>
  <c r="JQ10" i="4"/>
  <c r="HX10" i="4"/>
  <c r="B10" i="4"/>
  <c r="LJ8" i="4"/>
  <c r="JQ8" i="4"/>
  <c r="HX8" i="4"/>
  <c r="FJ8" i="4"/>
  <c r="DU8" i="4"/>
  <c r="BZ76" i="4" l="1"/>
  <c r="MI76" i="4"/>
  <c r="HJ51" i="4"/>
  <c r="MA30" i="4"/>
  <c r="IT76" i="4"/>
  <c r="CS51" i="4"/>
  <c r="MA51" i="4"/>
  <c r="HJ30" i="4"/>
  <c r="CS30" i="4"/>
  <c r="C11" i="5"/>
  <c r="D11" i="5"/>
  <c r="E11" i="5"/>
  <c r="B11" i="5"/>
  <c r="BK76" i="4" l="1"/>
  <c r="LH51" i="4"/>
  <c r="GQ51" i="4"/>
  <c r="LH30" i="4"/>
  <c r="LT76" i="4"/>
  <c r="IE76" i="4"/>
  <c r="BZ51" i="4"/>
  <c r="GQ30" i="4"/>
  <c r="BZ30" i="4"/>
  <c r="FX30" i="4"/>
  <c r="BG30" i="4"/>
  <c r="AV76" i="4"/>
  <c r="KO51" i="4"/>
  <c r="HP76" i="4"/>
  <c r="LE76" i="4"/>
  <c r="FX51" i="4"/>
  <c r="KO30" i="4"/>
  <c r="BG51" i="4"/>
  <c r="HA76" i="4"/>
  <c r="AN51" i="4"/>
  <c r="FE30" i="4"/>
  <c r="KP76" i="4"/>
  <c r="AN30" i="4"/>
  <c r="JV30" i="4"/>
  <c r="AG76" i="4"/>
  <c r="JV51" i="4"/>
  <c r="FE51" i="4"/>
  <c r="R76" i="4"/>
  <c r="JC51" i="4"/>
  <c r="KA76" i="4"/>
  <c r="EL51" i="4"/>
  <c r="JC30" i="4"/>
  <c r="U51" i="4"/>
  <c r="EL30" i="4"/>
  <c r="GL76" i="4"/>
  <c r="U30" i="4"/>
</calcChain>
</file>

<file path=xl/sharedStrings.xml><?xml version="1.0" encoding="utf-8"?>
<sst xmlns="http://schemas.openxmlformats.org/spreadsheetml/2006/main" count="280" uniqueCount="138">
  <si>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</si>
  <si>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</si>
  <si>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</si>
  <si>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</si>
  <si>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</si>
  <si>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</si>
  <si>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</si>
  <si>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</si>
  <si>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</si>
  <si>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</si>
  <si>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</si>
  <si>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</si>
  <si>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</si>
  <si>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</si>
  <si>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</si>
  <si>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</si>
  <si>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</si>
  <si>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</si>
  <si>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</si>
  <si>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</si>
  <si>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</si>
  <si>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</si>
  <si>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</si>
  <si>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</si>
  <si>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</si>
  <si>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</si>
  <si>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</si>
  <si>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</si>
  <si>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</si>
  <si>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</si>
  <si>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</si>
  <si>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</si>
  <si>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</si>
  <si>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</si>
  <si>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</si>
  <si>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</si>
  <si>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</si>
  <si>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</si>
  <si>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</si>
  <si>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</si>
  <si>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</si>
  <si>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</si>
  <si>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</si>
  <si>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</si>
  <si>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</si>
  <si>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</si>
  <si>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</si>
  <si>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</si>
  <si>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</si>
  <si>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</si>
  <si>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</si>
  <si>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</si>
  <si>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</si>
  <si>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</si>
  <si>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</si>
  <si>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</si>
  <si>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</si>
  <si>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</si>
  <si>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</si>
  <si>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</si>
  <si>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</si>
  <si>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</si>
  <si>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</si>
  <si>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</si>
  <si>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</si>
  <si>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</si>
  <si>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</si>
  <si>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</si>
  <si>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</si>
  <si>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</si>
  <si>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</si>
  <si>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</si>
  <si>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</si>
  <si>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</si>
  <si>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</si>
  <si>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</si>
  <si>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</si>
  <si>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</si>
  <si>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</si>
  <si>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</si>
  <si>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</si>
  <si>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</si>
  <si>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</si>
  <si>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</si>
  <si>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</si>
  <si>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</si>
  <si>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</si>
  <si>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</si>
  <si>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</si>
  <si>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</si>
  <si>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</si>
  <si>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</si>
  <si>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</si>
  <si>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</si>
  <si>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</si>
  <si>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</si>
  <si>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</si>
  <si>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</si>
  <si>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</si>
  <si>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</si>
  <si>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</si>
  <si>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</si>
  <si>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</si>
  <si>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</si>
  <si>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</si>
  <si>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</si>
  <si>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</si>
  <si>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</si>
  <si>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当該値(N-4)</t>
    <phoneticPr fontId="5"/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</si>
  <si>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</si>
  <si>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</si>
  <si>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</si>
  <si>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</si>
  <si>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</si>
  <si>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</si>
  <si>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</si>
  <si>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</si>
  <si>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</si>
  <si>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高架下駐車場（美沢）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</si>
  <si>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</si>
  <si>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</si>
  <si>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</si>
  <si>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</si>
  <si>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</si>
  <si>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</si>
  <si>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</si>
  <si>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</si>
  <si>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</si>
  <si>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</si>
  <si>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</si>
  <si>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</si>
  <si>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</si>
  <si>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</si>
  <si>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</si>
  <si>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平成27年度から、指定管理者による利用料金制の導入により、収支が改善した。（平成29年度以降は、指定管理者の決算を合わせたため、収益等の状況が下がったように見えている。）
　国道高架の耐震補強工事に伴い平成29年度に営業を休止した影響で、当該施設の大口利用者が移転し利用再開につながっていない。
　今後も、指定管理者と協力し、収益性を向上するための検討をしていく。</t>
    <phoneticPr fontId="5"/>
  </si>
  <si>
    <t xml:space="preserve"> 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</si>
  <si>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
　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</si>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</sst>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1617.5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C-4DCB-B7AB-C7695B5A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C-4DCB-B7AB-C7695B5A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0-4FCB-BB9D-FB3BD637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0-4FCB-BB9D-FB3BD637D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550-4A1B-9D5F-8AE0C8ED4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0-4A1B-9D5F-8AE0C8ED4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A01-40CE-81AF-EF64AB3F2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01-40CE-81AF-EF64AB3F2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2-4659-9A3E-10A48068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59-9A3E-10A48068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6-4B01-9EFE-F6C1C02D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6-4B01-9EFE-F6C1C02D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5-4C9C-995B-78E40482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5-4C9C-995B-78E40482C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93.8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A-45C3-84F5-FD92992C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BA-45C3-84F5-FD92992CC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956</c:v>
                </c:pt>
                <c:pt idx="1">
                  <c:v>-7</c:v>
                </c:pt>
                <c:pt idx="2">
                  <c:v>-9</c:v>
                </c:pt>
                <c:pt idx="3">
                  <c:v>-30</c:v>
                </c:pt>
                <c:pt idx="4">
                  <c:v>-388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B61-8583-97888CA8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25-4B61-8583-97888CA8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C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高架下駐車場（美沢）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632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1617.5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0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93.8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956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-9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-30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-388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USUKZ+4EYOl6xvqjE/rcl1dO5pSlktAOJUhI+KpujJ/lGBkT0RnwtEjZvp6kWgtqZRZWawr4q64HhZo7DvXzYA==" saltValue="tLSpJdjVrSqKLLTJERu1Lw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100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103</v>
      </c>
      <c r="AV5" s="59" t="s">
        <v>104</v>
      </c>
      <c r="AW5" s="59" t="s">
        <v>91</v>
      </c>
      <c r="AX5" s="59" t="s">
        <v>105</v>
      </c>
      <c r="AY5" s="59" t="s">
        <v>102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106</v>
      </c>
      <c r="BI5" s="59" t="s">
        <v>101</v>
      </c>
      <c r="BJ5" s="59" t="s">
        <v>107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108</v>
      </c>
      <c r="BR5" s="59" t="s">
        <v>100</v>
      </c>
      <c r="BS5" s="59" t="s">
        <v>91</v>
      </c>
      <c r="BT5" s="59" t="s">
        <v>92</v>
      </c>
      <c r="BU5" s="59" t="s">
        <v>102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109</v>
      </c>
      <c r="CC5" s="59" t="s">
        <v>100</v>
      </c>
      <c r="CD5" s="59" t="s">
        <v>110</v>
      </c>
      <c r="CE5" s="59" t="s">
        <v>105</v>
      </c>
      <c r="CF5" s="59" t="s">
        <v>102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110</v>
      </c>
      <c r="CR5" s="59" t="s">
        <v>105</v>
      </c>
      <c r="CS5" s="59" t="s">
        <v>102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111</v>
      </c>
      <c r="DB5" s="59" t="s">
        <v>91</v>
      </c>
      <c r="DC5" s="59" t="s">
        <v>112</v>
      </c>
      <c r="DD5" s="59" t="s">
        <v>102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103</v>
      </c>
      <c r="DL5" s="59" t="s">
        <v>111</v>
      </c>
      <c r="DM5" s="59" t="s">
        <v>91</v>
      </c>
      <c r="DN5" s="59" t="s">
        <v>105</v>
      </c>
      <c r="DO5" s="59" t="s">
        <v>102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113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10</v>
      </c>
      <c r="H6" s="60" t="str">
        <f>SUBSTITUTE(H8,"　","")</f>
        <v>愛媛県松山市</v>
      </c>
      <c r="I6" s="60" t="str">
        <f t="shared" si="1"/>
        <v>高架下駐車場（美沢）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26</v>
      </c>
      <c r="S6" s="62" t="str">
        <f t="shared" si="1"/>
        <v>無</v>
      </c>
      <c r="T6" s="62" t="str">
        <f t="shared" si="1"/>
        <v>無</v>
      </c>
      <c r="U6" s="63">
        <f t="shared" si="1"/>
        <v>632</v>
      </c>
      <c r="V6" s="63">
        <f t="shared" si="1"/>
        <v>9</v>
      </c>
      <c r="W6" s="63">
        <f t="shared" si="1"/>
        <v>0</v>
      </c>
      <c r="X6" s="62" t="str">
        <f t="shared" si="1"/>
        <v>利用料金制</v>
      </c>
      <c r="Y6" s="64">
        <f>IF(Y8="-",NA(),Y8)</f>
        <v>1617.5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0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93.8</v>
      </c>
      <c r="BG6" s="64">
        <f t="shared" ref="BG6:BO6" si="5">IF(BG8="-",NA(),BG8)</f>
        <v>0</v>
      </c>
      <c r="BH6" s="64">
        <f t="shared" si="5"/>
        <v>0</v>
      </c>
      <c r="BI6" s="64">
        <f t="shared" si="5"/>
        <v>0</v>
      </c>
      <c r="BJ6" s="64">
        <f t="shared" si="5"/>
        <v>0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956</v>
      </c>
      <c r="BR6" s="65">
        <f t="shared" ref="BR6:BZ6" si="6">IF(BR8="-",NA(),BR8)</f>
        <v>-7</v>
      </c>
      <c r="BS6" s="65">
        <f t="shared" si="6"/>
        <v>-9</v>
      </c>
      <c r="BT6" s="65">
        <f t="shared" si="6"/>
        <v>-30</v>
      </c>
      <c r="BU6" s="65">
        <f t="shared" si="6"/>
        <v>-388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115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10</v>
      </c>
      <c r="H7" s="60" t="str">
        <f t="shared" si="10"/>
        <v>愛媛県　松山市</v>
      </c>
      <c r="I7" s="60" t="str">
        <f t="shared" si="10"/>
        <v>高架下駐車場（美沢）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26</v>
      </c>
      <c r="S7" s="62" t="str">
        <f t="shared" si="10"/>
        <v>無</v>
      </c>
      <c r="T7" s="62" t="str">
        <f t="shared" si="10"/>
        <v>無</v>
      </c>
      <c r="U7" s="63">
        <f t="shared" si="10"/>
        <v>632</v>
      </c>
      <c r="V7" s="63">
        <f t="shared" si="10"/>
        <v>9</v>
      </c>
      <c r="W7" s="63">
        <f t="shared" si="10"/>
        <v>0</v>
      </c>
      <c r="X7" s="62" t="str">
        <f t="shared" si="10"/>
        <v>利用料金制</v>
      </c>
      <c r="Y7" s="64">
        <f>Y8</f>
        <v>1617.5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0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93.8</v>
      </c>
      <c r="BG7" s="64">
        <f t="shared" ref="BG7:BO7" si="14">BG8</f>
        <v>0</v>
      </c>
      <c r="BH7" s="64">
        <f t="shared" si="14"/>
        <v>0</v>
      </c>
      <c r="BI7" s="64">
        <f t="shared" si="14"/>
        <v>0</v>
      </c>
      <c r="BJ7" s="64">
        <f t="shared" si="14"/>
        <v>0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956</v>
      </c>
      <c r="BR7" s="65">
        <f t="shared" ref="BR7:BZ7" si="15">BR8</f>
        <v>-7</v>
      </c>
      <c r="BS7" s="65">
        <f t="shared" si="15"/>
        <v>-9</v>
      </c>
      <c r="BT7" s="65">
        <f t="shared" si="15"/>
        <v>-30</v>
      </c>
      <c r="BU7" s="65">
        <f t="shared" si="15"/>
        <v>-388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0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10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26</v>
      </c>
      <c r="S8" s="69" t="s">
        <v>127</v>
      </c>
      <c r="T8" s="69" t="s">
        <v>127</v>
      </c>
      <c r="U8" s="70">
        <v>632</v>
      </c>
      <c r="V8" s="70">
        <v>9</v>
      </c>
      <c r="W8" s="70">
        <v>0</v>
      </c>
      <c r="X8" s="69" t="s">
        <v>128</v>
      </c>
      <c r="Y8" s="71">
        <v>1617.5</v>
      </c>
      <c r="Z8" s="71">
        <v>0</v>
      </c>
      <c r="AA8" s="71">
        <v>0</v>
      </c>
      <c r="AB8" s="71">
        <v>0</v>
      </c>
      <c r="AC8" s="71">
        <v>0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121</v>
      </c>
      <c r="AV8" s="72" t="s">
        <v>121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93.8</v>
      </c>
      <c r="BG8" s="71">
        <v>0</v>
      </c>
      <c r="BH8" s="71">
        <v>0</v>
      </c>
      <c r="BI8" s="71">
        <v>0</v>
      </c>
      <c r="BJ8" s="71">
        <v>0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956</v>
      </c>
      <c r="BR8" s="72">
        <v>-7</v>
      </c>
      <c r="BS8" s="72">
        <v>-9</v>
      </c>
      <c r="BT8" s="73">
        <v>-30</v>
      </c>
      <c r="BU8" s="73">
        <v>-388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0</v>
      </c>
      <c r="CN8" s="70">
        <v>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129</v>
      </c>
      <c r="C10" s="78" t="s">
        <v>130</v>
      </c>
      <c r="D10" s="78" t="s">
        <v>131</v>
      </c>
      <c r="E10" s="78" t="s">
        <v>132</v>
      </c>
      <c r="F10" s="78" t="s">
        <v>133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2022-02-08T00:36:25Z</cp:lastPrinted>
  <dcterms:created xsi:type="dcterms:W3CDTF">2021-12-17T06:08:01Z</dcterms:created>
  <dcterms:modified xsi:type="dcterms:W3CDTF">2022-02-08T00:36:28Z</dcterms:modified>
  <cp:category/>
</cp:coreProperties>
</file>