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竹原\"/>
    </mc:Choice>
  </mc:AlternateContent>
  <xr:revisionPtr revIDLastSave="0" documentId="13_ncr:1_{99558D64-16BA-47BE-8B25-FF630E2DD492}" xr6:coauthVersionLast="46" xr6:coauthVersionMax="46" xr10:uidLastSave="{00000000-0000-0000-0000-000000000000}"/>
  <workbookProtection workbookAlgorithmName="SHA-512" workbookHashValue="c7FzxCQ2PzFbqQ89qjVGuSbM8htGOm0CLHbjAyrsngqqLh4C9hqa5oWBlpfxOYbcH2gsosa1CyBe9RisQjBf0g==" workbookSaltValue="4KFX/Jve3Ux84mETNvhN7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<sst xmlns="http://schemas.openxmlformats.org/spreadsheetml/2006/main" count="231" uniqueCount="113">
  <si>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</si>
  <si>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</si>
  <si>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</si>
  <si>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</si>
  <si>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</si>
  <si>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</si>
  <si>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</si>
  <si>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</si>
  <si>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</si>
  <si>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</si>
  <si>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</si>
  <si>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</si>
  <si>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</si>
  <si>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</si>
  <si>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</si>
  <si>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</si>
  <si>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</si>
  <si>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</si>
  <si>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</si>
  <si>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</si>
  <si>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</si>
  <si>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</si>
  <si>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</si>
  <si>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</si>
  <si>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</si>
  <si>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</si>
  <si>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</si>
  <si>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</si>
  <si>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</si>
  <si>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</si>
  <si>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</si>
  <si>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</si>
  <si>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</si>
  <si>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</si>
  <si>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</si>
  <si>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</si>
  <si>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</si>
  <si>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</si>
  <si>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</si>
  <si>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</si>
  <si>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</si>
  <si>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</si>
  <si>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</si>
  <si>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</si>
  <si>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</si>
  <si>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</si>
  <si>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</si>
  <si>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</si>
  <si>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</si>
  <si>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</si>
  <si>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</si>
  <si>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</si>
  <si>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</si>
  <si>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</si>
  <si>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</si>
  <si>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</si>
  <si>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</si>
  <si>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</si>
  <si>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</si>
  <si>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</si>
  <si>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</si>
  <si>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</si>
  <si>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</si>
  <si>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</si>
  <si>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</si>
  <si>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</si>
  <si>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</si>
  <si>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</si>
  <si>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</si>
  <si>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</si>
  <si>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</si>
  <si>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</si>
  <si>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</si>
  <si>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</si>
  <si>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</si>
  <si>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</si>
  <si>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</si>
  <si>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</si>
  <si>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</si>
  <si>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</si>
  <si>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</si>
  <si>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</si>
  <si>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</si>
  <si>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</si>
  <si>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</si>
  <si>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</si>
  <si>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</si>
  <si>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</si>
  <si>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</si>
  <si>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</si>
  <si>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</si>
  <si>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</si>
  <si>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</si>
  <si>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南予水道企業団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</si>
  <si>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</si>
  <si>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</si>
  <si>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</si>
  <si>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</si>
  <si>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</si>
  <si>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</si>
  <si>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</si>
  <si>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</si>
  <si>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</si>
  <si>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</si>
  <si>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</si>
  <si>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</si>
  <si>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</si>
  <si>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</si>
  <si>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</si>
  <si>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</si>
  <si>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超えたものの、前年度並びに平均値を下回った。これは、平成30年7月豪雨災害復旧事業により造成した施設に関し、委託料、動力費が増加したためである。動力費については、再生可能エネルギー促進賦課金も大きなものとなっている。また、施設の更新に伴い、減価償却費の増加及び長期前受金戻入の減少が生じている。
②累積欠損金比率　累積欠損金は生じていない。
③流動比率　災害復旧事業を内部留保資金により賄っていたため、前年度に大きく減少したが、補助金の交付を受けたことにより回復した。
④企業債残高対給水収益比率　災害復旧事業債とし
て許可いただいた起債額のうち、一部の借り入れを実施したため、前年度比で増となった。
⑤料金回収率　100％を超えてはいるが、①と同じ
理由により前年度を下回った。
⑥給水原価　災害により落ち込んだ給水量は災害前の水準まで回復したが、①にあるように費用が増加したため、僅かに改善されるに留まった。
⑦施設利用率　給水量が災害前の水準まで回復したことにより、微増となった。
る。
⑧有収率　用水供給事業のため、100％である。</t>
    <rPh sb="50" eb="52">
      <t>フッキュウ</t>
    </rPh>
    <rPh sb="52" eb="54">
      <t>ジギョウ</t>
    </rPh>
    <rPh sb="57" eb="59">
      <t>ゾウセイ</t>
    </rPh>
    <rPh sb="61" eb="63">
      <t>シセツ</t>
    </rPh>
    <rPh sb="64" eb="65">
      <t>カン</t>
    </rPh>
    <rPh sb="85" eb="88">
      <t>ドウリョクヒ</t>
    </rPh>
    <rPh sb="94" eb="98">
      <t>サイセイカノウ</t>
    </rPh>
    <rPh sb="103" eb="108">
      <t>ソクシンフカキン</t>
    </rPh>
    <rPh sb="109" eb="110">
      <t>オオ</t>
    </rPh>
    <rPh sb="124" eb="126">
      <t>シセツ</t>
    </rPh>
    <rPh sb="127" eb="129">
      <t>コウシン</t>
    </rPh>
    <rPh sb="130" eb="131">
      <t>トモナ</t>
    </rPh>
    <rPh sb="133" eb="138">
      <t>ゲンカショウキャクヒ</t>
    </rPh>
    <rPh sb="139" eb="141">
      <t>ゾウカ</t>
    </rPh>
    <rPh sb="141" eb="142">
      <t>オヨ</t>
    </rPh>
    <rPh sb="143" eb="150">
      <t>チョウキマエウケキンレイニュウ</t>
    </rPh>
    <rPh sb="151" eb="153">
      <t>ゲンショウ</t>
    </rPh>
    <rPh sb="154" eb="155">
      <t>ショウ</t>
    </rPh>
    <rPh sb="190" eb="196">
      <t>サイガイフッキュウジギョウ</t>
    </rPh>
    <rPh sb="197" eb="201">
      <t>ナイブリュウホ</t>
    </rPh>
    <rPh sb="201" eb="203">
      <t>シキン</t>
    </rPh>
    <rPh sb="206" eb="207">
      <t>マカナ</t>
    </rPh>
    <rPh sb="214" eb="217">
      <t>ゼンネンド</t>
    </rPh>
    <rPh sb="218" eb="219">
      <t>オオ</t>
    </rPh>
    <rPh sb="221" eb="223">
      <t>ゲンショウ</t>
    </rPh>
    <rPh sb="227" eb="230">
      <t>ホジョキン</t>
    </rPh>
    <rPh sb="231" eb="233">
      <t>コウフ</t>
    </rPh>
    <rPh sb="234" eb="235">
      <t>ウ</t>
    </rPh>
    <rPh sb="242" eb="244">
      <t>カイフク</t>
    </rPh>
    <rPh sb="295" eb="297">
      <t>ジッシ</t>
    </rPh>
    <rPh sb="360" eb="362">
      <t>サイガイ</t>
    </rPh>
    <rPh sb="365" eb="366">
      <t>オ</t>
    </rPh>
    <rPh sb="367" eb="368">
      <t>コ</t>
    </rPh>
    <rPh sb="370" eb="373">
      <t>キュウスイリョウ</t>
    </rPh>
    <rPh sb="374" eb="377">
      <t>サイガイマエ</t>
    </rPh>
    <rPh sb="378" eb="380">
      <t>スイジュン</t>
    </rPh>
    <rPh sb="382" eb="384">
      <t>カイフク</t>
    </rPh>
    <rPh sb="395" eb="397">
      <t>ヒヨウ</t>
    </rPh>
    <rPh sb="398" eb="400">
      <t>ゾウカ</t>
    </rPh>
    <rPh sb="405" eb="406">
      <t>ワズ</t>
    </rPh>
    <rPh sb="408" eb="410">
      <t>カイゼン</t>
    </rPh>
    <rPh sb="414" eb="415">
      <t>トド</t>
    </rPh>
    <rPh sb="427" eb="430">
      <t>キュウスイリョウ</t>
    </rPh>
    <rPh sb="431" eb="434">
      <t>サイガイマエ</t>
    </rPh>
    <rPh sb="435" eb="437">
      <t>スイジュン</t>
    </rPh>
    <rPh sb="439" eb="441">
      <t>カイフク</t>
    </rPh>
    <rPh sb="449" eb="451">
      <t>ビゾウ</t>
    </rPh>
    <phoneticPr fontId="4"/>
  </si>
  <si>
    <t>①有形固定資産減価償却率　会計制度見直し以降、率が上昇し、ほぼ類似団体と同程度で推移している。来年度に災害復旧事業が完了した後は、各浄水場の電気計装設備及び機械薬注設備の更新を検討している。
②管路経年化率・管路更新率　現時点では老朽化し
た管路はない。今後、法定耐用年数を超過する管路が生じることが見込まれているが、老朽化が顕著で、水道用水の供給に際し速やかな更新が必要な電気計装・機械薬注設備の更新を優先せざるを得ないと考えている。一方では、技術職員の高齢化並びに今後の技術力の確保が事業費の捻出とともに課題となっている。
　前者については、職員のレベルアップ及び採用活動の活性化、後者については、災害復旧事業の完了後に収支の見直しを行うことで対応したい。</t>
    <rPh sb="47" eb="50">
      <t>ライネンド</t>
    </rPh>
    <rPh sb="51" eb="57">
      <t>サイガイフッキュウジギョウ</t>
    </rPh>
    <rPh sb="58" eb="60">
      <t>カンリョウ</t>
    </rPh>
    <rPh sb="62" eb="63">
      <t>ノチ</t>
    </rPh>
    <rPh sb="65" eb="69">
      <t>カクジョウスイジョウ</t>
    </rPh>
    <rPh sb="70" eb="74">
      <t>デンキケイソウ</t>
    </rPh>
    <rPh sb="74" eb="76">
      <t>セツビ</t>
    </rPh>
    <rPh sb="76" eb="77">
      <t>オヨ</t>
    </rPh>
    <rPh sb="78" eb="82">
      <t>キカイヤクチュウ</t>
    </rPh>
    <rPh sb="82" eb="84">
      <t>セツビ</t>
    </rPh>
    <rPh sb="85" eb="87">
      <t>コウシン</t>
    </rPh>
    <rPh sb="88" eb="90">
      <t>ケントウ</t>
    </rPh>
    <rPh sb="127" eb="129">
      <t>コンゴ</t>
    </rPh>
    <rPh sb="218" eb="220">
      <t>イッポウ</t>
    </rPh>
    <rPh sb="223" eb="227">
      <t>ギジュツショクイン</t>
    </rPh>
    <rPh sb="228" eb="231">
      <t>コウレイカ</t>
    </rPh>
    <rPh sb="231" eb="232">
      <t>ナラ</t>
    </rPh>
    <rPh sb="234" eb="236">
      <t>コンゴ</t>
    </rPh>
    <rPh sb="237" eb="240">
      <t>ギジュツリョク</t>
    </rPh>
    <rPh sb="241" eb="243">
      <t>カクホ</t>
    </rPh>
    <rPh sb="244" eb="247">
      <t>ジギョウヒ</t>
    </rPh>
    <rPh sb="248" eb="250">
      <t>ネンシュツ</t>
    </rPh>
    <rPh sb="254" eb="256">
      <t>カダイ</t>
    </rPh>
    <rPh sb="265" eb="267">
      <t>ゼンシャ</t>
    </rPh>
    <rPh sb="273" eb="275">
      <t>ショクイン</t>
    </rPh>
    <rPh sb="282" eb="283">
      <t>オヨ</t>
    </rPh>
    <rPh sb="284" eb="286">
      <t>サイヨウ</t>
    </rPh>
    <rPh sb="286" eb="288">
      <t>カツドウ</t>
    </rPh>
    <rPh sb="289" eb="292">
      <t>カッセイカ</t>
    </rPh>
    <rPh sb="293" eb="295">
      <t>コウシャ</t>
    </rPh>
    <rPh sb="301" eb="307">
      <t>サイガイフッキュウジギョウ</t>
    </rPh>
    <rPh sb="308" eb="310">
      <t>カンリョウ</t>
    </rPh>
    <rPh sb="310" eb="311">
      <t>ゴ</t>
    </rPh>
    <rPh sb="312" eb="314">
      <t>シュウシ</t>
    </rPh>
    <rPh sb="315" eb="317">
      <t>ミナオ</t>
    </rPh>
    <rPh sb="319" eb="320">
      <t>オコナ</t>
    </rPh>
    <rPh sb="324" eb="326">
      <t>タイオウ</t>
    </rPh>
    <phoneticPr fontId="4"/>
  </si>
  <si>
    <t>　当企業団は、平成30年7月豪雨災害により、それまでの将来の見通しを大きく見直す必要に迫られ、問題・課題が浮き彫りにされている状態にある。これを前向きに捉え、職員の持てる能力を結集し、ひとつひとつ解決策を模索していく必要がある。今後については、今までの業務に拘泥することなく、他団体との交流や、情報の共有化を図るとともに、人的資源の確保に努め、組織全体でのレベルアップが必要であると考えている。
　小規模な事業体が、大規模な災害に見舞われ、その事後処理という困難な状況にはあるが、安定した事業運営のため、万全を尽くしたい。</t>
    <rPh sb="16" eb="18">
      <t>サイガイ</t>
    </rPh>
    <rPh sb="34" eb="35">
      <t>オオ</t>
    </rPh>
    <rPh sb="37" eb="39">
      <t>ミナオ</t>
    </rPh>
    <rPh sb="40" eb="42">
      <t>ヒツヨウ</t>
    </rPh>
    <rPh sb="43" eb="44">
      <t>セマ</t>
    </rPh>
    <rPh sb="47" eb="49">
      <t>モンダイ</t>
    </rPh>
    <rPh sb="50" eb="52">
      <t>カダイ</t>
    </rPh>
    <rPh sb="53" eb="54">
      <t>ウ</t>
    </rPh>
    <rPh sb="55" eb="56">
      <t>ボ</t>
    </rPh>
    <rPh sb="63" eb="65">
      <t>ジョウタイ</t>
    </rPh>
    <rPh sb="72" eb="74">
      <t>マエム</t>
    </rPh>
    <rPh sb="76" eb="77">
      <t>トラ</t>
    </rPh>
    <rPh sb="79" eb="81">
      <t>ショクイン</t>
    </rPh>
    <rPh sb="82" eb="83">
      <t>モ</t>
    </rPh>
    <rPh sb="85" eb="87">
      <t>ノウリョク</t>
    </rPh>
    <rPh sb="88" eb="90">
      <t>ケッシュウ</t>
    </rPh>
    <rPh sb="98" eb="100">
      <t>カイケツ</t>
    </rPh>
    <rPh sb="100" eb="101">
      <t>サク</t>
    </rPh>
    <rPh sb="102" eb="104">
      <t>モサク</t>
    </rPh>
    <rPh sb="108" eb="110">
      <t>ヒツヨウ</t>
    </rPh>
    <rPh sb="114" eb="116">
      <t>コンゴ</t>
    </rPh>
    <rPh sb="122" eb="123">
      <t>イマ</t>
    </rPh>
    <rPh sb="126" eb="128">
      <t>ギョウム</t>
    </rPh>
    <rPh sb="129" eb="131">
      <t>コウデイ</t>
    </rPh>
    <rPh sb="138" eb="141">
      <t>タダンタイ</t>
    </rPh>
    <rPh sb="143" eb="145">
      <t>コウリュウ</t>
    </rPh>
    <rPh sb="147" eb="149">
      <t>ジョウホウ</t>
    </rPh>
    <rPh sb="150" eb="153">
      <t>キョウユウカ</t>
    </rPh>
    <rPh sb="154" eb="155">
      <t>ハカ</t>
    </rPh>
    <rPh sb="161" eb="163">
      <t>ジンテキ</t>
    </rPh>
    <rPh sb="163" eb="165">
      <t>シゲン</t>
    </rPh>
    <rPh sb="166" eb="168">
      <t>カクホ</t>
    </rPh>
    <rPh sb="169" eb="170">
      <t>ツト</t>
    </rPh>
    <rPh sb="172" eb="176">
      <t>ソシキゼンタイ</t>
    </rPh>
    <rPh sb="185" eb="187">
      <t>ヒツヨウ</t>
    </rPh>
    <rPh sb="191" eb="192">
      <t>カンガ</t>
    </rPh>
    <rPh sb="199" eb="202">
      <t>ショウキボ</t>
    </rPh>
    <rPh sb="203" eb="206">
      <t>ジギョウタイ</t>
    </rPh>
    <rPh sb="208" eb="211">
      <t>ダイキボ</t>
    </rPh>
    <rPh sb="212" eb="214">
      <t>サイガイ</t>
    </rPh>
    <rPh sb="215" eb="217">
      <t>ミマ</t>
    </rPh>
    <rPh sb="222" eb="226">
      <t>ジゴショリ</t>
    </rPh>
    <rPh sb="229" eb="231">
      <t>コンナン</t>
    </rPh>
    <rPh sb="232" eb="234">
      <t>ジョウキョウ</t>
    </rPh>
    <rPh sb="240" eb="242">
      <t>アンテイ</t>
    </rPh>
    <rPh sb="244" eb="246">
      <t>ジギョウ</t>
    </rPh>
    <rPh sb="246" eb="248">
      <t>ウンエイ</t>
    </rPh>
    <rPh sb="252" eb="254">
      <t>バンゼン</t>
    </rPh>
    <rPh sb="255" eb="256">
      <t>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</si>
</sst>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60-4BC9-88A8-C40C17915E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2B60-4BC9-88A8-C40C17915E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42.4</c:v>
                </c:pt>
                <c:pt idx="1">
                  <c:v>41.69</c:v>
                </c:pt>
                <c:pt idx="2">
                  <c:v>41.87</c:v>
                </c:pt>
                <c:pt idx="3">
                  <c:v>42.66</c:v>
                </c:pt>
                <c:pt idx="4">
                  <c:v>45.04</c:v>
                </c:pt>
              </c:numCache>
            </c:numRef>
          </c:val>
          <c:extLst>
            <c:ext xmlns:c16="http://schemas.microsoft.com/office/drawing/2014/chart" uri="{C3380CC4-5D6E-409C-BE32-E72D297353CC}">
              <c16:uniqueId val="{00000000-ED0D-404E-B794-EA579A3221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ED0D-404E-B794-EA579A3221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F4F-40C3-B313-15FB0DDA95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AF4F-40C3-B313-15FB0DDA95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116.78</c:v>
                </c:pt>
                <c:pt idx="1">
                  <c:v>113.92</c:v>
                </c:pt>
                <c:pt idx="2">
                  <c:v>114.62</c:v>
                </c:pt>
                <c:pt idx="3">
                  <c:v>105.3</c:v>
                </c:pt>
                <c:pt idx="4">
                  <c:v>104.46</c:v>
                </c:pt>
              </c:numCache>
            </c:numRef>
          </c:val>
          <c:extLst>
            <c:ext xmlns:c16="http://schemas.microsoft.com/office/drawing/2014/chart" uri="{C3380CC4-5D6E-409C-BE32-E72D297353CC}">
              <c16:uniqueId val="{00000000-0A8E-4438-9990-DE31B4AD38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0A8E-4438-9990-DE31B4AD38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57.82</c:v>
                </c:pt>
                <c:pt idx="1">
                  <c:v>56.43</c:v>
                </c:pt>
                <c:pt idx="2">
                  <c:v>56.53</c:v>
                </c:pt>
                <c:pt idx="3">
                  <c:v>57.37</c:v>
                </c:pt>
                <c:pt idx="4">
                  <c:v>59.01</c:v>
                </c:pt>
              </c:numCache>
            </c:numRef>
          </c:val>
          <c:extLst>
            <c:ext xmlns:c16="http://schemas.microsoft.com/office/drawing/2014/chart" uri="{C3380CC4-5D6E-409C-BE32-E72D297353CC}">
              <c16:uniqueId val="{00000000-44FA-4BDF-BD38-8DBB2C2E9F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44FA-4BDF-BD38-8DBB2C2E9F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76-4165-A393-6D7A0E4FD6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FD76-4165-A393-6D7A0E4FD6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A9-4824-B58A-3593BD4C1E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7DA9-4824-B58A-3593BD4C1E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1318.35</c:v>
                </c:pt>
                <c:pt idx="1">
                  <c:v>1143.25</c:v>
                </c:pt>
                <c:pt idx="2">
                  <c:v>480.16</c:v>
                </c:pt>
                <c:pt idx="3">
                  <c:v>171.31</c:v>
                </c:pt>
                <c:pt idx="4">
                  <c:v>803.49</c:v>
                </c:pt>
              </c:numCache>
            </c:numRef>
          </c:val>
          <c:extLst>
            <c:ext xmlns:c16="http://schemas.microsoft.com/office/drawing/2014/chart" uri="{C3380CC4-5D6E-409C-BE32-E72D297353CC}">
              <c16:uniqueId val="{00000000-8E30-4A15-BC6D-3888E0EDE3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8E30-4A15-BC6D-3888E0EDE3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5.94</c:v>
                </c:pt>
                <c:pt idx="1">
                  <c:v>3.03</c:v>
                </c:pt>
                <c:pt idx="2">
                  <c:v>1.54</c:v>
                </c:pt>
                <c:pt idx="3">
                  <c:v>19.64</c:v>
                </c:pt>
                <c:pt idx="4">
                  <c:v>64.099999999999994</c:v>
                </c:pt>
              </c:numCache>
            </c:numRef>
          </c:val>
          <c:extLst>
            <c:ext xmlns:c16="http://schemas.microsoft.com/office/drawing/2014/chart" uri="{C3380CC4-5D6E-409C-BE32-E72D297353CC}">
              <c16:uniqueId val="{00000000-F713-4113-AB6B-F48615751F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F713-4113-AB6B-F48615751F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113.57</c:v>
                </c:pt>
                <c:pt idx="1">
                  <c:v>110.35</c:v>
                </c:pt>
                <c:pt idx="2">
                  <c:v>111.46</c:v>
                </c:pt>
                <c:pt idx="3">
                  <c:v>101.18</c:v>
                </c:pt>
                <c:pt idx="4">
                  <c:v>100.03</c:v>
                </c:pt>
              </c:numCache>
            </c:numRef>
          </c:val>
          <c:extLst>
            <c:ext xmlns:c16="http://schemas.microsoft.com/office/drawing/2014/chart" uri="{C3380CC4-5D6E-409C-BE32-E72D297353CC}">
              <c16:uniqueId val="{00000000-9052-47C2-BE81-F076227338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9052-47C2-BE81-F076227338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105.75</c:v>
                </c:pt>
                <c:pt idx="1">
                  <c:v>109.46</c:v>
                </c:pt>
                <c:pt idx="2">
                  <c:v>108.2</c:v>
                </c:pt>
                <c:pt idx="3">
                  <c:v>118.45</c:v>
                </c:pt>
                <c:pt idx="4">
                  <c:v>117.71</c:v>
                </c:pt>
              </c:numCache>
            </c:numRef>
          </c:val>
          <c:extLst>
            <c:ext xmlns:c16="http://schemas.microsoft.com/office/drawing/2014/chart" uri="{C3380CC4-5D6E-409C-BE32-E72D297353CC}">
              <c16:uniqueId val="{00000000-F565-4664-A581-CE1E702188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F565-4664-A581-CE1E702188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南予水道企業団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93.61</v>
      </c>
      <c r="J10" s="68"/>
      <c r="K10" s="68"/>
      <c r="L10" s="68"/>
      <c r="M10" s="68"/>
      <c r="N10" s="68"/>
      <c r="O10" s="69"/>
      <c r="P10" s="70">
        <f>データ!$P$6</f>
        <v>71.88</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109710</v>
      </c>
      <c r="AM10" s="71"/>
      <c r="AN10" s="71"/>
      <c r="AO10" s="71"/>
      <c r="AP10" s="71"/>
      <c r="AQ10" s="71"/>
      <c r="AR10" s="71"/>
      <c r="AS10" s="71"/>
      <c r="AT10" s="67">
        <f>データ!$V$6</f>
        <v>112.5</v>
      </c>
      <c r="AU10" s="68"/>
      <c r="AV10" s="68"/>
      <c r="AW10" s="68"/>
      <c r="AX10" s="68"/>
      <c r="AY10" s="68"/>
      <c r="AZ10" s="68"/>
      <c r="BA10" s="68"/>
      <c r="BB10" s="70">
        <f>データ!$W$6</f>
        <v>975.2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Ikxe7Ltn1DDXLVGlg542y9hrGJABTD7AGePtju61IOvcCtIIwfGdYmYmvyuPDk0KSCxxIdo5QqMDtwCAJSM7tg==" saltValue="2hyogRZwO8sS38OxS2pC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388866</v>
      </c>
      <c r="D6" s="34">
        <f t="shared" si="3"/>
        <v>46</v>
      </c>
      <c r="E6" s="34">
        <f t="shared" si="3"/>
        <v>1</v>
      </c>
      <c r="F6" s="34">
        <f t="shared" si="3"/>
        <v>0</v>
      </c>
      <c r="G6" s="34">
        <f t="shared" si="3"/>
        <v>2</v>
      </c>
      <c r="H6" s="34" t="str">
        <f t="shared" si="3"/>
        <v>愛媛県　南予水道企業団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93.61</v>
      </c>
      <c r="P6" s="35">
        <f t="shared" si="3"/>
        <v>71.88</v>
      </c>
      <c r="Q6" s="35">
        <f t="shared" si="3"/>
        <v>0</v>
      </c>
      <c r="R6" s="35" t="str">
        <f t="shared" si="3"/>
        <v>-</v>
      </c>
      <c r="S6" s="35" t="str">
        <f t="shared" si="3"/>
        <v>-</v>
      </c>
      <c r="T6" s="35" t="str">
        <f t="shared" si="3"/>
        <v>-</v>
      </c>
      <c r="U6" s="35">
        <f t="shared" si="3"/>
        <v>109710</v>
      </c>
      <c r="V6" s="35">
        <f t="shared" si="3"/>
        <v>112.5</v>
      </c>
      <c r="W6" s="35">
        <f t="shared" si="3"/>
        <v>975.2</v>
      </c>
      <c r="X6" s="36">
        <f>IF(X7="",NA(),X7)</f>
        <v>116.78</v>
      </c>
      <c r="Y6" s="36">
        <f t="shared" ref="Y6:AG6" si="4">IF(Y7="",NA(),Y7)</f>
        <v>113.92</v>
      </c>
      <c r="Z6" s="36">
        <f t="shared" si="4"/>
        <v>114.62</v>
      </c>
      <c r="AA6" s="36">
        <f t="shared" si="4"/>
        <v>105.3</v>
      </c>
      <c r="AB6" s="36">
        <f t="shared" si="4"/>
        <v>104.46</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1318.35</v>
      </c>
      <c r="AU6" s="36">
        <f t="shared" ref="AU6:BC6" si="6">IF(AU7="",NA(),AU7)</f>
        <v>1143.25</v>
      </c>
      <c r="AV6" s="36">
        <f t="shared" si="6"/>
        <v>480.16</v>
      </c>
      <c r="AW6" s="36">
        <f t="shared" si="6"/>
        <v>171.31</v>
      </c>
      <c r="AX6" s="36">
        <f t="shared" si="6"/>
        <v>803.49</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5.94</v>
      </c>
      <c r="BF6" s="36">
        <f t="shared" ref="BF6:BN6" si="7">IF(BF7="",NA(),BF7)</f>
        <v>3.03</v>
      </c>
      <c r="BG6" s="36">
        <f t="shared" si="7"/>
        <v>1.54</v>
      </c>
      <c r="BH6" s="36">
        <f t="shared" si="7"/>
        <v>19.64</v>
      </c>
      <c r="BI6" s="36">
        <f t="shared" si="7"/>
        <v>64.099999999999994</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113.57</v>
      </c>
      <c r="BQ6" s="36">
        <f t="shared" ref="BQ6:BY6" si="8">IF(BQ7="",NA(),BQ7)</f>
        <v>110.35</v>
      </c>
      <c r="BR6" s="36">
        <f t="shared" si="8"/>
        <v>111.46</v>
      </c>
      <c r="BS6" s="36">
        <f t="shared" si="8"/>
        <v>101.18</v>
      </c>
      <c r="BT6" s="36">
        <f t="shared" si="8"/>
        <v>100.03</v>
      </c>
      <c r="BU6" s="36">
        <f t="shared" si="8"/>
        <v>112.81</v>
      </c>
      <c r="BV6" s="36">
        <f t="shared" si="8"/>
        <v>113.88</v>
      </c>
      <c r="BW6" s="36">
        <f t="shared" si="8"/>
        <v>114.14</v>
      </c>
      <c r="BX6" s="36">
        <f t="shared" si="8"/>
        <v>112.83</v>
      </c>
      <c r="BY6" s="36">
        <f t="shared" si="8"/>
        <v>112.84</v>
      </c>
      <c r="BZ6" s="35" t="str">
        <f>IF(BZ7="","",IF(BZ7="-","【-】","【"&amp;SUBSTITUTE(TEXT(BZ7,"#,##0.00"),"-","△")&amp;"】"))</f>
        <v>【112.84】</v>
      </c>
      <c r="CA6" s="36">
        <f>IF(CA7="",NA(),CA7)</f>
        <v>105.75</v>
      </c>
      <c r="CB6" s="36">
        <f t="shared" ref="CB6:CJ6" si="9">IF(CB7="",NA(),CB7)</f>
        <v>109.46</v>
      </c>
      <c r="CC6" s="36">
        <f t="shared" si="9"/>
        <v>108.2</v>
      </c>
      <c r="CD6" s="36">
        <f t="shared" si="9"/>
        <v>118.45</v>
      </c>
      <c r="CE6" s="36">
        <f t="shared" si="9"/>
        <v>117.71</v>
      </c>
      <c r="CF6" s="36">
        <f t="shared" si="9"/>
        <v>75.3</v>
      </c>
      <c r="CG6" s="36">
        <f t="shared" si="9"/>
        <v>74.02</v>
      </c>
      <c r="CH6" s="36">
        <f t="shared" si="9"/>
        <v>73.03</v>
      </c>
      <c r="CI6" s="36">
        <f t="shared" si="9"/>
        <v>73.86</v>
      </c>
      <c r="CJ6" s="36">
        <f t="shared" si="9"/>
        <v>73.849999999999994</v>
      </c>
      <c r="CK6" s="35" t="str">
        <f>IF(CK7="","",IF(CK7="-","【-】","【"&amp;SUBSTITUTE(TEXT(CK7,"#,##0.00"),"-","△")&amp;"】"))</f>
        <v>【73.85】</v>
      </c>
      <c r="CL6" s="36">
        <f>IF(CL7="",NA(),CL7)</f>
        <v>42.4</v>
      </c>
      <c r="CM6" s="36">
        <f t="shared" ref="CM6:CU6" si="10">IF(CM7="",NA(),CM7)</f>
        <v>41.69</v>
      </c>
      <c r="CN6" s="36">
        <f t="shared" si="10"/>
        <v>41.87</v>
      </c>
      <c r="CO6" s="36">
        <f t="shared" si="10"/>
        <v>42.66</v>
      </c>
      <c r="CP6" s="36">
        <f t="shared" si="10"/>
        <v>45.04</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57.82</v>
      </c>
      <c r="DI6" s="36">
        <f t="shared" ref="DI6:DQ6" si="12">IF(DI7="",NA(),DI7)</f>
        <v>56.43</v>
      </c>
      <c r="DJ6" s="36">
        <f t="shared" si="12"/>
        <v>56.53</v>
      </c>
      <c r="DK6" s="36">
        <f t="shared" si="12"/>
        <v>57.37</v>
      </c>
      <c r="DL6" s="36">
        <f t="shared" si="12"/>
        <v>59.01</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388866</v>
      </c>
      <c r="D7" s="38">
        <v>46</v>
      </c>
      <c r="E7" s="38">
        <v>1</v>
      </c>
      <c r="F7" s="38">
        <v>0</v>
      </c>
      <c r="G7" s="38">
        <v>2</v>
      </c>
      <c r="H7" s="38" t="s">
        <v>93</v>
      </c>
      <c r="I7" s="38" t="s">
        <v>94</v>
      </c>
      <c r="J7" s="38" t="s">
        <v>95</v>
      </c>
      <c r="K7" s="38" t="s">
        <v>96</v>
      </c>
      <c r="L7" s="38" t="s">
        <v>97</v>
      </c>
      <c r="M7" s="38" t="s">
        <v>98</v>
      </c>
      <c r="N7" s="39" t="s">
        <v>99</v>
      </c>
      <c r="O7" s="39">
        <v>93.61</v>
      </c>
      <c r="P7" s="39">
        <v>71.88</v>
      </c>
      <c r="Q7" s="39">
        <v>0</v>
      </c>
      <c r="R7" s="39" t="s">
        <v>99</v>
      </c>
      <c r="S7" s="39" t="s">
        <v>99</v>
      </c>
      <c r="T7" s="39" t="s">
        <v>99</v>
      </c>
      <c r="U7" s="39">
        <v>109710</v>
      </c>
      <c r="V7" s="39">
        <v>112.5</v>
      </c>
      <c r="W7" s="39">
        <v>975.2</v>
      </c>
      <c r="X7" s="39">
        <v>116.78</v>
      </c>
      <c r="Y7" s="39">
        <v>113.92</v>
      </c>
      <c r="Z7" s="39">
        <v>114.62</v>
      </c>
      <c r="AA7" s="39">
        <v>105.3</v>
      </c>
      <c r="AB7" s="39">
        <v>104.46</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1318.35</v>
      </c>
      <c r="AU7" s="39">
        <v>1143.25</v>
      </c>
      <c r="AV7" s="39">
        <v>480.16</v>
      </c>
      <c r="AW7" s="39">
        <v>171.31</v>
      </c>
      <c r="AX7" s="39">
        <v>803.49</v>
      </c>
      <c r="AY7" s="39">
        <v>212.95</v>
      </c>
      <c r="AZ7" s="39">
        <v>224.41</v>
      </c>
      <c r="BA7" s="39">
        <v>243.44</v>
      </c>
      <c r="BB7" s="39">
        <v>258.49</v>
      </c>
      <c r="BC7" s="39">
        <v>271.10000000000002</v>
      </c>
      <c r="BD7" s="39">
        <v>271.10000000000002</v>
      </c>
      <c r="BE7" s="39">
        <v>5.94</v>
      </c>
      <c r="BF7" s="39">
        <v>3.03</v>
      </c>
      <c r="BG7" s="39">
        <v>1.54</v>
      </c>
      <c r="BH7" s="39">
        <v>19.64</v>
      </c>
      <c r="BI7" s="39">
        <v>64.099999999999994</v>
      </c>
      <c r="BJ7" s="39">
        <v>333.48</v>
      </c>
      <c r="BK7" s="39">
        <v>320.31</v>
      </c>
      <c r="BL7" s="39">
        <v>303.26</v>
      </c>
      <c r="BM7" s="39">
        <v>290.31</v>
      </c>
      <c r="BN7" s="39">
        <v>272.95999999999998</v>
      </c>
      <c r="BO7" s="39">
        <v>272.95999999999998</v>
      </c>
      <c r="BP7" s="39">
        <v>113.57</v>
      </c>
      <c r="BQ7" s="39">
        <v>110.35</v>
      </c>
      <c r="BR7" s="39">
        <v>111.46</v>
      </c>
      <c r="BS7" s="39">
        <v>101.18</v>
      </c>
      <c r="BT7" s="39">
        <v>100.03</v>
      </c>
      <c r="BU7" s="39">
        <v>112.81</v>
      </c>
      <c r="BV7" s="39">
        <v>113.88</v>
      </c>
      <c r="BW7" s="39">
        <v>114.14</v>
      </c>
      <c r="BX7" s="39">
        <v>112.83</v>
      </c>
      <c r="BY7" s="39">
        <v>112.84</v>
      </c>
      <c r="BZ7" s="39">
        <v>112.84</v>
      </c>
      <c r="CA7" s="39">
        <v>105.75</v>
      </c>
      <c r="CB7" s="39">
        <v>109.46</v>
      </c>
      <c r="CC7" s="39">
        <v>108.2</v>
      </c>
      <c r="CD7" s="39">
        <v>118.45</v>
      </c>
      <c r="CE7" s="39">
        <v>117.71</v>
      </c>
      <c r="CF7" s="39">
        <v>75.3</v>
      </c>
      <c r="CG7" s="39">
        <v>74.02</v>
      </c>
      <c r="CH7" s="39">
        <v>73.03</v>
      </c>
      <c r="CI7" s="39">
        <v>73.86</v>
      </c>
      <c r="CJ7" s="39">
        <v>73.849999999999994</v>
      </c>
      <c r="CK7" s="39">
        <v>73.849999999999994</v>
      </c>
      <c r="CL7" s="39">
        <v>42.4</v>
      </c>
      <c r="CM7" s="39">
        <v>41.69</v>
      </c>
      <c r="CN7" s="39">
        <v>41.87</v>
      </c>
      <c r="CO7" s="39">
        <v>42.66</v>
      </c>
      <c r="CP7" s="39">
        <v>45.04</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57.82</v>
      </c>
      <c r="DI7" s="39">
        <v>56.43</v>
      </c>
      <c r="DJ7" s="39">
        <v>56.53</v>
      </c>
      <c r="DK7" s="39">
        <v>57.37</v>
      </c>
      <c r="DL7" s="39">
        <v>59.01</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