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2 （影浦）\団体別ファイル\【〆切2８（月）】公営企業に係る経営比較分析表（令和元年度決算）の分析等について（依頼）\17 伊方町〇\"/>
    </mc:Choice>
  </mc:AlternateContent>
  <workbookProtection workbookAlgorithmName="SHA-512" workbookHashValue="fPNA/Go6md0AxpKoV5YRx5DCoGb9uXlv2KgJpDwP67M3k40HF0jmhSGDJ8VsAbvzQ23g2P5sLiDhVs+tmf4etQ==" workbookSaltValue="qJ0aTs9IiqG+ZCkYlrNb5g=="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O6" i="5"/>
  <c r="N6" i="5"/>
  <c r="B10" i="4" s="1"/>
  <c r="M6" i="5"/>
  <c r="AD8" i="4" s="1"/>
  <c r="L6" i="5"/>
  <c r="W8" i="4" s="1"/>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BB10" i="4"/>
  <c r="AT10" i="4"/>
  <c r="AL10" i="4"/>
  <c r="W10" i="4"/>
  <c r="P10" i="4"/>
  <c r="I10" i="4"/>
  <c r="BB8" i="4"/>
  <c r="AL8" i="4"/>
  <c r="P8" i="4"/>
  <c r="I8" i="4"/>
  <c r="B6"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<sst xmlns="http://schemas.openxmlformats.org/spreadsheetml/2006/main" count="236" uniqueCount="120">
  <si>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</si>
  <si>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</si>
  <si>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</si>
  <si>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</si>
  <si>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</si>
  <si>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</si>
  <si>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</si>
  <si>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</si>
  <si>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</si>
  <si>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</si>
  <si>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</si>
  <si>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</si>
  <si>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</si>
  <si>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</si>
  <si>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</si>
  <si>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</si>
  <si>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</si>
  <si>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</si>
  <si>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</si>
  <si>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</si>
  <si>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</si>
  <si>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</si>
  <si>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</si>
  <si>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</si>
  <si>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</si>
  <si>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</si>
  <si>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</si>
  <si>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</si>
  <si>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</si>
  <si>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</si>
  <si>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</si>
  <si>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</si>
  <si>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</si>
  <si>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</si>
  <si>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</si>
  <si>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</si>
  <si>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</si>
  <si>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</si>
  <si>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</si>
  <si>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</si>
  <si>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</si>
  <si>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</si>
  <si>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</si>
  <si>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</si>
  <si>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</si>
  <si>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</si>
  <si>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</si>
  <si>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</si>
  <si>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</si>
  <si>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</si>
  <si>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</si>
  <si>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</si>
  <si>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</si>
  <si>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</si>
  <si>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</si>
  <si>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</si>
  <si>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</si>
  <si>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</si>
  <si>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</si>
  <si>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</si>
  <si>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</si>
  <si>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</si>
  <si>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</si>
  <si>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</si>
  <si>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</si>
  <si>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</si>
  <si>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</si>
  <si>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</si>
  <si>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</si>
  <si>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</si>
  <si>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</si>
  <si>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</si>
  <si>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</si>
  <si>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</si>
  <si>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</si>
  <si>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</si>
  <si>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</si>
  <si>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</si>
  <si>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</si>
  <si>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</si>
  <si>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</si>
  <si>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</si>
  <si>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</si>
  <si>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</si>
  <si>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</si>
  <si>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</si>
  <si>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</si>
  <si>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</si>
  <si>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</si>
  <si>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</si>
  <si>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</si>
  <si>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</si>
  <si>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</si>
  <si>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</si>
  <si>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</si>
  <si>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</si>
  <si>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</si>
  <si>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</si>
  <si>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伊方町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</si>
  <si>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</si>
  <si>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</si>
  <si>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</si>
  <si>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</si>
  <si>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</si>
  <si>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</si>
  <si>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</si>
  <si>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</si>
  <si>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</si>
  <si>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</si>
  <si>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</si>
  <si>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</si>
  <si>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</si>
  <si>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</si>
  <si>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</si>
  <si>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</si>
  <si>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</si>
  <si>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</si>
  <si>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収益的収支比率においては使用料収入のみでの経営が困難であるため一般会計からの繰入等により、施設の維持管理費、起債償還金及び利息等を賄っている状況である。
　平成27年度に、公共下水道整備事業が完了し、整備区域全域が供用開始したため、施設使用率については使用率が30%も満たない状態となっているが今後接続率が上昇することで施設使用率の上昇が見込まれる。
　汚水処理原価については機械設備の更新等が供用開始から年数を経ていることから修繕・更新を行っているが昨年度は修繕機器類が少なかったため類似団体と比較して低くなっている。
　処理機器類の経年劣化及び、処理区域内の人口は年々減少しており節水意識の向上及び節水機器の普及により処理水量が減少することが予測され維持管理費に係る経費は増額していき経費回収率は低下していくと考えられる。</t>
    <rPh sb="198" eb="200">
      <t>キョウヨウ</t>
    </rPh>
    <rPh sb="200" eb="202">
      <t>カイシ</t>
    </rPh>
    <rPh sb="204" eb="206">
      <t>ネンスウ</t>
    </rPh>
    <rPh sb="207" eb="208">
      <t>ヘ</t>
    </rPh>
    <rPh sb="215" eb="217">
      <t>シュウゼン</t>
    </rPh>
    <rPh sb="218" eb="220">
      <t>コウシン</t>
    </rPh>
    <rPh sb="221" eb="222">
      <t>オコナ</t>
    </rPh>
    <rPh sb="227" eb="230">
      <t>サクネンド</t>
    </rPh>
    <rPh sb="231" eb="233">
      <t>シュウゼン</t>
    </rPh>
    <rPh sb="233" eb="236">
      <t>キキルイ</t>
    </rPh>
    <rPh sb="237" eb="238">
      <t>スク</t>
    </rPh>
    <rPh sb="249" eb="251">
      <t>ヒカク</t>
    </rPh>
    <rPh sb="253" eb="254">
      <t>ヒク</t>
    </rPh>
    <phoneticPr fontId="4"/>
  </si>
  <si>
    <t>　③管渠改善率については整備年度が新しいため法定耐用年数を超える管渠がなく更新等を行っていないが、不明水等が流入しておりポンプ等の機器類に負荷をかけているため、流入箇所の特定を行い、対処していく。また、下水浄化センターの施設、処理機器類に関しては設置当初から機器等の更新を行わず経年劣化による故障等が見受けられることから、下水道施設のストックマネジメント事業を実施していき計画的な修繕を行っていく予定である。</t>
    <rPh sb="161" eb="164">
      <t>ゲスイドウ</t>
    </rPh>
    <rPh sb="164" eb="166">
      <t>シセツ</t>
    </rPh>
    <rPh sb="177" eb="179">
      <t>ジギョウ</t>
    </rPh>
    <rPh sb="180" eb="182">
      <t>ジッシ</t>
    </rPh>
    <rPh sb="186" eb="189">
      <t>ケイカクテキ</t>
    </rPh>
    <rPh sb="190" eb="192">
      <t>シュウゼン</t>
    </rPh>
    <rPh sb="193" eb="194">
      <t>オコナ</t>
    </rPh>
    <rPh sb="198" eb="200">
      <t>ヨテイ</t>
    </rPh>
    <phoneticPr fontId="4"/>
  </si>
  <si>
    <t>　使用料収入のみでの事業会計が賄われないため、一般会計からの繰入等の収益で賄っているが、平成28年度に整備区域全域の供用が完了しており、今後新たな設備投資を行う予定はない。そのため今後、企業債残高は減少していく傾向であること、接続率の上昇が見込まれること及び料金改定を行ったため使用料収入増が見込まれる。
　管渠の老朽化については、整備年度が新しいため、施設及び管渠等の更新を行なっていないが、下水浄化センター等の処理施設及び機器類の老朽化に対応していくためにストックマネジメントを実施していき計画的な設備の更新を順次行うことにより、健全な経営を目指していきたい。</t>
    <rPh sb="241" eb="243">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</si>
</sst>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C4-40AD-A489-D72AB905F2F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0.13</c:v>
                </c:pt>
                <c:pt idx="2">
                  <c:v>0.13</c:v>
                </c:pt>
                <c:pt idx="3">
                  <c:v>0.09</c:v>
                </c:pt>
                <c:pt idx="4">
                  <c:v>0.06</c:v>
                </c:pt>
              </c:numCache>
            </c:numRef>
          </c:val>
          <c:smooth val="0"/>
          <c:extLst>
            <c:ext xmlns:c16="http://schemas.microsoft.com/office/drawing/2014/chart" uri="{C3380CC4-5D6E-409C-BE32-E72D297353CC}">
              <c16:uniqueId val="{00000001-E2C4-40AD-A489-D72AB905F2F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28.35</c:v>
                </c:pt>
                <c:pt idx="1">
                  <c:v>29.17</c:v>
                </c:pt>
                <c:pt idx="2">
                  <c:v>29.17</c:v>
                </c:pt>
                <c:pt idx="3">
                  <c:v>29.74</c:v>
                </c:pt>
                <c:pt idx="4">
                  <c:v>28.7</c:v>
                </c:pt>
              </c:numCache>
            </c:numRef>
          </c:val>
          <c:extLst>
            <c:ext xmlns:c16="http://schemas.microsoft.com/office/drawing/2014/chart" uri="{C3380CC4-5D6E-409C-BE32-E72D297353CC}">
              <c16:uniqueId val="{00000000-228E-4BE2-8939-AF7531BE198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37.72</c:v>
                </c:pt>
                <c:pt idx="2">
                  <c:v>37.08</c:v>
                </c:pt>
                <c:pt idx="3">
                  <c:v>37.46</c:v>
                </c:pt>
                <c:pt idx="4">
                  <c:v>37.65</c:v>
                </c:pt>
              </c:numCache>
            </c:numRef>
          </c:val>
          <c:smooth val="0"/>
          <c:extLst>
            <c:ext xmlns:c16="http://schemas.microsoft.com/office/drawing/2014/chart" uri="{C3380CC4-5D6E-409C-BE32-E72D297353CC}">
              <c16:uniqueId val="{00000001-228E-4BE2-8939-AF7531BE198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67.38</c:v>
                </c:pt>
                <c:pt idx="1">
                  <c:v>72.59</c:v>
                </c:pt>
                <c:pt idx="2">
                  <c:v>64.760000000000005</c:v>
                </c:pt>
                <c:pt idx="3">
                  <c:v>65.2</c:v>
                </c:pt>
                <c:pt idx="4">
                  <c:v>65.260000000000005</c:v>
                </c:pt>
              </c:numCache>
            </c:numRef>
          </c:val>
          <c:extLst>
            <c:ext xmlns:c16="http://schemas.microsoft.com/office/drawing/2014/chart" uri="{C3380CC4-5D6E-409C-BE32-E72D297353CC}">
              <c16:uniqueId val="{00000000-748D-4C2B-8356-73E590051EE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68.459999999999994</c:v>
                </c:pt>
                <c:pt idx="2">
                  <c:v>67.22</c:v>
                </c:pt>
                <c:pt idx="3">
                  <c:v>67.459999999999994</c:v>
                </c:pt>
                <c:pt idx="4">
                  <c:v>67.37</c:v>
                </c:pt>
              </c:numCache>
            </c:numRef>
          </c:val>
          <c:smooth val="0"/>
          <c:extLst>
            <c:ext xmlns:c16="http://schemas.microsoft.com/office/drawing/2014/chart" uri="{C3380CC4-5D6E-409C-BE32-E72D297353CC}">
              <c16:uniqueId val="{00000001-748D-4C2B-8356-73E590051EE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56.58</c:v>
                </c:pt>
                <c:pt idx="1">
                  <c:v>99.98</c:v>
                </c:pt>
                <c:pt idx="2">
                  <c:v>99.99</c:v>
                </c:pt>
                <c:pt idx="3">
                  <c:v>100.01</c:v>
                </c:pt>
                <c:pt idx="4">
                  <c:v>99.99</c:v>
                </c:pt>
              </c:numCache>
            </c:numRef>
          </c:val>
          <c:extLst>
            <c:ext xmlns:c16="http://schemas.microsoft.com/office/drawing/2014/chart" uri="{C3380CC4-5D6E-409C-BE32-E72D297353CC}">
              <c16:uniqueId val="{00000000-07FE-4E03-9E87-9323C6AE9DE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FE-4E03-9E87-9323C6AE9DE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0F-4B71-977A-518FCD39ADE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0F-4B71-977A-518FCD39ADE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43-4FF8-B861-A0F366938CC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43-4FF8-B861-A0F366938CC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44-4710-B02F-7A3F77CE67E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44-4710-B02F-7A3F77CE67E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48-48CA-98E1-C3A9C47E2BF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48-48CA-98E1-C3A9C47E2BF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2487.0500000000002</c:v>
                </c:pt>
                <c:pt idx="1">
                  <c:v>0</c:v>
                </c:pt>
                <c:pt idx="2">
                  <c:v>0</c:v>
                </c:pt>
                <c:pt idx="3" formatCode="#,##0.00;&quot;△&quot;#,##0.00;&quot;-&quot;">
                  <c:v>4316.25</c:v>
                </c:pt>
                <c:pt idx="4" formatCode="#,##0.00;&quot;△&quot;#,##0.00;&quot;-&quot;">
                  <c:v>4000.49</c:v>
                </c:pt>
              </c:numCache>
            </c:numRef>
          </c:val>
          <c:extLst>
            <c:ext xmlns:c16="http://schemas.microsoft.com/office/drawing/2014/chart" uri="{C3380CC4-5D6E-409C-BE32-E72D297353CC}">
              <c16:uniqueId val="{00000000-B57E-4CAF-9123-3627A3AAE58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1592.72</c:v>
                </c:pt>
                <c:pt idx="2">
                  <c:v>1223.96</c:v>
                </c:pt>
                <c:pt idx="3">
                  <c:v>1269.1500000000001</c:v>
                </c:pt>
                <c:pt idx="4">
                  <c:v>1087.96</c:v>
                </c:pt>
              </c:numCache>
            </c:numRef>
          </c:val>
          <c:smooth val="0"/>
          <c:extLst>
            <c:ext xmlns:c16="http://schemas.microsoft.com/office/drawing/2014/chart" uri="{C3380CC4-5D6E-409C-BE32-E72D297353CC}">
              <c16:uniqueId val="{00000001-B57E-4CAF-9123-3627A3AAE58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35.770000000000003</c:v>
                </c:pt>
                <c:pt idx="1">
                  <c:v>57.25</c:v>
                </c:pt>
                <c:pt idx="2">
                  <c:v>68.28</c:v>
                </c:pt>
                <c:pt idx="3">
                  <c:v>45.59</c:v>
                </c:pt>
                <c:pt idx="4">
                  <c:v>57.27</c:v>
                </c:pt>
              </c:numCache>
            </c:numRef>
          </c:val>
          <c:extLst>
            <c:ext xmlns:c16="http://schemas.microsoft.com/office/drawing/2014/chart" uri="{C3380CC4-5D6E-409C-BE32-E72D297353CC}">
              <c16:uniqueId val="{00000000-C495-4E86-916E-3F6752840A4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53.7</c:v>
                </c:pt>
                <c:pt idx="2">
                  <c:v>61.54</c:v>
                </c:pt>
                <c:pt idx="3">
                  <c:v>63.97</c:v>
                </c:pt>
                <c:pt idx="4">
                  <c:v>59.67</c:v>
                </c:pt>
              </c:numCache>
            </c:numRef>
          </c:val>
          <c:smooth val="0"/>
          <c:extLst>
            <c:ext xmlns:c16="http://schemas.microsoft.com/office/drawing/2014/chart" uri="{C3380CC4-5D6E-409C-BE32-E72D297353CC}">
              <c16:uniqueId val="{00000001-C495-4E86-916E-3F6752840A4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374.44</c:v>
                </c:pt>
                <c:pt idx="1">
                  <c:v>233.23</c:v>
                </c:pt>
                <c:pt idx="2">
                  <c:v>198.03</c:v>
                </c:pt>
                <c:pt idx="3">
                  <c:v>317.93</c:v>
                </c:pt>
                <c:pt idx="4">
                  <c:v>257.7</c:v>
                </c:pt>
              </c:numCache>
            </c:numRef>
          </c:val>
          <c:extLst>
            <c:ext xmlns:c16="http://schemas.microsoft.com/office/drawing/2014/chart" uri="{C3380CC4-5D6E-409C-BE32-E72D297353CC}">
              <c16:uniqueId val="{00000000-8BB7-4FAF-86CA-B46AF4BC5C2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300.35000000000002</c:v>
                </c:pt>
                <c:pt idx="2">
                  <c:v>267.86</c:v>
                </c:pt>
                <c:pt idx="3">
                  <c:v>256.82</c:v>
                </c:pt>
                <c:pt idx="4">
                  <c:v>270.60000000000002</c:v>
                </c:pt>
              </c:numCache>
            </c:numRef>
          </c:val>
          <c:smooth val="0"/>
          <c:extLst>
            <c:ext xmlns:c16="http://schemas.microsoft.com/office/drawing/2014/chart" uri="{C3380CC4-5D6E-409C-BE32-E72D297353CC}">
              <c16:uniqueId val="{00000001-8BB7-4FAF-86CA-B46AF4BC5C2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H46" zoomScale="60" zoomScaleNormal="60" workbookViewId="0">
      <selection activeCell="AW58" sqref="AW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愛媛県　伊方町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D3</v>
      </c>
      <c r="X8" s="72"/>
      <c r="Y8" s="72"/>
      <c r="Z8" s="72"/>
      <c r="AA8" s="72"/>
      <c r="AB8" s="72"/>
      <c r="AC8" s="72"/>
      <c r="AD8" s="73" t="str">
        <f>データ!$M$6</f>
        <v>非設置</v>
      </c>
      <c r="AE8" s="73"/>
      <c r="AF8" s="73"/>
      <c r="AG8" s="73"/>
      <c r="AH8" s="73"/>
      <c r="AI8" s="73"/>
      <c r="AJ8" s="73"/>
      <c r="AK8" s="3"/>
      <c r="AL8" s="69">
        <f>データ!S6</f>
        <v>9116</v>
      </c>
      <c r="AM8" s="69"/>
      <c r="AN8" s="69"/>
      <c r="AO8" s="69"/>
      <c r="AP8" s="69"/>
      <c r="AQ8" s="69"/>
      <c r="AR8" s="69"/>
      <c r="AS8" s="69"/>
      <c r="AT8" s="68">
        <f>データ!T6</f>
        <v>93.98</v>
      </c>
      <c r="AU8" s="68"/>
      <c r="AV8" s="68"/>
      <c r="AW8" s="68"/>
      <c r="AX8" s="68"/>
      <c r="AY8" s="68"/>
      <c r="AZ8" s="68"/>
      <c r="BA8" s="68"/>
      <c r="BB8" s="68">
        <f>データ!U6</f>
        <v>97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42.06</v>
      </c>
      <c r="Q10" s="68"/>
      <c r="R10" s="68"/>
      <c r="S10" s="68"/>
      <c r="T10" s="68"/>
      <c r="U10" s="68"/>
      <c r="V10" s="68"/>
      <c r="W10" s="68">
        <f>データ!Q6</f>
        <v>111.74</v>
      </c>
      <c r="X10" s="68"/>
      <c r="Y10" s="68"/>
      <c r="Z10" s="68"/>
      <c r="AA10" s="68"/>
      <c r="AB10" s="68"/>
      <c r="AC10" s="68"/>
      <c r="AD10" s="69">
        <f>データ!R6</f>
        <v>2530</v>
      </c>
      <c r="AE10" s="69"/>
      <c r="AF10" s="69"/>
      <c r="AG10" s="69"/>
      <c r="AH10" s="69"/>
      <c r="AI10" s="69"/>
      <c r="AJ10" s="69"/>
      <c r="AK10" s="2"/>
      <c r="AL10" s="69">
        <f>データ!V6</f>
        <v>3797</v>
      </c>
      <c r="AM10" s="69"/>
      <c r="AN10" s="69"/>
      <c r="AO10" s="69"/>
      <c r="AP10" s="69"/>
      <c r="AQ10" s="69"/>
      <c r="AR10" s="69"/>
      <c r="AS10" s="69"/>
      <c r="AT10" s="68">
        <f>データ!W6</f>
        <v>0.99</v>
      </c>
      <c r="AU10" s="68"/>
      <c r="AV10" s="68"/>
      <c r="AW10" s="68"/>
      <c r="AX10" s="68"/>
      <c r="AY10" s="68"/>
      <c r="AZ10" s="68"/>
      <c r="BA10" s="68"/>
      <c r="BB10" s="68">
        <f>データ!X6</f>
        <v>3835.35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AYsGO1YpD2slzuN9UMJp8wPmd9jjtw8isvlBLUcJUGbPp86UGbQX6WCix5XpFTg8oJHD5vNiGyt3dAzmLuwVWA==" saltValue="R5/uOQZu0SU9OZFihfPXH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384429</v>
      </c>
      <c r="D6" s="33">
        <f t="shared" si="3"/>
        <v>47</v>
      </c>
      <c r="E6" s="33">
        <f t="shared" si="3"/>
        <v>17</v>
      </c>
      <c r="F6" s="33">
        <f t="shared" si="3"/>
        <v>4</v>
      </c>
      <c r="G6" s="33">
        <f t="shared" si="3"/>
        <v>0</v>
      </c>
      <c r="H6" s="33" t="str">
        <f t="shared" si="3"/>
        <v>愛媛県　伊方町</v>
      </c>
      <c r="I6" s="33" t="str">
        <f t="shared" si="3"/>
        <v>法非適用</v>
      </c>
      <c r="J6" s="33" t="str">
        <f t="shared" si="3"/>
        <v>下水道事業</v>
      </c>
      <c r="K6" s="33" t="str">
        <f t="shared" si="3"/>
        <v>特定環境保全公共下水道</v>
      </c>
      <c r="L6" s="33" t="str">
        <f t="shared" si="3"/>
        <v>D3</v>
      </c>
      <c r="M6" s="33" t="str">
        <f t="shared" si="3"/>
        <v>非設置</v>
      </c>
      <c r="N6" s="34" t="str">
        <f t="shared" si="3"/>
        <v>-</v>
      </c>
      <c r="O6" s="34" t="str">
        <f t="shared" si="3"/>
        <v>該当数値なし</v>
      </c>
      <c r="P6" s="34">
        <f t="shared" si="3"/>
        <v>42.06</v>
      </c>
      <c r="Q6" s="34">
        <f t="shared" si="3"/>
        <v>111.74</v>
      </c>
      <c r="R6" s="34">
        <f t="shared" si="3"/>
        <v>2530</v>
      </c>
      <c r="S6" s="34">
        <f t="shared" si="3"/>
        <v>9116</v>
      </c>
      <c r="T6" s="34">
        <f t="shared" si="3"/>
        <v>93.98</v>
      </c>
      <c r="U6" s="34">
        <f t="shared" si="3"/>
        <v>97</v>
      </c>
      <c r="V6" s="34">
        <f t="shared" si="3"/>
        <v>3797</v>
      </c>
      <c r="W6" s="34">
        <f t="shared" si="3"/>
        <v>0.99</v>
      </c>
      <c r="X6" s="34">
        <f t="shared" si="3"/>
        <v>3835.35</v>
      </c>
      <c r="Y6" s="35">
        <f>IF(Y7="",NA(),Y7)</f>
        <v>56.58</v>
      </c>
      <c r="Z6" s="35">
        <f t="shared" ref="Z6:AH6" si="4">IF(Z7="",NA(),Z7)</f>
        <v>99.98</v>
      </c>
      <c r="AA6" s="35">
        <f t="shared" si="4"/>
        <v>99.99</v>
      </c>
      <c r="AB6" s="35">
        <f t="shared" si="4"/>
        <v>100.01</v>
      </c>
      <c r="AC6" s="35">
        <f t="shared" si="4"/>
        <v>99.99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2487.0500000000002</v>
      </c>
      <c r="BG6" s="34">
        <f t="shared" ref="BG6:BO6" si="7">IF(BG7="",NA(),BG7)</f>
        <v>0</v>
      </c>
      <c r="BH6" s="34">
        <f t="shared" si="7"/>
        <v>0</v>
      </c>
      <c r="BI6" s="35">
        <f t="shared" si="7"/>
        <v>4316.25</v>
      </c>
      <c r="BJ6" s="35">
        <f t="shared" si="7"/>
        <v>4000.49</v>
      </c>
      <c r="BK6" s="35">
        <f t="shared" si="7"/>
        <v>1673.47</v>
      </c>
      <c r="BL6" s="35">
        <f t="shared" si="7"/>
        <v>1592.72</v>
      </c>
      <c r="BM6" s="35">
        <f t="shared" si="7"/>
        <v>1223.96</v>
      </c>
      <c r="BN6" s="35">
        <f t="shared" si="7"/>
        <v>1269.1500000000001</v>
      </c>
      <c r="BO6" s="35">
        <f t="shared" si="7"/>
        <v>1087.96</v>
      </c>
      <c r="BP6" s="34" t="str">
        <f>IF(BP7="","",IF(BP7="-","【-】","【"&amp;SUBSTITUTE(TEXT(BP7,"#,##0.00"),"-","△")&amp;"】"))</f>
        <v>【1,218.70】</v>
      </c>
      <c r="BQ6" s="35">
        <f>IF(BQ7="",NA(),BQ7)</f>
        <v>35.770000000000003</v>
      </c>
      <c r="BR6" s="35">
        <f t="shared" ref="BR6:BZ6" si="8">IF(BR7="",NA(),BR7)</f>
        <v>57.25</v>
      </c>
      <c r="BS6" s="35">
        <f t="shared" si="8"/>
        <v>68.28</v>
      </c>
      <c r="BT6" s="35">
        <f t="shared" si="8"/>
        <v>45.59</v>
      </c>
      <c r="BU6" s="35">
        <f t="shared" si="8"/>
        <v>57.27</v>
      </c>
      <c r="BV6" s="35">
        <f t="shared" si="8"/>
        <v>49.22</v>
      </c>
      <c r="BW6" s="35">
        <f t="shared" si="8"/>
        <v>53.7</v>
      </c>
      <c r="BX6" s="35">
        <f t="shared" si="8"/>
        <v>61.54</v>
      </c>
      <c r="BY6" s="35">
        <f t="shared" si="8"/>
        <v>63.97</v>
      </c>
      <c r="BZ6" s="35">
        <f t="shared" si="8"/>
        <v>59.67</v>
      </c>
      <c r="CA6" s="34" t="str">
        <f>IF(CA7="","",IF(CA7="-","【-】","【"&amp;SUBSTITUTE(TEXT(CA7,"#,##0.00"),"-","△")&amp;"】"))</f>
        <v>【74.17】</v>
      </c>
      <c r="CB6" s="35">
        <f>IF(CB7="",NA(),CB7)</f>
        <v>374.44</v>
      </c>
      <c r="CC6" s="35">
        <f t="shared" ref="CC6:CK6" si="9">IF(CC7="",NA(),CC7)</f>
        <v>233.23</v>
      </c>
      <c r="CD6" s="35">
        <f t="shared" si="9"/>
        <v>198.03</v>
      </c>
      <c r="CE6" s="35">
        <f t="shared" si="9"/>
        <v>317.93</v>
      </c>
      <c r="CF6" s="35">
        <f t="shared" si="9"/>
        <v>257.7</v>
      </c>
      <c r="CG6" s="35">
        <f t="shared" si="9"/>
        <v>332.02</v>
      </c>
      <c r="CH6" s="35">
        <f t="shared" si="9"/>
        <v>300.35000000000002</v>
      </c>
      <c r="CI6" s="35">
        <f t="shared" si="9"/>
        <v>267.86</v>
      </c>
      <c r="CJ6" s="35">
        <f t="shared" si="9"/>
        <v>256.82</v>
      </c>
      <c r="CK6" s="35">
        <f t="shared" si="9"/>
        <v>270.60000000000002</v>
      </c>
      <c r="CL6" s="34" t="str">
        <f>IF(CL7="","",IF(CL7="-","【-】","【"&amp;SUBSTITUTE(TEXT(CL7,"#,##0.00"),"-","△")&amp;"】"))</f>
        <v>【218.56】</v>
      </c>
      <c r="CM6" s="35">
        <f>IF(CM7="",NA(),CM7)</f>
        <v>28.35</v>
      </c>
      <c r="CN6" s="35">
        <f t="shared" ref="CN6:CV6" si="10">IF(CN7="",NA(),CN7)</f>
        <v>29.17</v>
      </c>
      <c r="CO6" s="35">
        <f t="shared" si="10"/>
        <v>29.17</v>
      </c>
      <c r="CP6" s="35">
        <f t="shared" si="10"/>
        <v>29.74</v>
      </c>
      <c r="CQ6" s="35">
        <f t="shared" si="10"/>
        <v>28.7</v>
      </c>
      <c r="CR6" s="35">
        <f t="shared" si="10"/>
        <v>36.65</v>
      </c>
      <c r="CS6" s="35">
        <f t="shared" si="10"/>
        <v>37.72</v>
      </c>
      <c r="CT6" s="35">
        <f t="shared" si="10"/>
        <v>37.08</v>
      </c>
      <c r="CU6" s="35">
        <f t="shared" si="10"/>
        <v>37.46</v>
      </c>
      <c r="CV6" s="35">
        <f t="shared" si="10"/>
        <v>37.65</v>
      </c>
      <c r="CW6" s="34" t="str">
        <f>IF(CW7="","",IF(CW7="-","【-】","【"&amp;SUBSTITUTE(TEXT(CW7,"#,##0.00"),"-","△")&amp;"】"))</f>
        <v>【42.86】</v>
      </c>
      <c r="CX6" s="35">
        <f>IF(CX7="",NA(),CX7)</f>
        <v>67.38</v>
      </c>
      <c r="CY6" s="35">
        <f t="shared" ref="CY6:DG6" si="11">IF(CY7="",NA(),CY7)</f>
        <v>72.59</v>
      </c>
      <c r="CZ6" s="35">
        <f t="shared" si="11"/>
        <v>64.760000000000005</v>
      </c>
      <c r="DA6" s="35">
        <f t="shared" si="11"/>
        <v>65.2</v>
      </c>
      <c r="DB6" s="35">
        <f t="shared" si="11"/>
        <v>65.260000000000005</v>
      </c>
      <c r="DC6" s="35">
        <f t="shared" si="11"/>
        <v>68.83</v>
      </c>
      <c r="DD6" s="35">
        <f t="shared" si="11"/>
        <v>68.459999999999994</v>
      </c>
      <c r="DE6" s="35">
        <f t="shared" si="11"/>
        <v>67.22</v>
      </c>
      <c r="DF6" s="35">
        <f t="shared" si="11"/>
        <v>67.459999999999994</v>
      </c>
      <c r="DG6" s="35">
        <f t="shared" si="11"/>
        <v>67.37</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0.26</v>
      </c>
      <c r="EK6" s="35">
        <f t="shared" si="14"/>
        <v>0.13</v>
      </c>
      <c r="EL6" s="35">
        <f t="shared" si="14"/>
        <v>0.13</v>
      </c>
      <c r="EM6" s="35">
        <f t="shared" si="14"/>
        <v>0.09</v>
      </c>
      <c r="EN6" s="35">
        <f t="shared" si="14"/>
        <v>0.06</v>
      </c>
      <c r="EO6" s="34" t="str">
        <f>IF(EO7="","",IF(EO7="-","【-】","【"&amp;SUBSTITUTE(TEXT(EO7,"#,##0.00"),"-","△")&amp;"】"))</f>
        <v>【0.28】</v>
      </c>
    </row>
    <row r="7" spans="1:145" s="36" customFormat="1" x14ac:dyDescent="0.15">
      <c r="A7" s="28"/>
      <c r="B7" s="37">
        <v>2019</v>
      </c>
      <c r="C7" s="37">
        <v>384429</v>
      </c>
      <c r="D7" s="37">
        <v>47</v>
      </c>
      <c r="E7" s="37">
        <v>17</v>
      </c>
      <c r="F7" s="37">
        <v>4</v>
      </c>
      <c r="G7" s="37">
        <v>0</v>
      </c>
      <c r="H7" s="37" t="s">
        <v>98</v>
      </c>
      <c r="I7" s="37" t="s">
        <v>99</v>
      </c>
      <c r="J7" s="37" t="s">
        <v>100</v>
      </c>
      <c r="K7" s="37" t="s">
        <v>101</v>
      </c>
      <c r="L7" s="37" t="s">
        <v>102</v>
      </c>
      <c r="M7" s="37" t="s">
        <v>103</v>
      </c>
      <c r="N7" s="38" t="s">
        <v>104</v>
      </c>
      <c r="O7" s="38" t="s">
        <v>105</v>
      </c>
      <c r="P7" s="38">
        <v>42.06</v>
      </c>
      <c r="Q7" s="38">
        <v>111.74</v>
      </c>
      <c r="R7" s="38">
        <v>2530</v>
      </c>
      <c r="S7" s="38">
        <v>9116</v>
      </c>
      <c r="T7" s="38">
        <v>93.98</v>
      </c>
      <c r="U7" s="38">
        <v>97</v>
      </c>
      <c r="V7" s="38">
        <v>3797</v>
      </c>
      <c r="W7" s="38">
        <v>0.99</v>
      </c>
      <c r="X7" s="38">
        <v>3835.35</v>
      </c>
      <c r="Y7" s="38">
        <v>56.58</v>
      </c>
      <c r="Z7" s="38">
        <v>99.98</v>
      </c>
      <c r="AA7" s="38">
        <v>99.99</v>
      </c>
      <c r="AB7" s="38">
        <v>100.01</v>
      </c>
      <c r="AC7" s="38">
        <v>99.99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2487.0500000000002</v>
      </c>
      <c r="BG7" s="38">
        <v>0</v>
      </c>
      <c r="BH7" s="38">
        <v>0</v>
      </c>
      <c r="BI7" s="38">
        <v>4316.25</v>
      </c>
      <c r="BJ7" s="38">
        <v>4000.49</v>
      </c>
      <c r="BK7" s="38">
        <v>1673.47</v>
      </c>
      <c r="BL7" s="38">
        <v>1592.72</v>
      </c>
      <c r="BM7" s="38">
        <v>1223.96</v>
      </c>
      <c r="BN7" s="38">
        <v>1269.1500000000001</v>
      </c>
      <c r="BO7" s="38">
        <v>1087.96</v>
      </c>
      <c r="BP7" s="38">
        <v>1218.7</v>
      </c>
      <c r="BQ7" s="38">
        <v>35.770000000000003</v>
      </c>
      <c r="BR7" s="38">
        <v>57.25</v>
      </c>
      <c r="BS7" s="38">
        <v>68.28</v>
      </c>
      <c r="BT7" s="38">
        <v>45.59</v>
      </c>
      <c r="BU7" s="38">
        <v>57.27</v>
      </c>
      <c r="BV7" s="38">
        <v>49.22</v>
      </c>
      <c r="BW7" s="38">
        <v>53.7</v>
      </c>
      <c r="BX7" s="38">
        <v>61.54</v>
      </c>
      <c r="BY7" s="38">
        <v>63.97</v>
      </c>
      <c r="BZ7" s="38">
        <v>59.67</v>
      </c>
      <c r="CA7" s="38">
        <v>74.17</v>
      </c>
      <c r="CB7" s="38">
        <v>374.44</v>
      </c>
      <c r="CC7" s="38">
        <v>233.23</v>
      </c>
      <c r="CD7" s="38">
        <v>198.03</v>
      </c>
      <c r="CE7" s="38">
        <v>317.93</v>
      </c>
      <c r="CF7" s="38">
        <v>257.7</v>
      </c>
      <c r="CG7" s="38">
        <v>332.02</v>
      </c>
      <c r="CH7" s="38">
        <v>300.35000000000002</v>
      </c>
      <c r="CI7" s="38">
        <v>267.86</v>
      </c>
      <c r="CJ7" s="38">
        <v>256.82</v>
      </c>
      <c r="CK7" s="38">
        <v>270.60000000000002</v>
      </c>
      <c r="CL7" s="38">
        <v>218.56</v>
      </c>
      <c r="CM7" s="38">
        <v>28.35</v>
      </c>
      <c r="CN7" s="38">
        <v>29.17</v>
      </c>
      <c r="CO7" s="38">
        <v>29.17</v>
      </c>
      <c r="CP7" s="38">
        <v>29.74</v>
      </c>
      <c r="CQ7" s="38">
        <v>28.7</v>
      </c>
      <c r="CR7" s="38">
        <v>36.65</v>
      </c>
      <c r="CS7" s="38">
        <v>37.72</v>
      </c>
      <c r="CT7" s="38">
        <v>37.08</v>
      </c>
      <c r="CU7" s="38">
        <v>37.46</v>
      </c>
      <c r="CV7" s="38">
        <v>37.65</v>
      </c>
      <c r="CW7" s="38">
        <v>42.86</v>
      </c>
      <c r="CX7" s="38">
        <v>67.38</v>
      </c>
      <c r="CY7" s="38">
        <v>72.59</v>
      </c>
      <c r="CZ7" s="38">
        <v>64.760000000000005</v>
      </c>
      <c r="DA7" s="38">
        <v>65.2</v>
      </c>
      <c r="DB7" s="38">
        <v>65.260000000000005</v>
      </c>
      <c r="DC7" s="38">
        <v>68.83</v>
      </c>
      <c r="DD7" s="38">
        <v>68.459999999999994</v>
      </c>
      <c r="DE7" s="38">
        <v>67.22</v>
      </c>
      <c r="DF7" s="38">
        <v>67.459999999999994</v>
      </c>
      <c r="DG7" s="38">
        <v>67.37</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0.26</v>
      </c>
      <c r="EK7" s="38">
        <v>0.13</v>
      </c>
      <c r="EL7" s="38">
        <v>0.13</v>
      </c>
      <c r="EM7" s="38">
        <v>0.09</v>
      </c>
      <c r="EN7" s="38">
        <v>0.06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2021-02-08T00:46:11Z</cp:lastPrinted>
  <dcterms:created xsi:type="dcterms:W3CDTF">2020-12-04T02:57:33Z</dcterms:created>
  <dcterms:modified xsi:type="dcterms:W3CDTF">2021-02-08T00:46:14Z</dcterms:modified>
  <cp:category/>
</cp:coreProperties>
</file>