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D:\移行データ（データ）\77 調査・報告・通知・なんかの会関係\県より\2021.01.15.公営企業に係る「経営比較分析表（令和元年度決算）」の分析について\"/>
    </mc:Choice>
  </mc:AlternateContent>
  <xr:revisionPtr revIDLastSave="0" documentId="13_ncr:1_{4725B4D7-E3B5-4903-AD55-80AA8094E4A6}" xr6:coauthVersionLast="43" xr6:coauthVersionMax="43" xr10:uidLastSave="{00000000-0000-0000-0000-000000000000}"/>
  <workbookProtection workbookAlgorithmName="SHA-512" workbookHashValue="lKHb1KYo7sF1W3pB/IDiA/YH5vSlYePCMRYcVxRQJgmYD6PdziuZElpDJh0GuwdLJa66IV21GoGRP4XEa3FTgw==" workbookSaltValue="7ookVb6i8+5wSeoVc7IfUg==" workbookSpinCount="100000" lockStructure="1"/>
  <bookViews>
    <workbookView xWindow="-120" yWindow="-120" windowWidth="38640" windowHeight="21240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R6" i="5"/>
  <c r="Q6" i="5"/>
  <c r="P6" i="5"/>
  <c r="O6" i="5"/>
  <c r="I10" i="4" s="1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H85" i="4"/>
  <c r="E85" i="4"/>
  <c r="BB10" i="4"/>
  <c r="AT10" i="4"/>
  <c r="AL10" i="4"/>
  <c r="W10" i="4"/>
  <c r="P10" i="4"/>
  <c r="B10" i="4"/>
  <c r="AT8" i="4"/>
  <c r="AL8" i="4"/>
  <c r="AD8" i="4"/>
  <c r="W8" i="4"/>
  <c r="P8" i="4"/>
  <c r="I8" i="4"/>
  <c r="B8" i="4"/>
</calcChain>
</file>

<file path=xl/sharedStrings.xml><?xml version="1.0" encoding="utf-8"?>
<sst xmlns="http://schemas.openxmlformats.org/spreadsheetml/2006/main" count="233" uniqueCount="117">
  <si>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</si>
  <si>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</si>
  <si>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</si>
  <si>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</si>
  <si>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</si>
  <si>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</si>
  <si>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</si>
  <si>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</si>
  <si>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</si>
  <si>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</si>
  <si>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</si>
  <si>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</si>
  <si>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</si>
  <si>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</si>
  <si>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</si>
  <si>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</si>
  <si>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</si>
  <si>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</si>
  <si>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</si>
  <si>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</si>
  <si>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</si>
  <si>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</si>
  <si>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</si>
  <si>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</si>
  <si>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</si>
  <si>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</si>
  <si>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</si>
  <si>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</si>
  <si>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</si>
  <si>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</si>
  <si>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</si>
  <si>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</si>
  <si>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</si>
  <si>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</si>
  <si>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</si>
  <si>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</si>
  <si>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</si>
  <si>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</si>
  <si>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</si>
  <si>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</si>
  <si>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</si>
  <si>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</si>
  <si>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</si>
  <si>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</si>
  <si>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</si>
  <si>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</si>
  <si>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</si>
  <si>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</si>
  <si>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</si>
  <si>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</si>
  <si>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</si>
  <si>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</si>
  <si>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</si>
  <si>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</si>
  <si>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</si>
  <si>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</si>
  <si>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</si>
  <si>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</si>
  <si>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</si>
  <si>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</si>
  <si>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</si>
  <si>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</si>
  <si>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</si>
  <si>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</si>
  <si>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</si>
  <si>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</si>
  <si>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</si>
  <si>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</si>
  <si>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</si>
  <si>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</si>
  <si>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</si>
  <si>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</si>
  <si>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</si>
  <si>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</si>
  <si>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</si>
  <si>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</si>
  <si>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</si>
  <si>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</si>
  <si>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</si>
  <si>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</si>
  <si>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</si>
  <si>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</si>
  <si>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</si>
  <si>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</si>
  <si>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</si>
  <si>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</si>
  <si>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</si>
  <si>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</si>
  <si>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</si>
  <si>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</si>
  <si>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</si>
  <si>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</si>
  <si>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</si>
  <si>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</si>
  <si>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</si>
  <si>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大洲市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</si>
  <si>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</si>
  <si>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</si>
  <si>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</si>
  <si>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</si>
  <si>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</si>
  <si>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</si>
  <si>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</si>
  <si>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</si>
  <si>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</si>
  <si>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</si>
  <si>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</si>
  <si>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</si>
  <si>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</si>
  <si>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</si>
  <si>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</si>
  <si>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</si>
  <si>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</si>
  <si>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</si>
  <si>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『①収益的収支比率』は依然として平均値を大きく下回っており、収支赤字が続いている。総収益の減少に加え、依然として償還金の割合が高く、総収益では賄えず、繰入金に依存している状態となっている。『⑥給水原価』についても償還金の影響により平均値より高額になっており、その結果が『⑤料金回収率』にも影響している。
　『④企業債残高対給水収益比率』は年々減少傾向にあったが、平成３０年７月豪雨の影響等により、起債借入が大幅に増加したため増加傾向に転じている。
　総配水量が増加したことにより『⑦施設利用率』は若干増加しているが、総有収水量が減少したことにより『⑧有収率』が減少している。これは平成３０年７月豪雨災害の影響等により漏水等が増加したことが原因による。特に有収率については、年々改善が見られていたが大幅な低下となり、管路更新等の対応が必要となっている。</t>
    <rPh sb="3" eb="6">
      <t>シュウエキテキ</t>
    </rPh>
    <rPh sb="6" eb="8">
      <t>シュウシ</t>
    </rPh>
    <rPh sb="8" eb="10">
      <t>ヒリツ</t>
    </rPh>
    <rPh sb="12" eb="14">
      <t>イゼン</t>
    </rPh>
    <rPh sb="17" eb="20">
      <t>ヘイキンチ</t>
    </rPh>
    <rPh sb="21" eb="22">
      <t>オオ</t>
    </rPh>
    <rPh sb="24" eb="26">
      <t>シタマワ</t>
    </rPh>
    <rPh sb="31" eb="33">
      <t>シュウシ</t>
    </rPh>
    <rPh sb="33" eb="35">
      <t>アカジ</t>
    </rPh>
    <rPh sb="36" eb="37">
      <t>ツヅ</t>
    </rPh>
    <rPh sb="42" eb="45">
      <t>ソウシュウエキ</t>
    </rPh>
    <rPh sb="46" eb="48">
      <t>ゲンショウ</t>
    </rPh>
    <rPh sb="49" eb="50">
      <t>クワ</t>
    </rPh>
    <rPh sb="52" eb="54">
      <t>イゼン</t>
    </rPh>
    <rPh sb="57" eb="60">
      <t>ショウカンキン</t>
    </rPh>
    <rPh sb="61" eb="63">
      <t>ワリアイ</t>
    </rPh>
    <rPh sb="64" eb="65">
      <t>タカ</t>
    </rPh>
    <rPh sb="67" eb="70">
      <t>ソウシュウエキ</t>
    </rPh>
    <rPh sb="72" eb="73">
      <t>マカナ</t>
    </rPh>
    <rPh sb="76" eb="78">
      <t>クリイレ</t>
    </rPh>
    <rPh sb="78" eb="79">
      <t>キン</t>
    </rPh>
    <rPh sb="80" eb="82">
      <t>イゾン</t>
    </rPh>
    <rPh sb="86" eb="88">
      <t>ジョウタイ</t>
    </rPh>
    <rPh sb="97" eb="99">
      <t>キュウスイ</t>
    </rPh>
    <rPh sb="99" eb="101">
      <t>ゲンカ</t>
    </rPh>
    <rPh sb="107" eb="110">
      <t>ショウカンキン</t>
    </rPh>
    <rPh sb="111" eb="113">
      <t>エイキョウ</t>
    </rPh>
    <rPh sb="116" eb="119">
      <t>ヘイキンチ</t>
    </rPh>
    <rPh sb="121" eb="123">
      <t>コウガク</t>
    </rPh>
    <rPh sb="132" eb="134">
      <t>ケッカ</t>
    </rPh>
    <rPh sb="137" eb="139">
      <t>リョウキン</t>
    </rPh>
    <rPh sb="139" eb="141">
      <t>カイシュウ</t>
    </rPh>
    <rPh sb="141" eb="142">
      <t>リツ</t>
    </rPh>
    <rPh sb="145" eb="147">
      <t>エイキョウ</t>
    </rPh>
    <rPh sb="156" eb="158">
      <t>キギョウ</t>
    </rPh>
    <rPh sb="158" eb="159">
      <t>サイ</t>
    </rPh>
    <rPh sb="159" eb="161">
      <t>ザンダカ</t>
    </rPh>
    <rPh sb="161" eb="162">
      <t>タイ</t>
    </rPh>
    <rPh sb="162" eb="164">
      <t>キュウスイ</t>
    </rPh>
    <rPh sb="164" eb="166">
      <t>シュウエキ</t>
    </rPh>
    <rPh sb="166" eb="168">
      <t>ヒリツ</t>
    </rPh>
    <rPh sb="170" eb="172">
      <t>ネンネン</t>
    </rPh>
    <rPh sb="172" eb="174">
      <t>ゲンショウ</t>
    </rPh>
    <rPh sb="174" eb="176">
      <t>ケイコウ</t>
    </rPh>
    <rPh sb="182" eb="184">
      <t>ヘイセイ</t>
    </rPh>
    <rPh sb="186" eb="187">
      <t>ネン</t>
    </rPh>
    <rPh sb="188" eb="189">
      <t>ガツ</t>
    </rPh>
    <rPh sb="189" eb="191">
      <t>ゴウウ</t>
    </rPh>
    <rPh sb="192" eb="194">
      <t>エイキョウ</t>
    </rPh>
    <rPh sb="194" eb="195">
      <t>トウ</t>
    </rPh>
    <rPh sb="199" eb="201">
      <t>キサイ</t>
    </rPh>
    <rPh sb="201" eb="203">
      <t>カリイレ</t>
    </rPh>
    <rPh sb="204" eb="206">
      <t>オオハバ</t>
    </rPh>
    <rPh sb="207" eb="209">
      <t>ゾウカ</t>
    </rPh>
    <rPh sb="213" eb="215">
      <t>ゾウカ</t>
    </rPh>
    <rPh sb="215" eb="217">
      <t>ケイコウ</t>
    </rPh>
    <rPh sb="218" eb="219">
      <t>テン</t>
    </rPh>
    <rPh sb="226" eb="227">
      <t>ソウ</t>
    </rPh>
    <rPh sb="227" eb="229">
      <t>ハイスイ</t>
    </rPh>
    <rPh sb="229" eb="230">
      <t>リョウ</t>
    </rPh>
    <rPh sb="231" eb="233">
      <t>ゾウカ</t>
    </rPh>
    <rPh sb="242" eb="244">
      <t>シセツ</t>
    </rPh>
    <rPh sb="244" eb="246">
      <t>リヨウ</t>
    </rPh>
    <rPh sb="246" eb="247">
      <t>リツ</t>
    </rPh>
    <rPh sb="249" eb="251">
      <t>ジャッカン</t>
    </rPh>
    <rPh sb="251" eb="253">
      <t>ゾウカ</t>
    </rPh>
    <rPh sb="259" eb="260">
      <t>ソウ</t>
    </rPh>
    <rPh sb="260" eb="262">
      <t>ユウシュウ</t>
    </rPh>
    <rPh sb="262" eb="264">
      <t>スイリョウ</t>
    </rPh>
    <rPh sb="265" eb="267">
      <t>ゲンショウ</t>
    </rPh>
    <rPh sb="276" eb="279">
      <t>ユウシュウリツ</t>
    </rPh>
    <rPh sb="281" eb="283">
      <t>ゲンショウ</t>
    </rPh>
    <rPh sb="291" eb="293">
      <t>ヘイセイ</t>
    </rPh>
    <rPh sb="295" eb="296">
      <t>ネン</t>
    </rPh>
    <rPh sb="297" eb="298">
      <t>ガツ</t>
    </rPh>
    <rPh sb="298" eb="300">
      <t>ゴウウ</t>
    </rPh>
    <rPh sb="300" eb="302">
      <t>サイガイ</t>
    </rPh>
    <rPh sb="303" eb="305">
      <t>エイキョウ</t>
    </rPh>
    <rPh sb="305" eb="306">
      <t>トウ</t>
    </rPh>
    <rPh sb="309" eb="311">
      <t>ロウスイ</t>
    </rPh>
    <rPh sb="311" eb="312">
      <t>トウ</t>
    </rPh>
    <rPh sb="313" eb="315">
      <t>ゾウカ</t>
    </rPh>
    <rPh sb="320" eb="322">
      <t>ゲンイン</t>
    </rPh>
    <rPh sb="326" eb="327">
      <t>トク</t>
    </rPh>
    <rPh sb="328" eb="331">
      <t>ユウシュウリツ</t>
    </rPh>
    <rPh sb="337" eb="339">
      <t>ネンネン</t>
    </rPh>
    <rPh sb="339" eb="341">
      <t>カイゼン</t>
    </rPh>
    <rPh sb="342" eb="343">
      <t>ミ</t>
    </rPh>
    <rPh sb="349" eb="351">
      <t>オオハバ</t>
    </rPh>
    <rPh sb="352" eb="354">
      <t>テイカ</t>
    </rPh>
    <rPh sb="358" eb="360">
      <t>カンロ</t>
    </rPh>
    <rPh sb="360" eb="362">
      <t>コウシン</t>
    </rPh>
    <rPh sb="362" eb="363">
      <t>トウ</t>
    </rPh>
    <rPh sb="364" eb="366">
      <t>タイオウ</t>
    </rPh>
    <rPh sb="367" eb="369">
      <t>ヒツヨウ</t>
    </rPh>
    <phoneticPr fontId="4"/>
  </si>
  <si>
    <t>　『③管路更新率』は平成30年度繰越工事を含めて、例年より高い更新率となったが、類似団体の平均更新率を依然として下回っている。
　簡易水道施設については、老朽化した施設が多く、耐用年数を超過した老朽管等の計画的な更新が必要となっている。</t>
    <rPh sb="3" eb="5">
      <t>カンロ</t>
    </rPh>
    <rPh sb="5" eb="7">
      <t>コウシン</t>
    </rPh>
    <rPh sb="7" eb="8">
      <t>リツ</t>
    </rPh>
    <rPh sb="10" eb="12">
      <t>ヘイセイ</t>
    </rPh>
    <rPh sb="14" eb="15">
      <t>ネン</t>
    </rPh>
    <rPh sb="15" eb="16">
      <t>ド</t>
    </rPh>
    <rPh sb="16" eb="18">
      <t>クリコシ</t>
    </rPh>
    <rPh sb="18" eb="20">
      <t>コウジ</t>
    </rPh>
    <rPh sb="21" eb="22">
      <t>フク</t>
    </rPh>
    <rPh sb="25" eb="27">
      <t>レイネン</t>
    </rPh>
    <rPh sb="29" eb="30">
      <t>タカ</t>
    </rPh>
    <rPh sb="31" eb="33">
      <t>コウシン</t>
    </rPh>
    <rPh sb="33" eb="34">
      <t>リツ</t>
    </rPh>
    <rPh sb="40" eb="42">
      <t>ルイジ</t>
    </rPh>
    <rPh sb="42" eb="44">
      <t>ダンタイ</t>
    </rPh>
    <rPh sb="45" eb="47">
      <t>ヘイキン</t>
    </rPh>
    <rPh sb="47" eb="49">
      <t>コウシン</t>
    </rPh>
    <rPh sb="49" eb="50">
      <t>リツ</t>
    </rPh>
    <rPh sb="51" eb="53">
      <t>イゼン</t>
    </rPh>
    <rPh sb="56" eb="58">
      <t>シタマワ</t>
    </rPh>
    <rPh sb="65" eb="67">
      <t>カンイ</t>
    </rPh>
    <rPh sb="67" eb="69">
      <t>スイドウ</t>
    </rPh>
    <rPh sb="69" eb="71">
      <t>シセツ</t>
    </rPh>
    <rPh sb="77" eb="80">
      <t>ロウキュウカ</t>
    </rPh>
    <rPh sb="82" eb="84">
      <t>シセツ</t>
    </rPh>
    <rPh sb="85" eb="86">
      <t>オオ</t>
    </rPh>
    <rPh sb="88" eb="90">
      <t>タイヨウ</t>
    </rPh>
    <rPh sb="90" eb="92">
      <t>ネンスウ</t>
    </rPh>
    <rPh sb="93" eb="95">
      <t>チョウカ</t>
    </rPh>
    <rPh sb="97" eb="99">
      <t>ロウキュウ</t>
    </rPh>
    <rPh sb="99" eb="100">
      <t>カン</t>
    </rPh>
    <rPh sb="100" eb="101">
      <t>トウ</t>
    </rPh>
    <rPh sb="102" eb="105">
      <t>ケイカクテキ</t>
    </rPh>
    <rPh sb="106" eb="108">
      <t>コウシン</t>
    </rPh>
    <rPh sb="109" eb="111">
      <t>ヒツヨウ</t>
    </rPh>
    <phoneticPr fontId="4"/>
  </si>
  <si>
    <t>　簡易水道施設は山間部に点在している施設が多く、給水人口の減少に加え施設老朽化が進んでいる。
　公営企業会計の推進に対応するため、令和２年４月１日から水道事業へのソフト統合を実施したが、現在の経営状況、施設状況では水道事業の経営等を圧迫する恐れがある。そのため、ストック情報や損益情報等を正確に把握し、水道事業全体の中で今まで以上に適切な管理、更新を計画していく必要がある。
　</t>
    <rPh sb="1" eb="3">
      <t>カンイ</t>
    </rPh>
    <rPh sb="3" eb="5">
      <t>スイドウ</t>
    </rPh>
    <rPh sb="5" eb="7">
      <t>シセツ</t>
    </rPh>
    <rPh sb="8" eb="11">
      <t>サンカンブ</t>
    </rPh>
    <rPh sb="12" eb="14">
      <t>テンザイ</t>
    </rPh>
    <rPh sb="18" eb="20">
      <t>シセツ</t>
    </rPh>
    <rPh sb="21" eb="22">
      <t>オオ</t>
    </rPh>
    <rPh sb="24" eb="26">
      <t>キュウスイ</t>
    </rPh>
    <rPh sb="26" eb="28">
      <t>ジンコウ</t>
    </rPh>
    <rPh sb="29" eb="31">
      <t>ゲンショウ</t>
    </rPh>
    <rPh sb="32" eb="33">
      <t>クワ</t>
    </rPh>
    <rPh sb="34" eb="36">
      <t>シセツ</t>
    </rPh>
    <rPh sb="36" eb="39">
      <t>ロウキュウカ</t>
    </rPh>
    <rPh sb="40" eb="41">
      <t>スス</t>
    </rPh>
    <rPh sb="48" eb="50">
      <t>コウエイ</t>
    </rPh>
    <rPh sb="50" eb="52">
      <t>キギョウ</t>
    </rPh>
    <rPh sb="52" eb="54">
      <t>カイケイ</t>
    </rPh>
    <rPh sb="55" eb="57">
      <t>スイシン</t>
    </rPh>
    <rPh sb="58" eb="60">
      <t>タイオウ</t>
    </rPh>
    <rPh sb="65" eb="67">
      <t>レイワ</t>
    </rPh>
    <rPh sb="68" eb="69">
      <t>ネン</t>
    </rPh>
    <rPh sb="70" eb="71">
      <t>ガツ</t>
    </rPh>
    <rPh sb="72" eb="73">
      <t>ニチ</t>
    </rPh>
    <rPh sb="75" eb="77">
      <t>スイドウ</t>
    </rPh>
    <rPh sb="77" eb="79">
      <t>ジギョウ</t>
    </rPh>
    <rPh sb="84" eb="86">
      <t>トウゴウ</t>
    </rPh>
    <rPh sb="87" eb="89">
      <t>ジッシ</t>
    </rPh>
    <rPh sb="93" eb="95">
      <t>ゲンザイ</t>
    </rPh>
    <rPh sb="96" eb="98">
      <t>ケイエイ</t>
    </rPh>
    <rPh sb="98" eb="100">
      <t>ジョウキョウ</t>
    </rPh>
    <rPh sb="101" eb="103">
      <t>シセツ</t>
    </rPh>
    <rPh sb="103" eb="105">
      <t>ジョウキョウ</t>
    </rPh>
    <rPh sb="107" eb="109">
      <t>スイドウ</t>
    </rPh>
    <rPh sb="109" eb="111">
      <t>ジギョウ</t>
    </rPh>
    <rPh sb="112" eb="114">
      <t>ケイエイ</t>
    </rPh>
    <rPh sb="114" eb="115">
      <t>トウ</t>
    </rPh>
    <rPh sb="116" eb="118">
      <t>アッパク</t>
    </rPh>
    <rPh sb="120" eb="121">
      <t>オソ</t>
    </rPh>
    <rPh sb="135" eb="137">
      <t>ジョウホウ</t>
    </rPh>
    <rPh sb="138" eb="140">
      <t>ソンエキ</t>
    </rPh>
    <rPh sb="140" eb="142">
      <t>ジョウホウ</t>
    </rPh>
    <rPh sb="142" eb="143">
      <t>トウ</t>
    </rPh>
    <rPh sb="144" eb="146">
      <t>セイカク</t>
    </rPh>
    <rPh sb="147" eb="149">
      <t>ハアク</t>
    </rPh>
    <rPh sb="151" eb="153">
      <t>スイドウ</t>
    </rPh>
    <rPh sb="153" eb="155">
      <t>ジギョウ</t>
    </rPh>
    <rPh sb="155" eb="157">
      <t>ゼンタイ</t>
    </rPh>
    <rPh sb="158" eb="159">
      <t>ナカ</t>
    </rPh>
    <rPh sb="160" eb="161">
      <t>イマ</t>
    </rPh>
    <rPh sb="163" eb="165">
      <t>イジョウ</t>
    </rPh>
    <rPh sb="166" eb="168">
      <t>テキセツ</t>
    </rPh>
    <rPh sb="169" eb="171">
      <t>カンリ</t>
    </rPh>
    <rPh sb="172" eb="174">
      <t>コウシン</t>
    </rPh>
    <rPh sb="175" eb="177">
      <t>ケイカク</t>
    </rPh>
    <rPh sb="181" eb="18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</si>
</sst>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</c:v>
                </c:pt>
                <c:pt idx="1">
                  <c:v>0.27</c:v>
                </c:pt>
                <c:pt idx="2">
                  <c:v>0.23</c:v>
                </c:pt>
                <c:pt idx="3" formatCode="#,##0.00;&quot;△&quot;#,##0.00">
                  <c:v>0</c:v>
                </c:pt>
                <c:pt idx="4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1-4D0F-B58B-1027D7986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0.65</c:v>
                </c:pt>
                <c:pt idx="1">
                  <c:v>0.53</c:v>
                </c:pt>
                <c:pt idx="2">
                  <c:v>0.72</c:v>
                </c:pt>
                <c:pt idx="3">
                  <c:v>0.53</c:v>
                </c:pt>
                <c:pt idx="4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81-4D0F-B58B-1027D7986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74.790000000000006</c:v>
                </c:pt>
                <c:pt idx="1">
                  <c:v>71.16</c:v>
                </c:pt>
                <c:pt idx="2">
                  <c:v>68.650000000000006</c:v>
                </c:pt>
                <c:pt idx="3">
                  <c:v>59.16</c:v>
                </c:pt>
                <c:pt idx="4">
                  <c:v>62.89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42-4F0A-A1E0-92F4E1425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57.29</c:v>
                </c:pt>
                <c:pt idx="1">
                  <c:v>55.9</c:v>
                </c:pt>
                <c:pt idx="2">
                  <c:v>57.3</c:v>
                </c:pt>
                <c:pt idx="3">
                  <c:v>56.76</c:v>
                </c:pt>
                <c:pt idx="4">
                  <c:v>56.04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42-4F0A-A1E0-92F4E1425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59.92</c:v>
                </c:pt>
                <c:pt idx="1">
                  <c:v>61.68</c:v>
                </c:pt>
                <c:pt idx="2">
                  <c:v>64.3</c:v>
                </c:pt>
                <c:pt idx="3">
                  <c:v>69.099999999999994</c:v>
                </c:pt>
                <c:pt idx="4">
                  <c:v>61.42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51-4177-A147-2F3DD43EF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73.69</c:v>
                </c:pt>
                <c:pt idx="1">
                  <c:v>73.28</c:v>
                </c:pt>
                <c:pt idx="2">
                  <c:v>72.42</c:v>
                </c:pt>
                <c:pt idx="3">
                  <c:v>73.069999999999993</c:v>
                </c:pt>
                <c:pt idx="4">
                  <c:v>72.78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51-4177-A147-2F3DD43EF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48.11</c:v>
                </c:pt>
                <c:pt idx="1">
                  <c:v>47.69</c:v>
                </c:pt>
                <c:pt idx="2">
                  <c:v>45.24</c:v>
                </c:pt>
                <c:pt idx="3">
                  <c:v>55.27</c:v>
                </c:pt>
                <c:pt idx="4">
                  <c:v>53.51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B-48CE-A294-4179F2774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76.27</c:v>
                </c:pt>
                <c:pt idx="1">
                  <c:v>77.56</c:v>
                </c:pt>
                <c:pt idx="2">
                  <c:v>78.510000000000005</c:v>
                </c:pt>
                <c:pt idx="3">
                  <c:v>77.91</c:v>
                </c:pt>
                <c:pt idx="4">
                  <c:v>79.099999999999994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FB-48CE-A294-4179F2774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BF-49C2-B044-5A2F662D5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BF-49C2-B044-5A2F662D5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E5-4526-BE15-58203873F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E5-4526-BE15-58203873F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2-479F-B793-9D04ADFBE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32-479F-B793-9D04ADFBE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80-4CEE-A13B-621711D53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80-4CEE-A13B-621711D53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1391.32</c:v>
                </c:pt>
                <c:pt idx="1">
                  <c:v>1292.83</c:v>
                </c:pt>
                <c:pt idx="2">
                  <c:v>1255.98</c:v>
                </c:pt>
                <c:pt idx="3">
                  <c:v>1334.92</c:v>
                </c:pt>
                <c:pt idx="4">
                  <c:v>1643.42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B-48E7-A1F3-AED7B2B6C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1134.67</c:v>
                </c:pt>
                <c:pt idx="1">
                  <c:v>1144.79</c:v>
                </c:pt>
                <c:pt idx="2">
                  <c:v>1061.58</c:v>
                </c:pt>
                <c:pt idx="3">
                  <c:v>1007.7</c:v>
                </c:pt>
                <c:pt idx="4">
                  <c:v>1018.52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DB-48E7-A1F3-AED7B2B6C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35.54</c:v>
                </c:pt>
                <c:pt idx="1">
                  <c:v>37.020000000000003</c:v>
                </c:pt>
                <c:pt idx="2">
                  <c:v>31.63</c:v>
                </c:pt>
                <c:pt idx="3">
                  <c:v>34.340000000000003</c:v>
                </c:pt>
                <c:pt idx="4">
                  <c:v>28.99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C-48B4-9252-2D7C19AF5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40.6</c:v>
                </c:pt>
                <c:pt idx="1">
                  <c:v>56.04</c:v>
                </c:pt>
                <c:pt idx="2">
                  <c:v>58.52</c:v>
                </c:pt>
                <c:pt idx="3">
                  <c:v>59.22</c:v>
                </c:pt>
                <c:pt idx="4">
                  <c:v>58.79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C-48B4-9252-2D7C19AF5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482.64</c:v>
                </c:pt>
                <c:pt idx="1">
                  <c:v>475.23</c:v>
                </c:pt>
                <c:pt idx="2">
                  <c:v>556.20000000000005</c:v>
                </c:pt>
                <c:pt idx="3">
                  <c:v>498.4</c:v>
                </c:pt>
                <c:pt idx="4">
                  <c:v>515.22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EB-4653-B032-9EE66EE2F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440.03</c:v>
                </c:pt>
                <c:pt idx="1">
                  <c:v>304.35000000000002</c:v>
                </c:pt>
                <c:pt idx="2">
                  <c:v>296.3</c:v>
                </c:pt>
                <c:pt idx="3">
                  <c:v>292.89999999999998</c:v>
                </c:pt>
                <c:pt idx="4">
                  <c:v>298.25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EB-4653-B032-9EE66EE2F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【1,084.05】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【300.47】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5" t="str">
        <f>データ!H6</f>
        <v>愛媛県　大洲市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50" t="str">
        <f>データ!$I$6</f>
        <v>法非適用</v>
      </c>
      <c r="C8" s="50"/>
      <c r="D8" s="50"/>
      <c r="E8" s="50"/>
      <c r="F8" s="50"/>
      <c r="G8" s="50"/>
      <c r="H8" s="50"/>
      <c r="I8" s="50" t="str">
        <f>データ!$J$6</f>
        <v>水道事業</v>
      </c>
      <c r="J8" s="50"/>
      <c r="K8" s="50"/>
      <c r="L8" s="50"/>
      <c r="M8" s="50"/>
      <c r="N8" s="50"/>
      <c r="O8" s="50"/>
      <c r="P8" s="50" t="str">
        <f>データ!$K$6</f>
        <v>簡易水道事業</v>
      </c>
      <c r="Q8" s="50"/>
      <c r="R8" s="50"/>
      <c r="S8" s="50"/>
      <c r="T8" s="50"/>
      <c r="U8" s="50"/>
      <c r="V8" s="50"/>
      <c r="W8" s="50" t="str">
        <f>データ!$L$6</f>
        <v>D3</v>
      </c>
      <c r="X8" s="50"/>
      <c r="Y8" s="50"/>
      <c r="Z8" s="50"/>
      <c r="AA8" s="50"/>
      <c r="AB8" s="50"/>
      <c r="AC8" s="50"/>
      <c r="AD8" s="50" t="str">
        <f>データ!$M$6</f>
        <v>非設置</v>
      </c>
      <c r="AE8" s="50"/>
      <c r="AF8" s="50"/>
      <c r="AG8" s="50"/>
      <c r="AH8" s="50"/>
      <c r="AI8" s="50"/>
      <c r="AJ8" s="50"/>
      <c r="AK8" s="2"/>
      <c r="AL8" s="51">
        <f>データ!$R$6</f>
        <v>42706</v>
      </c>
      <c r="AM8" s="51"/>
      <c r="AN8" s="51"/>
      <c r="AO8" s="51"/>
      <c r="AP8" s="51"/>
      <c r="AQ8" s="51"/>
      <c r="AR8" s="51"/>
      <c r="AS8" s="51"/>
      <c r="AT8" s="47">
        <f>データ!$S$6</f>
        <v>432.12</v>
      </c>
      <c r="AU8" s="47"/>
      <c r="AV8" s="47"/>
      <c r="AW8" s="47"/>
      <c r="AX8" s="47"/>
      <c r="AY8" s="47"/>
      <c r="AZ8" s="47"/>
      <c r="BA8" s="47"/>
      <c r="BB8" s="47">
        <f>データ!$T$6</f>
        <v>98.83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3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6" t="s">
        <v>17</v>
      </c>
      <c r="AU9" s="46"/>
      <c r="AV9" s="46"/>
      <c r="AW9" s="46"/>
      <c r="AX9" s="46"/>
      <c r="AY9" s="46"/>
      <c r="AZ9" s="46"/>
      <c r="BA9" s="46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52" t="s">
        <v>19</v>
      </c>
      <c r="BM9" s="53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7" t="str">
        <f>データ!$N$6</f>
        <v>-</v>
      </c>
      <c r="C10" s="47"/>
      <c r="D10" s="47"/>
      <c r="E10" s="47"/>
      <c r="F10" s="47"/>
      <c r="G10" s="47"/>
      <c r="H10" s="47"/>
      <c r="I10" s="47" t="str">
        <f>データ!$O$6</f>
        <v>該当数値なし</v>
      </c>
      <c r="J10" s="47"/>
      <c r="K10" s="47"/>
      <c r="L10" s="47"/>
      <c r="M10" s="47"/>
      <c r="N10" s="47"/>
      <c r="O10" s="47"/>
      <c r="P10" s="47">
        <f>データ!$P$6</f>
        <v>7.84</v>
      </c>
      <c r="Q10" s="47"/>
      <c r="R10" s="47"/>
      <c r="S10" s="47"/>
      <c r="T10" s="47"/>
      <c r="U10" s="47"/>
      <c r="V10" s="47"/>
      <c r="W10" s="51">
        <f>データ!$Q$6</f>
        <v>3025</v>
      </c>
      <c r="X10" s="51"/>
      <c r="Y10" s="51"/>
      <c r="Z10" s="51"/>
      <c r="AA10" s="51"/>
      <c r="AB10" s="51"/>
      <c r="AC10" s="51"/>
      <c r="AD10" s="2"/>
      <c r="AE10" s="2"/>
      <c r="AF10" s="2"/>
      <c r="AG10" s="2"/>
      <c r="AH10" s="2"/>
      <c r="AI10" s="2"/>
      <c r="AJ10" s="2"/>
      <c r="AK10" s="2"/>
      <c r="AL10" s="51">
        <f>データ!$U$6</f>
        <v>3320</v>
      </c>
      <c r="AM10" s="51"/>
      <c r="AN10" s="51"/>
      <c r="AO10" s="51"/>
      <c r="AP10" s="51"/>
      <c r="AQ10" s="51"/>
      <c r="AR10" s="51"/>
      <c r="AS10" s="51"/>
      <c r="AT10" s="47">
        <f>データ!$V$6</f>
        <v>38.590000000000003</v>
      </c>
      <c r="AU10" s="47"/>
      <c r="AV10" s="47"/>
      <c r="AW10" s="47"/>
      <c r="AX10" s="47"/>
      <c r="AY10" s="47"/>
      <c r="AZ10" s="47"/>
      <c r="BA10" s="47"/>
      <c r="BB10" s="47">
        <f>データ!$W$6</f>
        <v>86.03</v>
      </c>
      <c r="BC10" s="47"/>
      <c r="BD10" s="47"/>
      <c r="BE10" s="47"/>
      <c r="BF10" s="47"/>
      <c r="BG10" s="47"/>
      <c r="BH10" s="47"/>
      <c r="BI10" s="47"/>
      <c r="BJ10" s="2"/>
      <c r="BK10" s="2"/>
      <c r="BL10" s="54" t="s">
        <v>21</v>
      </c>
      <c r="BM10" s="55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8" t="s">
        <v>23</v>
      </c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</row>
    <row r="14" spans="1:78" ht="13.5" customHeight="1" x14ac:dyDescent="0.15">
      <c r="A14" s="2"/>
      <c r="B14" s="70" t="s">
        <v>24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2"/>
      <c r="BK14" s="2"/>
      <c r="BL14" s="56" t="s">
        <v>25</v>
      </c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8"/>
    </row>
    <row r="15" spans="1:78" ht="13.5" customHeight="1" x14ac:dyDescent="0.15">
      <c r="A15" s="2"/>
      <c r="B15" s="73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5"/>
      <c r="BK15" s="2"/>
      <c r="BL15" s="59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1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2" t="s">
        <v>114</v>
      </c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2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2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2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2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2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2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2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2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2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2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2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2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2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2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2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2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2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2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2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2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2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2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2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2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2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2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2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5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6" t="s">
        <v>26</v>
      </c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8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9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1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2" t="s">
        <v>115</v>
      </c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2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2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2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2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2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2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2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2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62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62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62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2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4"/>
    </row>
    <row r="60" spans="1:78" ht="13.5" customHeight="1" x14ac:dyDescent="0.15">
      <c r="A60" s="2"/>
      <c r="B60" s="73" t="s">
        <v>27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5"/>
      <c r="BK60" s="2"/>
      <c r="BL60" s="62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4"/>
    </row>
    <row r="61" spans="1:78" ht="13.5" customHeight="1" x14ac:dyDescent="0.15">
      <c r="A61" s="2"/>
      <c r="B61" s="73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5"/>
      <c r="BK61" s="2"/>
      <c r="BL61" s="62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2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5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6" t="s">
        <v>28</v>
      </c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8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9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1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2" t="s">
        <v>116</v>
      </c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2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2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2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2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2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2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2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2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2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2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2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2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2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2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2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5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7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【76.03】</v>
      </c>
      <c r="F85" s="27" t="s">
        <v>41</v>
      </c>
      <c r="G85" s="27" t="s">
        <v>41</v>
      </c>
      <c r="H85" s="27" t="str">
        <f>データ!BO6</f>
        <v>【1,084.05】</v>
      </c>
      <c r="I85" s="27" t="str">
        <f>データ!BZ6</f>
        <v>【53.46】</v>
      </c>
      <c r="J85" s="27" t="str">
        <f>データ!CK6</f>
        <v>【300.47】</v>
      </c>
      <c r="K85" s="27" t="str">
        <f>データ!CV6</f>
        <v>【54.90】</v>
      </c>
      <c r="L85" s="27" t="str">
        <f>データ!DG6</f>
        <v>【73.31】</v>
      </c>
      <c r="M85" s="27" t="s">
        <v>41</v>
      </c>
      <c r="N85" s="27" t="s">
        <v>41</v>
      </c>
      <c r="O85" s="27" t="str">
        <f>データ!EN6</f>
        <v>【0.56】</v>
      </c>
    </row>
  </sheetData>
  <sheetProtection algorithmName="SHA-512" hashValue="nl0rbUqz2mBMZNYcsSd18cfIGbKldqW0cI41FlI3aBOFO05XoXM+Axs4p2k+V2f1wyOCLiZyJ2wJTnGkvwjqPQ==" saltValue="dc/BOWjNE2Pr6OOPgsrIY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42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43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44</v>
      </c>
      <c r="B3" s="30" t="s">
        <v>45</v>
      </c>
      <c r="C3" s="30" t="s">
        <v>46</v>
      </c>
      <c r="D3" s="30" t="s">
        <v>47</v>
      </c>
      <c r="E3" s="30" t="s">
        <v>48</v>
      </c>
      <c r="F3" s="30" t="s">
        <v>49</v>
      </c>
      <c r="G3" s="30" t="s">
        <v>50</v>
      </c>
      <c r="H3" s="77" t="s">
        <v>51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3" t="s">
        <v>52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53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 x14ac:dyDescent="0.15">
      <c r="A4" s="29" t="s">
        <v>54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55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56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57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58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59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60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61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62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63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64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65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 x14ac:dyDescent="0.15">
      <c r="A5" s="29" t="s">
        <v>66</v>
      </c>
      <c r="B5" s="32"/>
      <c r="C5" s="32"/>
      <c r="D5" s="32"/>
      <c r="E5" s="32"/>
      <c r="F5" s="32"/>
      <c r="G5" s="32"/>
      <c r="H5" s="33" t="s">
        <v>67</v>
      </c>
      <c r="I5" s="33" t="s">
        <v>68</v>
      </c>
      <c r="J5" s="33" t="s">
        <v>69</v>
      </c>
      <c r="K5" s="33" t="s">
        <v>70</v>
      </c>
      <c r="L5" s="33" t="s">
        <v>71</v>
      </c>
      <c r="M5" s="33" t="s">
        <v>72</v>
      </c>
      <c r="N5" s="33" t="s">
        <v>73</v>
      </c>
      <c r="O5" s="33" t="s">
        <v>74</v>
      </c>
      <c r="P5" s="33" t="s">
        <v>75</v>
      </c>
      <c r="Q5" s="33" t="s">
        <v>76</v>
      </c>
      <c r="R5" s="33" t="s">
        <v>77</v>
      </c>
      <c r="S5" s="33" t="s">
        <v>78</v>
      </c>
      <c r="T5" s="33" t="s">
        <v>79</v>
      </c>
      <c r="U5" s="33" t="s">
        <v>80</v>
      </c>
      <c r="V5" s="33" t="s">
        <v>81</v>
      </c>
      <c r="W5" s="33" t="s">
        <v>82</v>
      </c>
      <c r="X5" s="33" t="s">
        <v>83</v>
      </c>
      <c r="Y5" s="33" t="s">
        <v>84</v>
      </c>
      <c r="Z5" s="33" t="s">
        <v>85</v>
      </c>
      <c r="AA5" s="33" t="s">
        <v>86</v>
      </c>
      <c r="AB5" s="33" t="s">
        <v>87</v>
      </c>
      <c r="AC5" s="33" t="s">
        <v>88</v>
      </c>
      <c r="AD5" s="33" t="s">
        <v>89</v>
      </c>
      <c r="AE5" s="33" t="s">
        <v>90</v>
      </c>
      <c r="AF5" s="33" t="s">
        <v>91</v>
      </c>
      <c r="AG5" s="33" t="s">
        <v>92</v>
      </c>
      <c r="AH5" s="33" t="s">
        <v>29</v>
      </c>
      <c r="AI5" s="33" t="s">
        <v>83</v>
      </c>
      <c r="AJ5" s="33" t="s">
        <v>84</v>
      </c>
      <c r="AK5" s="33" t="s">
        <v>85</v>
      </c>
      <c r="AL5" s="33" t="s">
        <v>86</v>
      </c>
      <c r="AM5" s="33" t="s">
        <v>87</v>
      </c>
      <c r="AN5" s="33" t="s">
        <v>88</v>
      </c>
      <c r="AO5" s="33" t="s">
        <v>89</v>
      </c>
      <c r="AP5" s="33" t="s">
        <v>90</v>
      </c>
      <c r="AQ5" s="33" t="s">
        <v>91</v>
      </c>
      <c r="AR5" s="33" t="s">
        <v>92</v>
      </c>
      <c r="AS5" s="33" t="s">
        <v>93</v>
      </c>
      <c r="AT5" s="33" t="s">
        <v>83</v>
      </c>
      <c r="AU5" s="33" t="s">
        <v>84</v>
      </c>
      <c r="AV5" s="33" t="s">
        <v>85</v>
      </c>
      <c r="AW5" s="33" t="s">
        <v>86</v>
      </c>
      <c r="AX5" s="33" t="s">
        <v>87</v>
      </c>
      <c r="AY5" s="33" t="s">
        <v>88</v>
      </c>
      <c r="AZ5" s="33" t="s">
        <v>89</v>
      </c>
      <c r="BA5" s="33" t="s">
        <v>90</v>
      </c>
      <c r="BB5" s="33" t="s">
        <v>91</v>
      </c>
      <c r="BC5" s="33" t="s">
        <v>92</v>
      </c>
      <c r="BD5" s="33" t="s">
        <v>93</v>
      </c>
      <c r="BE5" s="33" t="s">
        <v>83</v>
      </c>
      <c r="BF5" s="33" t="s">
        <v>84</v>
      </c>
      <c r="BG5" s="33" t="s">
        <v>85</v>
      </c>
      <c r="BH5" s="33" t="s">
        <v>86</v>
      </c>
      <c r="BI5" s="33" t="s">
        <v>87</v>
      </c>
      <c r="BJ5" s="33" t="s">
        <v>88</v>
      </c>
      <c r="BK5" s="33" t="s">
        <v>89</v>
      </c>
      <c r="BL5" s="33" t="s">
        <v>90</v>
      </c>
      <c r="BM5" s="33" t="s">
        <v>91</v>
      </c>
      <c r="BN5" s="33" t="s">
        <v>92</v>
      </c>
      <c r="BO5" s="33" t="s">
        <v>93</v>
      </c>
      <c r="BP5" s="33" t="s">
        <v>83</v>
      </c>
      <c r="BQ5" s="33" t="s">
        <v>84</v>
      </c>
      <c r="BR5" s="33" t="s">
        <v>85</v>
      </c>
      <c r="BS5" s="33" t="s">
        <v>86</v>
      </c>
      <c r="BT5" s="33" t="s">
        <v>87</v>
      </c>
      <c r="BU5" s="33" t="s">
        <v>88</v>
      </c>
      <c r="BV5" s="33" t="s">
        <v>89</v>
      </c>
      <c r="BW5" s="33" t="s">
        <v>90</v>
      </c>
      <c r="BX5" s="33" t="s">
        <v>91</v>
      </c>
      <c r="BY5" s="33" t="s">
        <v>92</v>
      </c>
      <c r="BZ5" s="33" t="s">
        <v>93</v>
      </c>
      <c r="CA5" s="33" t="s">
        <v>83</v>
      </c>
      <c r="CB5" s="33" t="s">
        <v>84</v>
      </c>
      <c r="CC5" s="33" t="s">
        <v>85</v>
      </c>
      <c r="CD5" s="33" t="s">
        <v>86</v>
      </c>
      <c r="CE5" s="33" t="s">
        <v>87</v>
      </c>
      <c r="CF5" s="33" t="s">
        <v>88</v>
      </c>
      <c r="CG5" s="33" t="s">
        <v>89</v>
      </c>
      <c r="CH5" s="33" t="s">
        <v>90</v>
      </c>
      <c r="CI5" s="33" t="s">
        <v>91</v>
      </c>
      <c r="CJ5" s="33" t="s">
        <v>92</v>
      </c>
      <c r="CK5" s="33" t="s">
        <v>93</v>
      </c>
      <c r="CL5" s="33" t="s">
        <v>83</v>
      </c>
      <c r="CM5" s="33" t="s">
        <v>84</v>
      </c>
      <c r="CN5" s="33" t="s">
        <v>85</v>
      </c>
      <c r="CO5" s="33" t="s">
        <v>86</v>
      </c>
      <c r="CP5" s="33" t="s">
        <v>87</v>
      </c>
      <c r="CQ5" s="33" t="s">
        <v>88</v>
      </c>
      <c r="CR5" s="33" t="s">
        <v>89</v>
      </c>
      <c r="CS5" s="33" t="s">
        <v>90</v>
      </c>
      <c r="CT5" s="33" t="s">
        <v>91</v>
      </c>
      <c r="CU5" s="33" t="s">
        <v>92</v>
      </c>
      <c r="CV5" s="33" t="s">
        <v>93</v>
      </c>
      <c r="CW5" s="33" t="s">
        <v>83</v>
      </c>
      <c r="CX5" s="33" t="s">
        <v>84</v>
      </c>
      <c r="CY5" s="33" t="s">
        <v>85</v>
      </c>
      <c r="CZ5" s="33" t="s">
        <v>86</v>
      </c>
      <c r="DA5" s="33" t="s">
        <v>87</v>
      </c>
      <c r="DB5" s="33" t="s">
        <v>88</v>
      </c>
      <c r="DC5" s="33" t="s">
        <v>89</v>
      </c>
      <c r="DD5" s="33" t="s">
        <v>90</v>
      </c>
      <c r="DE5" s="33" t="s">
        <v>91</v>
      </c>
      <c r="DF5" s="33" t="s">
        <v>92</v>
      </c>
      <c r="DG5" s="33" t="s">
        <v>93</v>
      </c>
      <c r="DH5" s="33" t="s">
        <v>83</v>
      </c>
      <c r="DI5" s="33" t="s">
        <v>84</v>
      </c>
      <c r="DJ5" s="33" t="s">
        <v>85</v>
      </c>
      <c r="DK5" s="33" t="s">
        <v>86</v>
      </c>
      <c r="DL5" s="33" t="s">
        <v>87</v>
      </c>
      <c r="DM5" s="33" t="s">
        <v>88</v>
      </c>
      <c r="DN5" s="33" t="s">
        <v>89</v>
      </c>
      <c r="DO5" s="33" t="s">
        <v>90</v>
      </c>
      <c r="DP5" s="33" t="s">
        <v>91</v>
      </c>
      <c r="DQ5" s="33" t="s">
        <v>92</v>
      </c>
      <c r="DR5" s="33" t="s">
        <v>93</v>
      </c>
      <c r="DS5" s="33" t="s">
        <v>83</v>
      </c>
      <c r="DT5" s="33" t="s">
        <v>84</v>
      </c>
      <c r="DU5" s="33" t="s">
        <v>85</v>
      </c>
      <c r="DV5" s="33" t="s">
        <v>86</v>
      </c>
      <c r="DW5" s="33" t="s">
        <v>87</v>
      </c>
      <c r="DX5" s="33" t="s">
        <v>88</v>
      </c>
      <c r="DY5" s="33" t="s">
        <v>89</v>
      </c>
      <c r="DZ5" s="33" t="s">
        <v>90</v>
      </c>
      <c r="EA5" s="33" t="s">
        <v>91</v>
      </c>
      <c r="EB5" s="33" t="s">
        <v>92</v>
      </c>
      <c r="EC5" s="33" t="s">
        <v>93</v>
      </c>
      <c r="ED5" s="33" t="s">
        <v>83</v>
      </c>
      <c r="EE5" s="33" t="s">
        <v>84</v>
      </c>
      <c r="EF5" s="33" t="s">
        <v>85</v>
      </c>
      <c r="EG5" s="33" t="s">
        <v>86</v>
      </c>
      <c r="EH5" s="33" t="s">
        <v>87</v>
      </c>
      <c r="EI5" s="33" t="s">
        <v>88</v>
      </c>
      <c r="EJ5" s="33" t="s">
        <v>89</v>
      </c>
      <c r="EK5" s="33" t="s">
        <v>90</v>
      </c>
      <c r="EL5" s="33" t="s">
        <v>91</v>
      </c>
      <c r="EM5" s="33" t="s">
        <v>92</v>
      </c>
      <c r="EN5" s="33" t="s">
        <v>93</v>
      </c>
    </row>
    <row r="6" spans="1:144" s="37" customFormat="1" x14ac:dyDescent="0.15">
      <c r="A6" s="29" t="s">
        <v>94</v>
      </c>
      <c r="B6" s="34">
        <f>B7</f>
        <v>2019</v>
      </c>
      <c r="C6" s="34">
        <f t="shared" ref="C6:W6" si="3">C7</f>
        <v>382078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愛媛県　大洲市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D3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7.84</v>
      </c>
      <c r="Q6" s="35">
        <f t="shared" si="3"/>
        <v>3025</v>
      </c>
      <c r="R6" s="35">
        <f t="shared" si="3"/>
        <v>42706</v>
      </c>
      <c r="S6" s="35">
        <f t="shared" si="3"/>
        <v>432.12</v>
      </c>
      <c r="T6" s="35">
        <f t="shared" si="3"/>
        <v>98.83</v>
      </c>
      <c r="U6" s="35">
        <f t="shared" si="3"/>
        <v>3320</v>
      </c>
      <c r="V6" s="35">
        <f t="shared" si="3"/>
        <v>38.590000000000003</v>
      </c>
      <c r="W6" s="35">
        <f t="shared" si="3"/>
        <v>86.03</v>
      </c>
      <c r="X6" s="36">
        <f>IF(X7="",NA(),X7)</f>
        <v>48.11</v>
      </c>
      <c r="Y6" s="36">
        <f t="shared" ref="Y6:AG6" si="4">IF(Y7="",NA(),Y7)</f>
        <v>47.69</v>
      </c>
      <c r="Z6" s="36">
        <f t="shared" si="4"/>
        <v>45.24</v>
      </c>
      <c r="AA6" s="36">
        <f t="shared" si="4"/>
        <v>55.27</v>
      </c>
      <c r="AB6" s="36">
        <f t="shared" si="4"/>
        <v>53.51</v>
      </c>
      <c r="AC6" s="36">
        <f t="shared" si="4"/>
        <v>76.27</v>
      </c>
      <c r="AD6" s="36">
        <f t="shared" si="4"/>
        <v>77.56</v>
      </c>
      <c r="AE6" s="36">
        <f t="shared" si="4"/>
        <v>78.510000000000005</v>
      </c>
      <c r="AF6" s="36">
        <f t="shared" si="4"/>
        <v>77.91</v>
      </c>
      <c r="AG6" s="36">
        <f t="shared" si="4"/>
        <v>79.099999999999994</v>
      </c>
      <c r="AH6" s="35" t="str">
        <f>IF(AH7="","",IF(AH7="-","【-】","【"&amp;SUBSTITUTE(TEXT(AH7,"#,##0.00"),"-","△")&amp;"】"))</f>
        <v>【76.03】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1391.32</v>
      </c>
      <c r="BF6" s="36">
        <f t="shared" ref="BF6:BN6" si="7">IF(BF7="",NA(),BF7)</f>
        <v>1292.83</v>
      </c>
      <c r="BG6" s="36">
        <f t="shared" si="7"/>
        <v>1255.98</v>
      </c>
      <c r="BH6" s="36">
        <f t="shared" si="7"/>
        <v>1334.92</v>
      </c>
      <c r="BI6" s="36">
        <f t="shared" si="7"/>
        <v>1643.42</v>
      </c>
      <c r="BJ6" s="36">
        <f t="shared" si="7"/>
        <v>1134.67</v>
      </c>
      <c r="BK6" s="36">
        <f t="shared" si="7"/>
        <v>1144.79</v>
      </c>
      <c r="BL6" s="36">
        <f t="shared" si="7"/>
        <v>1061.58</v>
      </c>
      <c r="BM6" s="36">
        <f t="shared" si="7"/>
        <v>1007.7</v>
      </c>
      <c r="BN6" s="36">
        <f t="shared" si="7"/>
        <v>1018.52</v>
      </c>
      <c r="BO6" s="35" t="str">
        <f>IF(BO7="","",IF(BO7="-","【-】","【"&amp;SUBSTITUTE(TEXT(BO7,"#,##0.00"),"-","△")&amp;"】"))</f>
        <v>【1,084.05】</v>
      </c>
      <c r="BP6" s="36">
        <f>IF(BP7="",NA(),BP7)</f>
        <v>35.54</v>
      </c>
      <c r="BQ6" s="36">
        <f t="shared" ref="BQ6:BY6" si="8">IF(BQ7="",NA(),BQ7)</f>
        <v>37.020000000000003</v>
      </c>
      <c r="BR6" s="36">
        <f t="shared" si="8"/>
        <v>31.63</v>
      </c>
      <c r="BS6" s="36">
        <f t="shared" si="8"/>
        <v>34.340000000000003</v>
      </c>
      <c r="BT6" s="36">
        <f t="shared" si="8"/>
        <v>28.99</v>
      </c>
      <c r="BU6" s="36">
        <f t="shared" si="8"/>
        <v>40.6</v>
      </c>
      <c r="BV6" s="36">
        <f t="shared" si="8"/>
        <v>56.04</v>
      </c>
      <c r="BW6" s="36">
        <f t="shared" si="8"/>
        <v>58.52</v>
      </c>
      <c r="BX6" s="36">
        <f t="shared" si="8"/>
        <v>59.22</v>
      </c>
      <c r="BY6" s="36">
        <f t="shared" si="8"/>
        <v>58.79</v>
      </c>
      <c r="BZ6" s="35" t="str">
        <f>IF(BZ7="","",IF(BZ7="-","【-】","【"&amp;SUBSTITUTE(TEXT(BZ7,"#,##0.00"),"-","△")&amp;"】"))</f>
        <v>【53.46】</v>
      </c>
      <c r="CA6" s="36">
        <f>IF(CA7="",NA(),CA7)</f>
        <v>482.64</v>
      </c>
      <c r="CB6" s="36">
        <f t="shared" ref="CB6:CJ6" si="9">IF(CB7="",NA(),CB7)</f>
        <v>475.23</v>
      </c>
      <c r="CC6" s="36">
        <f t="shared" si="9"/>
        <v>556.20000000000005</v>
      </c>
      <c r="CD6" s="36">
        <f t="shared" si="9"/>
        <v>498.4</v>
      </c>
      <c r="CE6" s="36">
        <f t="shared" si="9"/>
        <v>515.22</v>
      </c>
      <c r="CF6" s="36">
        <f t="shared" si="9"/>
        <v>440.03</v>
      </c>
      <c r="CG6" s="36">
        <f t="shared" si="9"/>
        <v>304.35000000000002</v>
      </c>
      <c r="CH6" s="36">
        <f t="shared" si="9"/>
        <v>296.3</v>
      </c>
      <c r="CI6" s="36">
        <f t="shared" si="9"/>
        <v>292.89999999999998</v>
      </c>
      <c r="CJ6" s="36">
        <f t="shared" si="9"/>
        <v>298.25</v>
      </c>
      <c r="CK6" s="35" t="str">
        <f>IF(CK7="","",IF(CK7="-","【-】","【"&amp;SUBSTITUTE(TEXT(CK7,"#,##0.00"),"-","△")&amp;"】"))</f>
        <v>【300.47】</v>
      </c>
      <c r="CL6" s="36">
        <f>IF(CL7="",NA(),CL7)</f>
        <v>74.790000000000006</v>
      </c>
      <c r="CM6" s="36">
        <f t="shared" ref="CM6:CU6" si="10">IF(CM7="",NA(),CM7)</f>
        <v>71.16</v>
      </c>
      <c r="CN6" s="36">
        <f t="shared" si="10"/>
        <v>68.650000000000006</v>
      </c>
      <c r="CO6" s="36">
        <f t="shared" si="10"/>
        <v>59.16</v>
      </c>
      <c r="CP6" s="36">
        <f t="shared" si="10"/>
        <v>62.89</v>
      </c>
      <c r="CQ6" s="36">
        <f t="shared" si="10"/>
        <v>57.29</v>
      </c>
      <c r="CR6" s="36">
        <f t="shared" si="10"/>
        <v>55.9</v>
      </c>
      <c r="CS6" s="36">
        <f t="shared" si="10"/>
        <v>57.3</v>
      </c>
      <c r="CT6" s="36">
        <f t="shared" si="10"/>
        <v>56.76</v>
      </c>
      <c r="CU6" s="36">
        <f t="shared" si="10"/>
        <v>56.04</v>
      </c>
      <c r="CV6" s="35" t="str">
        <f>IF(CV7="","",IF(CV7="-","【-】","【"&amp;SUBSTITUTE(TEXT(CV7,"#,##0.00"),"-","△")&amp;"】"))</f>
        <v>【54.90】</v>
      </c>
      <c r="CW6" s="36">
        <f>IF(CW7="",NA(),CW7)</f>
        <v>59.92</v>
      </c>
      <c r="CX6" s="36">
        <f t="shared" ref="CX6:DF6" si="11">IF(CX7="",NA(),CX7)</f>
        <v>61.68</v>
      </c>
      <c r="CY6" s="36">
        <f t="shared" si="11"/>
        <v>64.3</v>
      </c>
      <c r="CZ6" s="36">
        <f t="shared" si="11"/>
        <v>69.099999999999994</v>
      </c>
      <c r="DA6" s="36">
        <f t="shared" si="11"/>
        <v>61.42</v>
      </c>
      <c r="DB6" s="36">
        <f t="shared" si="11"/>
        <v>73.69</v>
      </c>
      <c r="DC6" s="36">
        <f t="shared" si="11"/>
        <v>73.28</v>
      </c>
      <c r="DD6" s="36">
        <f t="shared" si="11"/>
        <v>72.42</v>
      </c>
      <c r="DE6" s="36">
        <f t="shared" si="11"/>
        <v>73.069999999999993</v>
      </c>
      <c r="DF6" s="36">
        <f t="shared" si="11"/>
        <v>72.78</v>
      </c>
      <c r="DG6" s="35" t="str">
        <f>IF(DG7="","",IF(DG7="-","【-】","【"&amp;SUBSTITUTE(TEXT(DG7,"#,##0.00"),"-","△")&amp;"】"))</f>
        <v>【73.31】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6">
        <f>IF(ED7="",NA(),ED7)</f>
        <v>0.3</v>
      </c>
      <c r="EE6" s="36">
        <f t="shared" ref="EE6:EM6" si="14">IF(EE7="",NA(),EE7)</f>
        <v>0.27</v>
      </c>
      <c r="EF6" s="36">
        <f t="shared" si="14"/>
        <v>0.23</v>
      </c>
      <c r="EG6" s="35">
        <f t="shared" si="14"/>
        <v>0</v>
      </c>
      <c r="EH6" s="36">
        <f t="shared" si="14"/>
        <v>0.56000000000000005</v>
      </c>
      <c r="EI6" s="36">
        <f t="shared" si="14"/>
        <v>0.65</v>
      </c>
      <c r="EJ6" s="36">
        <f t="shared" si="14"/>
        <v>0.53</v>
      </c>
      <c r="EK6" s="36">
        <f t="shared" si="14"/>
        <v>0.72</v>
      </c>
      <c r="EL6" s="36">
        <f t="shared" si="14"/>
        <v>0.53</v>
      </c>
      <c r="EM6" s="36">
        <f t="shared" si="14"/>
        <v>0.71</v>
      </c>
      <c r="EN6" s="35" t="str">
        <f>IF(EN7="","",IF(EN7="-","【-】","【"&amp;SUBSTITUTE(TEXT(EN7,"#,##0.00"),"-","△")&amp;"】"))</f>
        <v>【0.56】</v>
      </c>
    </row>
    <row r="7" spans="1:144" s="37" customFormat="1" x14ac:dyDescent="0.15">
      <c r="A7" s="29"/>
      <c r="B7" s="38">
        <v>2019</v>
      </c>
      <c r="C7" s="38">
        <v>382078</v>
      </c>
      <c r="D7" s="38">
        <v>47</v>
      </c>
      <c r="E7" s="38">
        <v>1</v>
      </c>
      <c r="F7" s="38">
        <v>0</v>
      </c>
      <c r="G7" s="38">
        <v>0</v>
      </c>
      <c r="H7" s="38" t="s">
        <v>95</v>
      </c>
      <c r="I7" s="38" t="s">
        <v>96</v>
      </c>
      <c r="J7" s="38" t="s">
        <v>97</v>
      </c>
      <c r="K7" s="38" t="s">
        <v>98</v>
      </c>
      <c r="L7" s="38" t="s">
        <v>99</v>
      </c>
      <c r="M7" s="38" t="s">
        <v>100</v>
      </c>
      <c r="N7" s="39" t="s">
        <v>101</v>
      </c>
      <c r="O7" s="39" t="s">
        <v>102</v>
      </c>
      <c r="P7" s="39">
        <v>7.84</v>
      </c>
      <c r="Q7" s="39">
        <v>3025</v>
      </c>
      <c r="R7" s="39">
        <v>42706</v>
      </c>
      <c r="S7" s="39">
        <v>432.12</v>
      </c>
      <c r="T7" s="39">
        <v>98.83</v>
      </c>
      <c r="U7" s="39">
        <v>3320</v>
      </c>
      <c r="V7" s="39">
        <v>38.590000000000003</v>
      </c>
      <c r="W7" s="39">
        <v>86.03</v>
      </c>
      <c r="X7" s="39">
        <v>48.11</v>
      </c>
      <c r="Y7" s="39">
        <v>47.69</v>
      </c>
      <c r="Z7" s="39">
        <v>45.24</v>
      </c>
      <c r="AA7" s="39">
        <v>55.27</v>
      </c>
      <c r="AB7" s="39">
        <v>53.51</v>
      </c>
      <c r="AC7" s="39">
        <v>76.27</v>
      </c>
      <c r="AD7" s="39">
        <v>77.56</v>
      </c>
      <c r="AE7" s="39">
        <v>78.510000000000005</v>
      </c>
      <c r="AF7" s="39">
        <v>77.91</v>
      </c>
      <c r="AG7" s="39">
        <v>79.099999999999994</v>
      </c>
      <c r="AH7" s="39">
        <v>76.03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1391.32</v>
      </c>
      <c r="BF7" s="39">
        <v>1292.83</v>
      </c>
      <c r="BG7" s="39">
        <v>1255.98</v>
      </c>
      <c r="BH7" s="39">
        <v>1334.92</v>
      </c>
      <c r="BI7" s="39">
        <v>1643.42</v>
      </c>
      <c r="BJ7" s="39">
        <v>1134.67</v>
      </c>
      <c r="BK7" s="39">
        <v>1144.79</v>
      </c>
      <c r="BL7" s="39">
        <v>1061.58</v>
      </c>
      <c r="BM7" s="39">
        <v>1007.7</v>
      </c>
      <c r="BN7" s="39">
        <v>1018.52</v>
      </c>
      <c r="BO7" s="39">
        <v>1084.05</v>
      </c>
      <c r="BP7" s="39">
        <v>35.54</v>
      </c>
      <c r="BQ7" s="39">
        <v>37.020000000000003</v>
      </c>
      <c r="BR7" s="39">
        <v>31.63</v>
      </c>
      <c r="BS7" s="39">
        <v>34.340000000000003</v>
      </c>
      <c r="BT7" s="39">
        <v>28.99</v>
      </c>
      <c r="BU7" s="39">
        <v>40.6</v>
      </c>
      <c r="BV7" s="39">
        <v>56.04</v>
      </c>
      <c r="BW7" s="39">
        <v>58.52</v>
      </c>
      <c r="BX7" s="39">
        <v>59.22</v>
      </c>
      <c r="BY7" s="39">
        <v>58.79</v>
      </c>
      <c r="BZ7" s="39">
        <v>53.46</v>
      </c>
      <c r="CA7" s="39">
        <v>482.64</v>
      </c>
      <c r="CB7" s="39">
        <v>475.23</v>
      </c>
      <c r="CC7" s="39">
        <v>556.20000000000005</v>
      </c>
      <c r="CD7" s="39">
        <v>498.4</v>
      </c>
      <c r="CE7" s="39">
        <v>515.22</v>
      </c>
      <c r="CF7" s="39">
        <v>440.03</v>
      </c>
      <c r="CG7" s="39">
        <v>304.35000000000002</v>
      </c>
      <c r="CH7" s="39">
        <v>296.3</v>
      </c>
      <c r="CI7" s="39">
        <v>292.89999999999998</v>
      </c>
      <c r="CJ7" s="39">
        <v>298.25</v>
      </c>
      <c r="CK7" s="39">
        <v>300.47000000000003</v>
      </c>
      <c r="CL7" s="39">
        <v>74.790000000000006</v>
      </c>
      <c r="CM7" s="39">
        <v>71.16</v>
      </c>
      <c r="CN7" s="39">
        <v>68.650000000000006</v>
      </c>
      <c r="CO7" s="39">
        <v>59.16</v>
      </c>
      <c r="CP7" s="39">
        <v>62.89</v>
      </c>
      <c r="CQ7" s="39">
        <v>57.29</v>
      </c>
      <c r="CR7" s="39">
        <v>55.9</v>
      </c>
      <c r="CS7" s="39">
        <v>57.3</v>
      </c>
      <c r="CT7" s="39">
        <v>56.76</v>
      </c>
      <c r="CU7" s="39">
        <v>56.04</v>
      </c>
      <c r="CV7" s="39">
        <v>54.9</v>
      </c>
      <c r="CW7" s="39">
        <v>59.92</v>
      </c>
      <c r="CX7" s="39">
        <v>61.68</v>
      </c>
      <c r="CY7" s="39">
        <v>64.3</v>
      </c>
      <c r="CZ7" s="39">
        <v>69.099999999999994</v>
      </c>
      <c r="DA7" s="39">
        <v>61.42</v>
      </c>
      <c r="DB7" s="39">
        <v>73.69</v>
      </c>
      <c r="DC7" s="39">
        <v>73.28</v>
      </c>
      <c r="DD7" s="39">
        <v>72.42</v>
      </c>
      <c r="DE7" s="39">
        <v>73.069999999999993</v>
      </c>
      <c r="DF7" s="39">
        <v>72.78</v>
      </c>
      <c r="DG7" s="39">
        <v>73.31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0.3</v>
      </c>
      <c r="EE7" s="39">
        <v>0.27</v>
      </c>
      <c r="EF7" s="39">
        <v>0.23</v>
      </c>
      <c r="EG7" s="39">
        <v>0</v>
      </c>
      <c r="EH7" s="39">
        <v>0.56000000000000005</v>
      </c>
      <c r="EI7" s="39">
        <v>0.65</v>
      </c>
      <c r="EJ7" s="39">
        <v>0.53</v>
      </c>
      <c r="EK7" s="39">
        <v>0.72</v>
      </c>
      <c r="EL7" s="39">
        <v>0.53</v>
      </c>
      <c r="EM7" s="39">
        <v>0.71</v>
      </c>
      <c r="EN7" s="39">
        <v>0.56000000000000005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103</v>
      </c>
      <c r="C9" s="41" t="s">
        <v>104</v>
      </c>
      <c r="D9" s="41" t="s">
        <v>105</v>
      </c>
      <c r="E9" s="41" t="s">
        <v>106</v>
      </c>
      <c r="F9" s="41" t="s">
        <v>107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45</v>
      </c>
      <c r="B10" s="42">
        <f t="shared" ref="B10:E10" si="15">DATEVALUE($B7+12-B11&amp;"/1/"&amp;B12)</f>
        <v>46388</v>
      </c>
      <c r="C10" s="42">
        <f t="shared" si="15"/>
        <v>46753</v>
      </c>
      <c r="D10" s="42">
        <f t="shared" si="15"/>
        <v>47119</v>
      </c>
      <c r="E10" s="42">
        <f t="shared" si="15"/>
        <v>47484</v>
      </c>
      <c r="F10" s="43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4" x14ac:dyDescent="0.15">
      <c r="B13" t="s">
        <v>110</v>
      </c>
      <c r="C13" t="s">
        <v>111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SUIDO</cp:lastModifiedBy>
  <cp:lastPrinted>2021-01-28T01:15:09Z</cp:lastPrinted>
  <dcterms:created xsi:type="dcterms:W3CDTF">2020-12-04T02:22:06Z</dcterms:created>
  <dcterms:modified xsi:type="dcterms:W3CDTF">2021-02-02T07:07:30Z</dcterms:modified>
  <cp:category/>
</cp:coreProperties>
</file>