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Ugifile01\07_財政課\01_財政係\庶務\00照会回答\11公営企業関係\R2\【対応中】210114【〆切2_８（月）】公営企業に係る経営比較分析表（令和元年度決算）の分析等について（依頼）\02.回答\"/>
    </mc:Choice>
  </mc:AlternateContent>
  <xr:revisionPtr revIDLastSave="0" documentId="13_ncr:1_{0E99E371-8CC9-428F-B326-EB3B8E4669C3}" xr6:coauthVersionLast="44" xr6:coauthVersionMax="44" xr10:uidLastSave="{00000000-0000-0000-0000-000000000000}"/>
  <workbookProtection workbookAlgorithmName="SHA-512" workbookHashValue="IZsYsiph/eoclIPIchAfMaSbnT1QcCOWFswLJzFHX9Y6+njegNgfzfutWi+Zpj9Lz7C8ft/JHI18HBfO/bvgcg==" workbookSaltValue="aa9x1tkA+pO2Z0aSskLva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AD10" i="4" s="1"/>
  <c r="Q6" i="5"/>
  <c r="W10" i="4" s="1"/>
  <c r="P6" i="5"/>
  <c r="O6" i="5"/>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L10" i="4"/>
  <c r="P10" i="4"/>
  <c r="I10" i="4"/>
  <c r="B10" i="4"/>
  <c r="BB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<sst xmlns="http://schemas.openxmlformats.org/spreadsheetml/2006/main" count="236" uniqueCount="116">
  <si>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</si>
  <si>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</si>
  <si>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</si>
  <si>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</si>
  <si>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</si>
  <si>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</si>
  <si>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</si>
  <si>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</si>
  <si>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</si>
  <si>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</si>
  <si>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</si>
  <si>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</si>
  <si>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</si>
  <si>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</si>
  <si>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</si>
  <si>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</si>
  <si>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</si>
  <si>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</si>
  <si>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</si>
  <si>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</si>
  <si>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</si>
  <si>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</si>
  <si>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</si>
  <si>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</si>
  <si>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</si>
  <si>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</si>
  <si>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</si>
  <si>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</si>
  <si>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</si>
  <si>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</si>
  <si>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</si>
  <si>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</si>
  <si>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</si>
  <si>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</si>
  <si>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</si>
  <si>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</si>
  <si>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</si>
  <si>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</si>
  <si>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</si>
  <si>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</si>
  <si>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</si>
  <si>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</si>
  <si>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</si>
  <si>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</si>
  <si>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</si>
  <si>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</si>
  <si>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</si>
  <si>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</si>
  <si>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</si>
  <si>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</si>
  <si>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</si>
  <si>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</si>
  <si>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</si>
  <si>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</si>
  <si>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</si>
  <si>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</si>
  <si>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</si>
  <si>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</si>
  <si>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</si>
  <si>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</si>
  <si>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</si>
  <si>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</si>
  <si>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</si>
  <si>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</si>
  <si>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</si>
  <si>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</si>
  <si>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</si>
  <si>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</si>
  <si>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</si>
  <si>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</si>
  <si>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</si>
  <si>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</si>
  <si>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</si>
  <si>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</si>
  <si>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</si>
  <si>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</si>
  <si>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</si>
  <si>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</si>
  <si>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</si>
  <si>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</si>
  <si>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</si>
  <si>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</si>
  <si>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</si>
  <si>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</si>
  <si>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</si>
  <si>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</si>
  <si>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</si>
  <si>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</si>
  <si>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</si>
  <si>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</si>
  <si>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</si>
  <si>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</si>
  <si>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</si>
  <si>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</si>
  <si>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</si>
  <si>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</si>
  <si>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愛媛県　宇和島市</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</si>
  <si>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</si>
  <si>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</si>
  <si>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</si>
  <si>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</si>
  <si>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</si>
  <si>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</si>
  <si>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</si>
  <si>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</si>
  <si>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</si>
  <si>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</si>
  <si>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</si>
  <si>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</si>
  <si>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</si>
  <si>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</si>
  <si>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</si>
  <si>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</si>
  <si>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各施設、供用開始から17年から23年が経過している。管渠について、法定耐用年数が経過するまでには期間があり、改修計画の見直しや大規模な修繕改修は予定していない。しかし、海岸部のため塩害等も予想されるため、適正な点検・維持管理に努める。
　また、設備・機器については、機能診断を実施し長寿命化計画を策定中であり、今後その計画に基づき適正な更新・改修等を随時実施する予定である。</t>
    <rPh sb="150" eb="151">
      <t>ナカ</t>
    </rPh>
    <phoneticPr fontId="1"/>
  </si>
  <si>
    <t>収益的収支比率は、主に老朽化等の影響で修繕費の増加に伴い、低下傾向にある。
　企業債残高については、現在新規借入れを行っていないため、年々減少し、比率も低下している。しかし施設の老朽化に伴う機能診断を実施中であり、今後予定している更新に向けて適切な数値となるよう努める。
　経費回収率においては、使用料収入は微増したものの処理費も増加しており減少傾向にある。
　汚水処理原価については、処理水量が減少しても維持管理費等についての経費は必要であり、更に離島・海岸半島部という地理的要因により小規模であるため高水準となっている。
　施設利用率においては、人口減少により今後も低下傾向となるため、改善するためには広域化等による効率化を図ることも選択肢ではあるが、離島・海岸半島部に点在しており、隣接する集落が近隣にはないため広域化は困難な状況である。
　また、水洗化率においては、新規接続世帯は微増している。
　現状では、経費のうち使用料収入で賄えない部分について、一般会計からの基準外繰入を行っている状況である。
　今後の使用料金の改定予定については、現在他市と比較して高料金となっており、利用者に更なる負担を求めることは当面困難と考える。</t>
    <rPh sb="26" eb="27">
      <t>トモナ</t>
    </rPh>
    <rPh sb="154" eb="156">
      <t>ビゾウ</t>
    </rPh>
    <rPh sb="161" eb="164">
      <t>ショリヒ</t>
    </rPh>
    <rPh sb="165" eb="167">
      <t>ゾウカ</t>
    </rPh>
    <phoneticPr fontId="1"/>
  </si>
  <si>
    <t>今後も人口減少が主な要因となり、使用料収入の減少や施設利用率の低下が懸念されている。しかし、事業の広域化、管路延伸による区域の拡大は離島・海岸半島部に点在しているため、今後も困難な現状である。
　使用料金については、1月20㎥あたり津島地区が5,400円、遊子地区が4,795円と他市に比べて大変高い料金設定を導入しており、利用者に更なる負担を求める改定は当面困難である。
　しかしながら、地区住民にとっては生活環境を維持し快適な市民生活を送るために必要不可欠な施設であり、今後も安定的にサービスを提供する必要がある。そのため今年度から順次、長寿命化計画を策定し、その計画に基づき効率的で適正な施設の更新等を行うとともに、人口減少に対応するために地域にあった処理方法等を検討する。
　また、未接続の世帯に対しても、接続による地域環境の改善に理解を求めるなど普及・啓発活動の推進を行い、使用料の増収に努めるとともに、随時点検等を細かに実施することで費用発生の抑制を図り、今後も更なる経費削減に努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</si>
</sst>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2"/>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95-45AB-BE3D-4D557A603C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A995-45AB-BE3D-4D557A603C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28.87</c:v>
                </c:pt>
                <c:pt idx="1">
                  <c:v>28.24</c:v>
                </c:pt>
                <c:pt idx="2">
                  <c:v>28.87</c:v>
                </c:pt>
                <c:pt idx="3">
                  <c:v>28.45</c:v>
                </c:pt>
                <c:pt idx="4">
                  <c:v>27.6</c:v>
                </c:pt>
              </c:numCache>
            </c:numRef>
          </c:val>
          <c:extLst>
            <c:ext xmlns:c16="http://schemas.microsoft.com/office/drawing/2014/chart" uri="{C3380CC4-5D6E-409C-BE32-E72D297353CC}">
              <c16:uniqueId val="{00000000-5E42-41FE-AD63-2AC1A66266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5E42-41FE-AD63-2AC1A66266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71.55</c:v>
                </c:pt>
                <c:pt idx="1">
                  <c:v>71.819999999999993</c:v>
                </c:pt>
                <c:pt idx="2">
                  <c:v>71.97</c:v>
                </c:pt>
                <c:pt idx="3">
                  <c:v>72.739999999999995</c:v>
                </c:pt>
                <c:pt idx="4">
                  <c:v>75.16</c:v>
                </c:pt>
              </c:numCache>
            </c:numRef>
          </c:val>
          <c:extLst>
            <c:ext xmlns:c16="http://schemas.microsoft.com/office/drawing/2014/chart" uri="{C3380CC4-5D6E-409C-BE32-E72D297353CC}">
              <c16:uniqueId val="{00000000-3FAA-47B5-8AFE-5A5D2601B7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3FAA-47B5-8AFE-5A5D2601B72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62.84</c:v>
                </c:pt>
                <c:pt idx="1">
                  <c:v>60.26</c:v>
                </c:pt>
                <c:pt idx="2">
                  <c:v>60.48</c:v>
                </c:pt>
                <c:pt idx="3">
                  <c:v>57.22</c:v>
                </c:pt>
                <c:pt idx="4">
                  <c:v>56.94</c:v>
                </c:pt>
              </c:numCache>
            </c:numRef>
          </c:val>
          <c:extLst>
            <c:ext xmlns:c16="http://schemas.microsoft.com/office/drawing/2014/chart" uri="{C3380CC4-5D6E-409C-BE32-E72D297353CC}">
              <c16:uniqueId val="{00000000-EF09-4A4D-9F67-0FC78097E6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9-4A4D-9F67-0FC78097E6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E5-4037-86FB-5F275D9912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E5-4037-86FB-5F275D9912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37-4B6A-BF35-44BE909DDA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37-4B6A-BF35-44BE909DDA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32-406C-BA6A-55D5F20C6A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32-406C-BA6A-55D5F20C6A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6F-4A5D-BFDE-99831BA7E7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6F-4A5D-BFDE-99831BA7E7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1284.22</c:v>
                </c:pt>
                <c:pt idx="1">
                  <c:v>1231.2</c:v>
                </c:pt>
                <c:pt idx="2">
                  <c:v>1119.01</c:v>
                </c:pt>
                <c:pt idx="3">
                  <c:v>1062.5899999999999</c:v>
                </c:pt>
                <c:pt idx="4">
                  <c:v>969.12</c:v>
                </c:pt>
              </c:numCache>
            </c:numRef>
          </c:val>
          <c:extLst>
            <c:ext xmlns:c16="http://schemas.microsoft.com/office/drawing/2014/chart" uri="{C3380CC4-5D6E-409C-BE32-E72D297353CC}">
              <c16:uniqueId val="{00000000-91BF-4F03-8658-C8735DAD59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91BF-4F03-8658-C8735DAD59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36.450000000000003</c:v>
                </c:pt>
                <c:pt idx="1">
                  <c:v>34.07</c:v>
                </c:pt>
                <c:pt idx="2">
                  <c:v>34.92</c:v>
                </c:pt>
                <c:pt idx="3">
                  <c:v>31.74</c:v>
                </c:pt>
                <c:pt idx="4">
                  <c:v>31.52</c:v>
                </c:pt>
              </c:numCache>
            </c:numRef>
          </c:val>
          <c:extLst>
            <c:ext xmlns:c16="http://schemas.microsoft.com/office/drawing/2014/chart" uri="{C3380CC4-5D6E-409C-BE32-E72D297353CC}">
              <c16:uniqueId val="{00000000-26B0-49E1-8BC4-44FD7A442E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26B0-49E1-8BC4-44FD7A442E3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746.17</c:v>
                </c:pt>
                <c:pt idx="1">
                  <c:v>800.06</c:v>
                </c:pt>
                <c:pt idx="2">
                  <c:v>780.87</c:v>
                </c:pt>
                <c:pt idx="3">
                  <c:v>844.74</c:v>
                </c:pt>
                <c:pt idx="4">
                  <c:v>885.43</c:v>
                </c:pt>
              </c:numCache>
            </c:numRef>
          </c:val>
          <c:extLst>
            <c:ext xmlns:c16="http://schemas.microsoft.com/office/drawing/2014/chart" uri="{C3380CC4-5D6E-409C-BE32-E72D297353CC}">
              <c16:uniqueId val="{00000000-20EC-4759-B97A-16884BDBBB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20EC-4759-B97A-16884BDBBB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【953.26】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【79.94】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【33.67】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【379.91】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topLeftCell="AG40" zoomScale="85" zoomScaleNormal="85"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宇和島市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漁業集落排水</v>
      </c>
      <c r="Q8" s="45"/>
      <c r="R8" s="45"/>
      <c r="S8" s="45"/>
      <c r="T8" s="45"/>
      <c r="U8" s="45"/>
      <c r="V8" s="45"/>
      <c r="W8" s="45" t="str">
        <f>データ!L6</f>
        <v>H2</v>
      </c>
      <c r="X8" s="45"/>
      <c r="Y8" s="45"/>
      <c r="Z8" s="45"/>
      <c r="AA8" s="45"/>
      <c r="AB8" s="45"/>
      <c r="AC8" s="45"/>
      <c r="AD8" s="46" t="str">
        <f>データ!$M$6</f>
        <v>非設置</v>
      </c>
      <c r="AE8" s="46"/>
      <c r="AF8" s="46"/>
      <c r="AG8" s="46"/>
      <c r="AH8" s="46"/>
      <c r="AI8" s="46"/>
      <c r="AJ8" s="46"/>
      <c r="AK8" s="3"/>
      <c r="AL8" s="47">
        <f>データ!S6</f>
        <v>74519</v>
      </c>
      <c r="AM8" s="47"/>
      <c r="AN8" s="47"/>
      <c r="AO8" s="47"/>
      <c r="AP8" s="47"/>
      <c r="AQ8" s="47"/>
      <c r="AR8" s="47"/>
      <c r="AS8" s="47"/>
      <c r="AT8" s="48">
        <f>データ!T6</f>
        <v>468.19</v>
      </c>
      <c r="AU8" s="48"/>
      <c r="AV8" s="48"/>
      <c r="AW8" s="48"/>
      <c r="AX8" s="48"/>
      <c r="AY8" s="48"/>
      <c r="AZ8" s="48"/>
      <c r="BA8" s="48"/>
      <c r="BB8" s="48">
        <f>データ!U6</f>
        <v>159.16</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1" t="s">
        <v>33</v>
      </c>
      <c r="BM9" s="52"/>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1.0900000000000001</v>
      </c>
      <c r="Q10" s="48"/>
      <c r="R10" s="48"/>
      <c r="S10" s="48"/>
      <c r="T10" s="48"/>
      <c r="U10" s="48"/>
      <c r="V10" s="48"/>
      <c r="W10" s="48">
        <f>データ!Q6</f>
        <v>100</v>
      </c>
      <c r="X10" s="48"/>
      <c r="Y10" s="48"/>
      <c r="Z10" s="48"/>
      <c r="AA10" s="48"/>
      <c r="AB10" s="48"/>
      <c r="AC10" s="48"/>
      <c r="AD10" s="47">
        <f>データ!R6</f>
        <v>4884</v>
      </c>
      <c r="AE10" s="47"/>
      <c r="AF10" s="47"/>
      <c r="AG10" s="47"/>
      <c r="AH10" s="47"/>
      <c r="AI10" s="47"/>
      <c r="AJ10" s="47"/>
      <c r="AK10" s="2"/>
      <c r="AL10" s="47">
        <f>データ!V6</f>
        <v>801</v>
      </c>
      <c r="AM10" s="47"/>
      <c r="AN10" s="47"/>
      <c r="AO10" s="47"/>
      <c r="AP10" s="47"/>
      <c r="AQ10" s="47"/>
      <c r="AR10" s="47"/>
      <c r="AS10" s="47"/>
      <c r="AT10" s="48">
        <f>データ!W6</f>
        <v>0.33</v>
      </c>
      <c r="AU10" s="48"/>
      <c r="AV10" s="48"/>
      <c r="AW10" s="48"/>
      <c r="AX10" s="48"/>
      <c r="AY10" s="48"/>
      <c r="AZ10" s="48"/>
      <c r="BA10" s="48"/>
      <c r="BB10" s="48">
        <f>データ!X6</f>
        <v>2427.27</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6" t="s">
        <v>115</v>
      </c>
      <c r="BM66" s="77"/>
      <c r="BN66" s="77"/>
      <c r="BO66" s="77"/>
      <c r="BP66" s="77"/>
      <c r="BQ66" s="77"/>
      <c r="BR66" s="77"/>
      <c r="BS66" s="77"/>
      <c r="BT66" s="77"/>
      <c r="BU66" s="77"/>
      <c r="BV66" s="77"/>
      <c r="BW66" s="77"/>
      <c r="BX66" s="77"/>
      <c r="BY66" s="77"/>
      <c r="BZ66" s="78"/>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6"/>
      <c r="BM67" s="77"/>
      <c r="BN67" s="77"/>
      <c r="BO67" s="77"/>
      <c r="BP67" s="77"/>
      <c r="BQ67" s="77"/>
      <c r="BR67" s="77"/>
      <c r="BS67" s="77"/>
      <c r="BT67" s="77"/>
      <c r="BU67" s="77"/>
      <c r="BV67" s="77"/>
      <c r="BW67" s="77"/>
      <c r="BX67" s="77"/>
      <c r="BY67" s="77"/>
      <c r="BZ67" s="78"/>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6"/>
      <c r="BM68" s="77"/>
      <c r="BN68" s="77"/>
      <c r="BO68" s="77"/>
      <c r="BP68" s="77"/>
      <c r="BQ68" s="77"/>
      <c r="BR68" s="77"/>
      <c r="BS68" s="77"/>
      <c r="BT68" s="77"/>
      <c r="BU68" s="77"/>
      <c r="BV68" s="77"/>
      <c r="BW68" s="77"/>
      <c r="BX68" s="77"/>
      <c r="BY68" s="77"/>
      <c r="BZ68" s="78"/>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6"/>
      <c r="BM69" s="77"/>
      <c r="BN69" s="77"/>
      <c r="BO69" s="77"/>
      <c r="BP69" s="77"/>
      <c r="BQ69" s="77"/>
      <c r="BR69" s="77"/>
      <c r="BS69" s="77"/>
      <c r="BT69" s="77"/>
      <c r="BU69" s="77"/>
      <c r="BV69" s="77"/>
      <c r="BW69" s="77"/>
      <c r="BX69" s="77"/>
      <c r="BY69" s="77"/>
      <c r="BZ69" s="78"/>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6"/>
      <c r="BM70" s="77"/>
      <c r="BN70" s="77"/>
      <c r="BO70" s="77"/>
      <c r="BP70" s="77"/>
      <c r="BQ70" s="77"/>
      <c r="BR70" s="77"/>
      <c r="BS70" s="77"/>
      <c r="BT70" s="77"/>
      <c r="BU70" s="77"/>
      <c r="BV70" s="77"/>
      <c r="BW70" s="77"/>
      <c r="BX70" s="77"/>
      <c r="BY70" s="77"/>
      <c r="BZ70" s="78"/>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6"/>
      <c r="BM71" s="77"/>
      <c r="BN71" s="77"/>
      <c r="BO71" s="77"/>
      <c r="BP71" s="77"/>
      <c r="BQ71" s="77"/>
      <c r="BR71" s="77"/>
      <c r="BS71" s="77"/>
      <c r="BT71" s="77"/>
      <c r="BU71" s="77"/>
      <c r="BV71" s="77"/>
      <c r="BW71" s="77"/>
      <c r="BX71" s="77"/>
      <c r="BY71" s="77"/>
      <c r="BZ71" s="78"/>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6"/>
      <c r="BM72" s="77"/>
      <c r="BN72" s="77"/>
      <c r="BO72" s="77"/>
      <c r="BP72" s="77"/>
      <c r="BQ72" s="77"/>
      <c r="BR72" s="77"/>
      <c r="BS72" s="77"/>
      <c r="BT72" s="77"/>
      <c r="BU72" s="77"/>
      <c r="BV72" s="77"/>
      <c r="BW72" s="77"/>
      <c r="BX72" s="77"/>
      <c r="BY72" s="77"/>
      <c r="BZ72" s="78"/>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6"/>
      <c r="BM73" s="77"/>
      <c r="BN73" s="77"/>
      <c r="BO73" s="77"/>
      <c r="BP73" s="77"/>
      <c r="BQ73" s="77"/>
      <c r="BR73" s="77"/>
      <c r="BS73" s="77"/>
      <c r="BT73" s="77"/>
      <c r="BU73" s="77"/>
      <c r="BV73" s="77"/>
      <c r="BW73" s="77"/>
      <c r="BX73" s="77"/>
      <c r="BY73" s="77"/>
      <c r="BZ73" s="78"/>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6"/>
      <c r="BM74" s="77"/>
      <c r="BN74" s="77"/>
      <c r="BO74" s="77"/>
      <c r="BP74" s="77"/>
      <c r="BQ74" s="77"/>
      <c r="BR74" s="77"/>
      <c r="BS74" s="77"/>
      <c r="BT74" s="77"/>
      <c r="BU74" s="77"/>
      <c r="BV74" s="77"/>
      <c r="BW74" s="77"/>
      <c r="BX74" s="77"/>
      <c r="BY74" s="77"/>
      <c r="BZ74" s="78"/>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6"/>
      <c r="BM75" s="77"/>
      <c r="BN75" s="77"/>
      <c r="BO75" s="77"/>
      <c r="BP75" s="77"/>
      <c r="BQ75" s="77"/>
      <c r="BR75" s="77"/>
      <c r="BS75" s="77"/>
      <c r="BT75" s="77"/>
      <c r="BU75" s="77"/>
      <c r="BV75" s="77"/>
      <c r="BW75" s="77"/>
      <c r="BX75" s="77"/>
      <c r="BY75" s="77"/>
      <c r="BZ75" s="78"/>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6"/>
      <c r="BM76" s="77"/>
      <c r="BN76" s="77"/>
      <c r="BO76" s="77"/>
      <c r="BP76" s="77"/>
      <c r="BQ76" s="77"/>
      <c r="BR76" s="77"/>
      <c r="BS76" s="77"/>
      <c r="BT76" s="77"/>
      <c r="BU76" s="77"/>
      <c r="BV76" s="77"/>
      <c r="BW76" s="77"/>
      <c r="BX76" s="77"/>
      <c r="BY76" s="77"/>
      <c r="BZ76" s="78"/>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6"/>
      <c r="BM77" s="77"/>
      <c r="BN77" s="77"/>
      <c r="BO77" s="77"/>
      <c r="BP77" s="77"/>
      <c r="BQ77" s="77"/>
      <c r="BR77" s="77"/>
      <c r="BS77" s="77"/>
      <c r="BT77" s="77"/>
      <c r="BU77" s="77"/>
      <c r="BV77" s="77"/>
      <c r="BW77" s="77"/>
      <c r="BX77" s="77"/>
      <c r="BY77" s="77"/>
      <c r="BZ77" s="78"/>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6"/>
      <c r="BM78" s="77"/>
      <c r="BN78" s="77"/>
      <c r="BO78" s="77"/>
      <c r="BP78" s="77"/>
      <c r="BQ78" s="77"/>
      <c r="BR78" s="77"/>
      <c r="BS78" s="77"/>
      <c r="BT78" s="77"/>
      <c r="BU78" s="77"/>
      <c r="BV78" s="77"/>
      <c r="BW78" s="77"/>
      <c r="BX78" s="77"/>
      <c r="BY78" s="77"/>
      <c r="BZ78" s="78"/>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6"/>
      <c r="BM79" s="77"/>
      <c r="BN79" s="77"/>
      <c r="BO79" s="77"/>
      <c r="BP79" s="77"/>
      <c r="BQ79" s="77"/>
      <c r="BR79" s="77"/>
      <c r="BS79" s="77"/>
      <c r="BT79" s="77"/>
      <c r="BU79" s="77"/>
      <c r="BV79" s="77"/>
      <c r="BW79" s="77"/>
      <c r="BX79" s="77"/>
      <c r="BY79" s="77"/>
      <c r="BZ79" s="78"/>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6"/>
      <c r="BM81" s="77"/>
      <c r="BN81" s="77"/>
      <c r="BO81" s="77"/>
      <c r="BP81" s="77"/>
      <c r="BQ81" s="77"/>
      <c r="BR81" s="77"/>
      <c r="BS81" s="77"/>
      <c r="BT81" s="77"/>
      <c r="BU81" s="77"/>
      <c r="BV81" s="77"/>
      <c r="BW81" s="77"/>
      <c r="BX81" s="77"/>
      <c r="BY81" s="77"/>
      <c r="BZ81" s="78"/>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9"/>
      <c r="BM82" s="80"/>
      <c r="BN82" s="80"/>
      <c r="BO82" s="80"/>
      <c r="BP82" s="80"/>
      <c r="BQ82" s="80"/>
      <c r="BR82" s="80"/>
      <c r="BS82" s="80"/>
      <c r="BT82" s="80"/>
      <c r="BU82" s="80"/>
      <c r="BV82" s="80"/>
      <c r="BW82" s="80"/>
      <c r="BX82" s="80"/>
      <c r="BY82" s="80"/>
      <c r="BZ82" s="81"/>
    </row>
    <row r="83" spans="1:78" x14ac:dyDescent="0.15">
      <c r="C83" s="2" t="s">
        <v>43</v>
      </c>
    </row>
    <row r="84" spans="1:78" x14ac:dyDescent="0.15">
      <c r="C84" s="2"/>
    </row>
    <row r="85" spans="1:78" hidden="1" x14ac:dyDescent="0.15">
      <c r="B85" s="6" t="s">
        <v>44</v>
      </c>
      <c r="C85" s="6"/>
      <c r="D85" s="6"/>
      <c r="E85" s="6" t="s">
        <v>46</v>
      </c>
      <c r="F85" s="6" t="s">
        <v>47</v>
      </c>
      <c r="G85" s="6" t="s">
        <v>48</v>
      </c>
      <c r="H85" s="6" t="s">
        <v>41</v>
      </c>
      <c r="I85" s="6" t="s">
        <v>10</v>
      </c>
      <c r="J85" s="6" t="s">
        <v>49</v>
      </c>
      <c r="K85" s="6" t="s">
        <v>50</v>
      </c>
      <c r="L85" s="6" t="s">
        <v>31</v>
      </c>
      <c r="M85" s="6" t="s">
        <v>34</v>
      </c>
      <c r="N85" s="6" t="s">
        <v>51</v>
      </c>
      <c r="O85" s="6" t="s">
        <v>53</v>
      </c>
    </row>
    <row r="86" spans="1:78" hidden="1" x14ac:dyDescent="0.15">
      <c r="B86" s="6"/>
      <c r="C86" s="6"/>
      <c r="D86" s="6"/>
      <c r="E86" s="6" t="str">
        <f>データ!AI6</f>
        <v/>
      </c>
      <c r="F86" s="6" t="s">
        <v>38</v>
      </c>
      <c r="G86" s="6" t="s">
        <v>38</v>
      </c>
      <c r="H86" s="6" t="str">
        <f>データ!BP6</f>
        <v>【953.26】</v>
      </c>
      <c r="I86" s="6" t="str">
        <f>データ!CA6</f>
        <v>【45.31】</v>
      </c>
      <c r="J86" s="6" t="str">
        <f>データ!CL6</f>
        <v>【379.91】</v>
      </c>
      <c r="K86" s="6" t="str">
        <f>データ!CW6</f>
        <v>【33.67】</v>
      </c>
      <c r="L86" s="6" t="str">
        <f>データ!DH6</f>
        <v>【79.94】</v>
      </c>
      <c r="M86" s="6" t="s">
        <v>38</v>
      </c>
      <c r="N86" s="6" t="s">
        <v>38</v>
      </c>
      <c r="O86" s="6" t="str">
        <f>データ!EO6</f>
        <v>【0.01】</v>
      </c>
    </row>
  </sheetData>
  <sheetProtection algorithmName="SHA-512" hashValue="9RILNWThjiGozfxl2cQONqSkpA3neLrtu5NuI+PEEymd3IlQdb+kjHxrkm06/SZRyDBYsGMhvp4BqA8ysUmrJg==" saltValue="gxg92riZ+KJ1YkKAeQ+3s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30</v>
      </c>
      <c r="C3" s="30" t="s">
        <v>58</v>
      </c>
      <c r="D3" s="30" t="s">
        <v>59</v>
      </c>
      <c r="E3" s="30" t="s">
        <v>6</v>
      </c>
      <c r="F3" s="30" t="s">
        <v>5</v>
      </c>
      <c r="G3" s="30" t="s">
        <v>24</v>
      </c>
      <c r="H3" s="84" t="s">
        <v>55</v>
      </c>
      <c r="I3" s="85"/>
      <c r="J3" s="85"/>
      <c r="K3" s="85"/>
      <c r="L3" s="85"/>
      <c r="M3" s="85"/>
      <c r="N3" s="85"/>
      <c r="O3" s="85"/>
      <c r="P3" s="85"/>
      <c r="Q3" s="85"/>
      <c r="R3" s="85"/>
      <c r="S3" s="85"/>
      <c r="T3" s="85"/>
      <c r="U3" s="85"/>
      <c r="V3" s="85"/>
      <c r="W3" s="85"/>
      <c r="X3" s="86"/>
      <c r="Y3" s="82" t="s">
        <v>52</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12</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60</v>
      </c>
      <c r="B4" s="31"/>
      <c r="C4" s="31"/>
      <c r="D4" s="31"/>
      <c r="E4" s="31"/>
      <c r="F4" s="31"/>
      <c r="G4" s="31"/>
      <c r="H4" s="87"/>
      <c r="I4" s="88"/>
      <c r="J4" s="88"/>
      <c r="K4" s="88"/>
      <c r="L4" s="88"/>
      <c r="M4" s="88"/>
      <c r="N4" s="88"/>
      <c r="O4" s="88"/>
      <c r="P4" s="88"/>
      <c r="Q4" s="88"/>
      <c r="R4" s="88"/>
      <c r="S4" s="88"/>
      <c r="T4" s="88"/>
      <c r="U4" s="88"/>
      <c r="V4" s="88"/>
      <c r="W4" s="88"/>
      <c r="X4" s="89"/>
      <c r="Y4" s="83" t="s">
        <v>23</v>
      </c>
      <c r="Z4" s="83"/>
      <c r="AA4" s="83"/>
      <c r="AB4" s="83"/>
      <c r="AC4" s="83"/>
      <c r="AD4" s="83"/>
      <c r="AE4" s="83"/>
      <c r="AF4" s="83"/>
      <c r="AG4" s="83"/>
      <c r="AH4" s="83"/>
      <c r="AI4" s="83"/>
      <c r="AJ4" s="83" t="s">
        <v>45</v>
      </c>
      <c r="AK4" s="83"/>
      <c r="AL4" s="83"/>
      <c r="AM4" s="83"/>
      <c r="AN4" s="83"/>
      <c r="AO4" s="83"/>
      <c r="AP4" s="83"/>
      <c r="AQ4" s="83"/>
      <c r="AR4" s="83"/>
      <c r="AS4" s="83"/>
      <c r="AT4" s="83"/>
      <c r="AU4" s="83" t="s">
        <v>26</v>
      </c>
      <c r="AV4" s="83"/>
      <c r="AW4" s="83"/>
      <c r="AX4" s="83"/>
      <c r="AY4" s="83"/>
      <c r="AZ4" s="83"/>
      <c r="BA4" s="83"/>
      <c r="BB4" s="83"/>
      <c r="BC4" s="83"/>
      <c r="BD4" s="83"/>
      <c r="BE4" s="83"/>
      <c r="BF4" s="83" t="s">
        <v>62</v>
      </c>
      <c r="BG4" s="83"/>
      <c r="BH4" s="83"/>
      <c r="BI4" s="83"/>
      <c r="BJ4" s="83"/>
      <c r="BK4" s="83"/>
      <c r="BL4" s="83"/>
      <c r="BM4" s="83"/>
      <c r="BN4" s="83"/>
      <c r="BO4" s="83"/>
      <c r="BP4" s="83"/>
      <c r="BQ4" s="83" t="s">
        <v>0</v>
      </c>
      <c r="BR4" s="83"/>
      <c r="BS4" s="83"/>
      <c r="BT4" s="83"/>
      <c r="BU4" s="83"/>
      <c r="BV4" s="83"/>
      <c r="BW4" s="83"/>
      <c r="BX4" s="83"/>
      <c r="BY4" s="83"/>
      <c r="BZ4" s="83"/>
      <c r="CA4" s="83"/>
      <c r="CB4" s="83" t="s">
        <v>61</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15">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15">
      <c r="A6" s="28" t="s">
        <v>95</v>
      </c>
      <c r="B6" s="33">
        <f t="shared" ref="B6:X6" si="1">B7</f>
        <v>2019</v>
      </c>
      <c r="C6" s="33">
        <f t="shared" si="1"/>
        <v>382035</v>
      </c>
      <c r="D6" s="33">
        <f t="shared" si="1"/>
        <v>47</v>
      </c>
      <c r="E6" s="33">
        <f t="shared" si="1"/>
        <v>17</v>
      </c>
      <c r="F6" s="33">
        <f t="shared" si="1"/>
        <v>6</v>
      </c>
      <c r="G6" s="33">
        <f t="shared" si="1"/>
        <v>0</v>
      </c>
      <c r="H6" s="33" t="str">
        <f t="shared" si="1"/>
        <v>愛媛県　宇和島市</v>
      </c>
      <c r="I6" s="33" t="str">
        <f t="shared" si="1"/>
        <v>法非適用</v>
      </c>
      <c r="J6" s="33" t="str">
        <f t="shared" si="1"/>
        <v>下水道事業</v>
      </c>
      <c r="K6" s="33" t="str">
        <f t="shared" si="1"/>
        <v>漁業集落排水</v>
      </c>
      <c r="L6" s="33" t="str">
        <f t="shared" si="1"/>
        <v>H2</v>
      </c>
      <c r="M6" s="33" t="str">
        <f t="shared" si="1"/>
        <v>非設置</v>
      </c>
      <c r="N6" s="38" t="str">
        <f t="shared" si="1"/>
        <v>-</v>
      </c>
      <c r="O6" s="38" t="str">
        <f t="shared" si="1"/>
        <v>該当数値なし</v>
      </c>
      <c r="P6" s="38">
        <f t="shared" si="1"/>
        <v>1.0900000000000001</v>
      </c>
      <c r="Q6" s="38">
        <f t="shared" si="1"/>
        <v>100</v>
      </c>
      <c r="R6" s="38">
        <f t="shared" si="1"/>
        <v>4884</v>
      </c>
      <c r="S6" s="38">
        <f t="shared" si="1"/>
        <v>74519</v>
      </c>
      <c r="T6" s="38">
        <f t="shared" si="1"/>
        <v>468.19</v>
      </c>
      <c r="U6" s="38">
        <f t="shared" si="1"/>
        <v>159.16</v>
      </c>
      <c r="V6" s="38">
        <f t="shared" si="1"/>
        <v>801</v>
      </c>
      <c r="W6" s="38">
        <f t="shared" si="1"/>
        <v>0.33</v>
      </c>
      <c r="X6" s="38">
        <f t="shared" si="1"/>
        <v>2427.27</v>
      </c>
      <c r="Y6" s="42">
        <f t="shared" ref="Y6:AH6" si="2">IF(Y7="",NA(),Y7)</f>
        <v>62.84</v>
      </c>
      <c r="Z6" s="42">
        <f t="shared" si="2"/>
        <v>60.26</v>
      </c>
      <c r="AA6" s="42">
        <f t="shared" si="2"/>
        <v>60.48</v>
      </c>
      <c r="AB6" s="42">
        <f t="shared" si="2"/>
        <v>57.22</v>
      </c>
      <c r="AC6" s="42">
        <f t="shared" si="2"/>
        <v>56.94</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1284.22</v>
      </c>
      <c r="BG6" s="42">
        <f t="shared" si="5"/>
        <v>1231.2</v>
      </c>
      <c r="BH6" s="42">
        <f t="shared" si="5"/>
        <v>1119.01</v>
      </c>
      <c r="BI6" s="42">
        <f t="shared" si="5"/>
        <v>1062.5899999999999</v>
      </c>
      <c r="BJ6" s="42">
        <f t="shared" si="5"/>
        <v>969.12</v>
      </c>
      <c r="BK6" s="42">
        <f t="shared" si="5"/>
        <v>1029.24</v>
      </c>
      <c r="BL6" s="42">
        <f t="shared" si="5"/>
        <v>1063.93</v>
      </c>
      <c r="BM6" s="42">
        <f t="shared" si="5"/>
        <v>1060.8599999999999</v>
      </c>
      <c r="BN6" s="42">
        <f t="shared" si="5"/>
        <v>1006.65</v>
      </c>
      <c r="BO6" s="42">
        <f t="shared" si="5"/>
        <v>998.42</v>
      </c>
      <c r="BP6" s="38" t="str">
        <f>IF(BP7="","",IF(BP7="-","【-】","【"&amp;SUBSTITUTE(TEXT(BP7,"#,##0.00"),"-","△")&amp;"】"))</f>
        <v>【953.26】</v>
      </c>
      <c r="BQ6" s="42">
        <f t="shared" ref="BQ6:BZ6" si="6">IF(BQ7="",NA(),BQ7)</f>
        <v>36.450000000000003</v>
      </c>
      <c r="BR6" s="42">
        <f t="shared" si="6"/>
        <v>34.07</v>
      </c>
      <c r="BS6" s="42">
        <f t="shared" si="6"/>
        <v>34.92</v>
      </c>
      <c r="BT6" s="42">
        <f t="shared" si="6"/>
        <v>31.74</v>
      </c>
      <c r="BU6" s="42">
        <f t="shared" si="6"/>
        <v>31.52</v>
      </c>
      <c r="BV6" s="42">
        <f t="shared" si="6"/>
        <v>43.13</v>
      </c>
      <c r="BW6" s="42">
        <f t="shared" si="6"/>
        <v>46.26</v>
      </c>
      <c r="BX6" s="42">
        <f t="shared" si="6"/>
        <v>45.81</v>
      </c>
      <c r="BY6" s="42">
        <f t="shared" si="6"/>
        <v>43.43</v>
      </c>
      <c r="BZ6" s="42">
        <f t="shared" si="6"/>
        <v>41.41</v>
      </c>
      <c r="CA6" s="38" t="str">
        <f>IF(CA7="","",IF(CA7="-","【-】","【"&amp;SUBSTITUTE(TEXT(CA7,"#,##0.00"),"-","△")&amp;"】"))</f>
        <v>【45.31】</v>
      </c>
      <c r="CB6" s="42">
        <f t="shared" ref="CB6:CK6" si="7">IF(CB7="",NA(),CB7)</f>
        <v>746.17</v>
      </c>
      <c r="CC6" s="42">
        <f t="shared" si="7"/>
        <v>800.06</v>
      </c>
      <c r="CD6" s="42">
        <f t="shared" si="7"/>
        <v>780.87</v>
      </c>
      <c r="CE6" s="42">
        <f t="shared" si="7"/>
        <v>844.74</v>
      </c>
      <c r="CF6" s="42">
        <f t="shared" si="7"/>
        <v>885.43</v>
      </c>
      <c r="CG6" s="42">
        <f t="shared" si="7"/>
        <v>392.03</v>
      </c>
      <c r="CH6" s="42">
        <f t="shared" si="7"/>
        <v>376.4</v>
      </c>
      <c r="CI6" s="42">
        <f t="shared" si="7"/>
        <v>383.92</v>
      </c>
      <c r="CJ6" s="42">
        <f t="shared" si="7"/>
        <v>400.44</v>
      </c>
      <c r="CK6" s="42">
        <f t="shared" si="7"/>
        <v>417.56</v>
      </c>
      <c r="CL6" s="38" t="str">
        <f>IF(CL7="","",IF(CL7="-","【-】","【"&amp;SUBSTITUTE(TEXT(CL7,"#,##0.00"),"-","△")&amp;"】"))</f>
        <v>【379.91】</v>
      </c>
      <c r="CM6" s="42">
        <f t="shared" ref="CM6:CV6" si="8">IF(CM7="",NA(),CM7)</f>
        <v>28.87</v>
      </c>
      <c r="CN6" s="42">
        <f t="shared" si="8"/>
        <v>28.24</v>
      </c>
      <c r="CO6" s="42">
        <f t="shared" si="8"/>
        <v>28.87</v>
      </c>
      <c r="CP6" s="42">
        <f t="shared" si="8"/>
        <v>28.45</v>
      </c>
      <c r="CQ6" s="42">
        <f t="shared" si="8"/>
        <v>27.6</v>
      </c>
      <c r="CR6" s="42">
        <f t="shared" si="8"/>
        <v>35.64</v>
      </c>
      <c r="CS6" s="42">
        <f t="shared" si="8"/>
        <v>33.729999999999997</v>
      </c>
      <c r="CT6" s="42">
        <f t="shared" si="8"/>
        <v>33.21</v>
      </c>
      <c r="CU6" s="42">
        <f t="shared" si="8"/>
        <v>32.229999999999997</v>
      </c>
      <c r="CV6" s="42">
        <f t="shared" si="8"/>
        <v>32.479999999999997</v>
      </c>
      <c r="CW6" s="38" t="str">
        <f>IF(CW7="","",IF(CW7="-","【-】","【"&amp;SUBSTITUTE(TEXT(CW7,"#,##0.00"),"-","△")&amp;"】"))</f>
        <v>【33.67】</v>
      </c>
      <c r="CX6" s="42">
        <f t="shared" ref="CX6:DG6" si="9">IF(CX7="",NA(),CX7)</f>
        <v>71.55</v>
      </c>
      <c r="CY6" s="42">
        <f t="shared" si="9"/>
        <v>71.819999999999993</v>
      </c>
      <c r="CZ6" s="42">
        <f t="shared" si="9"/>
        <v>71.97</v>
      </c>
      <c r="DA6" s="42">
        <f t="shared" si="9"/>
        <v>72.739999999999995</v>
      </c>
      <c r="DB6" s="42">
        <f t="shared" si="9"/>
        <v>75.16</v>
      </c>
      <c r="DC6" s="42">
        <f t="shared" si="9"/>
        <v>82.92</v>
      </c>
      <c r="DD6" s="42">
        <f t="shared" si="9"/>
        <v>79.989999999999995</v>
      </c>
      <c r="DE6" s="42">
        <f t="shared" si="9"/>
        <v>79.98</v>
      </c>
      <c r="DF6" s="42">
        <f t="shared" si="9"/>
        <v>80.8</v>
      </c>
      <c r="DG6" s="42">
        <f t="shared" si="9"/>
        <v>79.2</v>
      </c>
      <c r="DH6" s="38" t="str">
        <f>IF(DH7="","",IF(DH7="-","【-】","【"&amp;SUBSTITUTE(TEXT(DH7,"#,##0.00"),"-","△")&amp;"】"))</f>
        <v>【79.94】</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0.18</v>
      </c>
      <c r="EK6" s="42">
        <f t="shared" si="12"/>
        <v>0.01</v>
      </c>
      <c r="EL6" s="42">
        <f t="shared" si="12"/>
        <v>0.09</v>
      </c>
      <c r="EM6" s="42">
        <f t="shared" si="12"/>
        <v>0.02</v>
      </c>
      <c r="EN6" s="42">
        <f t="shared" si="12"/>
        <v>0.01</v>
      </c>
      <c r="EO6" s="38" t="str">
        <f>IF(EO7="","",IF(EO7="-","【-】","【"&amp;SUBSTITUTE(TEXT(EO7,"#,##0.00"),"-","△")&amp;"】"))</f>
        <v>【0.01】</v>
      </c>
    </row>
    <row r="7" spans="1:145" s="27" customFormat="1" x14ac:dyDescent="0.15">
      <c r="A7" s="28"/>
      <c r="B7" s="34">
        <v>2019</v>
      </c>
      <c r="C7" s="34">
        <v>382035</v>
      </c>
      <c r="D7" s="34">
        <v>47</v>
      </c>
      <c r="E7" s="34">
        <v>17</v>
      </c>
      <c r="F7" s="34">
        <v>6</v>
      </c>
      <c r="G7" s="34">
        <v>0</v>
      </c>
      <c r="H7" s="34" t="s">
        <v>96</v>
      </c>
      <c r="I7" s="34" t="s">
        <v>97</v>
      </c>
      <c r="J7" s="34" t="s">
        <v>98</v>
      </c>
      <c r="K7" s="34" t="s">
        <v>99</v>
      </c>
      <c r="L7" s="34" t="s">
        <v>100</v>
      </c>
      <c r="M7" s="34" t="s">
        <v>101</v>
      </c>
      <c r="N7" s="39" t="s">
        <v>38</v>
      </c>
      <c r="O7" s="39" t="s">
        <v>102</v>
      </c>
      <c r="P7" s="39">
        <v>1.0900000000000001</v>
      </c>
      <c r="Q7" s="39">
        <v>100</v>
      </c>
      <c r="R7" s="39">
        <v>4884</v>
      </c>
      <c r="S7" s="39">
        <v>74519</v>
      </c>
      <c r="T7" s="39">
        <v>468.19</v>
      </c>
      <c r="U7" s="39">
        <v>159.16</v>
      </c>
      <c r="V7" s="39">
        <v>801</v>
      </c>
      <c r="W7" s="39">
        <v>0.33</v>
      </c>
      <c r="X7" s="39">
        <v>2427.27</v>
      </c>
      <c r="Y7" s="39">
        <v>62.84</v>
      </c>
      <c r="Z7" s="39">
        <v>60.26</v>
      </c>
      <c r="AA7" s="39">
        <v>60.48</v>
      </c>
      <c r="AB7" s="39">
        <v>57.22</v>
      </c>
      <c r="AC7" s="39">
        <v>56.94</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1284.22</v>
      </c>
      <c r="BG7" s="39">
        <v>1231.2</v>
      </c>
      <c r="BH7" s="39">
        <v>1119.01</v>
      </c>
      <c r="BI7" s="39">
        <v>1062.5899999999999</v>
      </c>
      <c r="BJ7" s="39">
        <v>969.12</v>
      </c>
      <c r="BK7" s="39">
        <v>1029.24</v>
      </c>
      <c r="BL7" s="39">
        <v>1063.93</v>
      </c>
      <c r="BM7" s="39">
        <v>1060.8599999999999</v>
      </c>
      <c r="BN7" s="39">
        <v>1006.65</v>
      </c>
      <c r="BO7" s="39">
        <v>998.42</v>
      </c>
      <c r="BP7" s="39">
        <v>953.26</v>
      </c>
      <c r="BQ7" s="39">
        <v>36.450000000000003</v>
      </c>
      <c r="BR7" s="39">
        <v>34.07</v>
      </c>
      <c r="BS7" s="39">
        <v>34.92</v>
      </c>
      <c r="BT7" s="39">
        <v>31.74</v>
      </c>
      <c r="BU7" s="39">
        <v>31.52</v>
      </c>
      <c r="BV7" s="39">
        <v>43.13</v>
      </c>
      <c r="BW7" s="39">
        <v>46.26</v>
      </c>
      <c r="BX7" s="39">
        <v>45.81</v>
      </c>
      <c r="BY7" s="39">
        <v>43.43</v>
      </c>
      <c r="BZ7" s="39">
        <v>41.41</v>
      </c>
      <c r="CA7" s="39">
        <v>45.31</v>
      </c>
      <c r="CB7" s="39">
        <v>746.17</v>
      </c>
      <c r="CC7" s="39">
        <v>800.06</v>
      </c>
      <c r="CD7" s="39">
        <v>780.87</v>
      </c>
      <c r="CE7" s="39">
        <v>844.74</v>
      </c>
      <c r="CF7" s="39">
        <v>885.43</v>
      </c>
      <c r="CG7" s="39">
        <v>392.03</v>
      </c>
      <c r="CH7" s="39">
        <v>376.4</v>
      </c>
      <c r="CI7" s="39">
        <v>383.92</v>
      </c>
      <c r="CJ7" s="39">
        <v>400.44</v>
      </c>
      <c r="CK7" s="39">
        <v>417.56</v>
      </c>
      <c r="CL7" s="39">
        <v>379.91</v>
      </c>
      <c r="CM7" s="39">
        <v>28.87</v>
      </c>
      <c r="CN7" s="39">
        <v>28.24</v>
      </c>
      <c r="CO7" s="39">
        <v>28.87</v>
      </c>
      <c r="CP7" s="39">
        <v>28.45</v>
      </c>
      <c r="CQ7" s="39">
        <v>27.6</v>
      </c>
      <c r="CR7" s="39">
        <v>35.64</v>
      </c>
      <c r="CS7" s="39">
        <v>33.729999999999997</v>
      </c>
      <c r="CT7" s="39">
        <v>33.21</v>
      </c>
      <c r="CU7" s="39">
        <v>32.229999999999997</v>
      </c>
      <c r="CV7" s="39">
        <v>32.479999999999997</v>
      </c>
      <c r="CW7" s="39">
        <v>33.67</v>
      </c>
      <c r="CX7" s="39">
        <v>71.55</v>
      </c>
      <c r="CY7" s="39">
        <v>71.819999999999993</v>
      </c>
      <c r="CZ7" s="39">
        <v>71.97</v>
      </c>
      <c r="DA7" s="39">
        <v>72.739999999999995</v>
      </c>
      <c r="DB7" s="39">
        <v>75.16</v>
      </c>
      <c r="DC7" s="39">
        <v>82.92</v>
      </c>
      <c r="DD7" s="39">
        <v>79.989999999999995</v>
      </c>
      <c r="DE7" s="39">
        <v>79.98</v>
      </c>
      <c r="DF7" s="39">
        <v>80.8</v>
      </c>
      <c r="DG7" s="39">
        <v>79.2</v>
      </c>
      <c r="DH7" s="39">
        <v>79.94</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0.18</v>
      </c>
      <c r="EK7" s="39">
        <v>0.01</v>
      </c>
      <c r="EL7" s="39">
        <v>0.09</v>
      </c>
      <c r="EM7" s="39">
        <v>0.02</v>
      </c>
      <c r="EN7" s="39">
        <v>0.01</v>
      </c>
      <c r="EO7" s="39">
        <v>0.01</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2020-12-04T03:12:14Z</dcterms:created>
  <dcterms:modified xsi:type="dcterms:W3CDTF">2021-02-01T07:44:34Z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2021-02-01T05:35:35Z</vt:filetime>
  </property>
</Properties>
</file>