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R01年度\02_経営比較分析表\提出用\"/>
    </mc:Choice>
  </mc:AlternateContent>
  <workbookProtection workbookAlgorithmName="SHA-512" workbookHashValue="eFQkXUiG+Ji+DANEMIfnQuvqrYJETapNDVsY0EO4FID/uasThwSy+24OD6MpmgBCy7fpO2lz0XZc+VXsAVX1XA==" workbookSaltValue="vpHRUKb9bjSQ8uvBIdkOB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<sst xmlns="http://schemas.openxmlformats.org/spreadsheetml/2006/main" count="247" uniqueCount="120">
  <si>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</si>
  <si>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</si>
  <si>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</si>
  <si>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</si>
  <si>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</si>
  <si>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</si>
  <si>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</si>
  <si>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</si>
  <si>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</si>
  <si>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</si>
  <si>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</si>
  <si>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</si>
  <si>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</si>
  <si>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</si>
  <si>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</si>
  <si>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</si>
  <si>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</si>
  <si>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</si>
  <si>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</si>
  <si>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</si>
  <si>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</si>
  <si>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</si>
  <si>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</si>
  <si>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</si>
  <si>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</si>
  <si>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</si>
  <si>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</si>
  <si>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</si>
  <si>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</si>
  <si>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</si>
  <si>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</si>
  <si>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</si>
  <si>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</si>
  <si>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</si>
  <si>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</si>
  <si>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</si>
  <si>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</si>
  <si>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</si>
  <si>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</si>
  <si>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</si>
  <si>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</si>
  <si>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</si>
  <si>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</si>
  <si>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</si>
  <si>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</si>
  <si>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</si>
  <si>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</si>
  <si>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</si>
  <si>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</si>
  <si>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</si>
  <si>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</si>
  <si>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</si>
  <si>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</si>
  <si>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</si>
  <si>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</si>
  <si>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</si>
  <si>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</si>
  <si>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</si>
  <si>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</si>
  <si>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</si>
  <si>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</si>
  <si>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</si>
  <si>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</si>
  <si>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</si>
  <si>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</si>
  <si>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</si>
  <si>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</si>
  <si>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</si>
  <si>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</si>
  <si>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</si>
  <si>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</si>
  <si>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</si>
  <si>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</si>
  <si>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</si>
  <si>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</si>
  <si>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</si>
  <si>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</si>
  <si>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</si>
  <si>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</si>
  <si>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</si>
  <si>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</si>
  <si>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</si>
  <si>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</si>
  <si>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</si>
  <si>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</si>
  <si>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</si>
  <si>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</si>
  <si>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</si>
  <si>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</si>
  <si>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</si>
  <si>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</si>
  <si>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</si>
  <si>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</si>
  <si>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</si>
  <si>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</si>
  <si>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</si>
  <si>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</si>
  <si>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</si>
  <si>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</si>
  <si>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</si>
  <si>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</si>
  <si>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</si>
  <si>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</si>
  <si>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</si>
  <si>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</si>
  <si>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</si>
  <si>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</si>
  <si>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</si>
  <si>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</si>
  <si>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</si>
  <si>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</si>
  <si>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</si>
  <si>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</si>
  <si>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</si>
  <si>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</si>
  <si>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</si>
  <si>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</si>
  <si>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整備事業は完了しているため、地方債償還金については逓減することから、汚水処理費用についても逓減していくと考えている。
　また、資産の老朽化や人口減少等に伴う料金収入の減少に対応するため、平成28年度に策定した経営戦略に沿って、経営基盤強化と財政マネジメントの向上に努めてまいりたい。</t>
    <phoneticPr fontId="4"/>
  </si>
  <si>
    <t>　整備事業は完成しており、大規模な改修等も行っていないが、整備地区が島嶼部の小集落を中心とした過疎地域であるため、特に人口減少の影響を大きく受けている。
　①の収益的収支比率について、前年度と比較して23.76ポイント増加しているが、これまで資本勘定に繰入を行っていた収益勘定の不足分に係る繰入金を、当該年度から収益勘定に繰入することとしたため大きく変動したものである。
　⑤の経費回収率については、前年度と比較して手数料や消耗品等、維持管理費が減少したため3.41ポイント改善したものの、公共下水道事業の料金体系に準じた料金設定にしていることや、⑥の汚水処理原価が類似団体と比較して高いこどなどから、類似団体平均値と比べて大幅に低くなっている。
　人口減少や節水機器の普及、社会情勢の変化による上水道使用量の減少等により施設利用率は、類似団体平均値と比べて低くなっているが、水洗化率については、類似団体平均値と同程度になっている。</t>
    <rPh sb="406" eb="409">
      <t>ドウテイド</t>
    </rPh>
    <phoneticPr fontId="4"/>
  </si>
  <si>
    <t>供用開始から25年が経過し、ブロアの故障等があるが、修繕や取替で対応している。浄化槽本体の耐用年数は30年以上であり、50年程度の使用実績があるため、当面の間、大きな更新経費等は見込んでいない。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</si>
</sst>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70-44EC-BCCD-D98E611102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C70-44EC-BCCD-D98E611102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22.81</c:v>
                </c:pt>
                <c:pt idx="1">
                  <c:v>22.81</c:v>
                </c:pt>
                <c:pt idx="2">
                  <c:v>21.05</c:v>
                </c:pt>
                <c:pt idx="3">
                  <c:v>19.3</c:v>
                </c:pt>
                <c:pt idx="4">
                  <c:v>19.3</c:v>
                </c:pt>
              </c:numCache>
            </c:numRef>
          </c:val>
          <c:extLst>
            <c:ext xmlns:c16="http://schemas.microsoft.com/office/drawing/2014/chart" uri="{C3380CC4-5D6E-409C-BE32-E72D297353CC}">
              <c16:uniqueId val="{00000000-91A5-42EB-ADED-58A9D8B0527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91A5-42EB-ADED-58A9D8B0527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82.67</c:v>
                </c:pt>
                <c:pt idx="1">
                  <c:v>82.19</c:v>
                </c:pt>
                <c:pt idx="2">
                  <c:v>82.35</c:v>
                </c:pt>
                <c:pt idx="3">
                  <c:v>83.08</c:v>
                </c:pt>
                <c:pt idx="4">
                  <c:v>81.36</c:v>
                </c:pt>
              </c:numCache>
            </c:numRef>
          </c:val>
          <c:extLst>
            <c:ext xmlns:c16="http://schemas.microsoft.com/office/drawing/2014/chart" uri="{C3380CC4-5D6E-409C-BE32-E72D297353CC}">
              <c16:uniqueId val="{00000000-B038-4DAC-8E3F-3568BE6F97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B038-4DAC-8E3F-3568BE6F97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67.680000000000007</c:v>
                </c:pt>
                <c:pt idx="1">
                  <c:v>66.849999999999994</c:v>
                </c:pt>
                <c:pt idx="2">
                  <c:v>66.3</c:v>
                </c:pt>
                <c:pt idx="3">
                  <c:v>66.72</c:v>
                </c:pt>
                <c:pt idx="4">
                  <c:v>90.48</c:v>
                </c:pt>
              </c:numCache>
            </c:numRef>
          </c:val>
          <c:extLst>
            <c:ext xmlns:c16="http://schemas.microsoft.com/office/drawing/2014/chart" uri="{C3380CC4-5D6E-409C-BE32-E72D297353CC}">
              <c16:uniqueId val="{00000000-EA06-4E10-95BE-9B163FC24D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06-4E10-95BE-9B163FC24D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8B-49C8-AF07-8CB03981777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8B-49C8-AF07-8CB03981777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C6-47B1-805A-29586C2E1C7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C6-47B1-805A-29586C2E1C7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72-46BA-9825-F8B4A4CE25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72-46BA-9825-F8B4A4CE25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EB-4F29-AE5E-DC43F43B05F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EB-4F29-AE5E-DC43F43B05F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800.79</c:v>
                </c:pt>
                <c:pt idx="1">
                  <c:v>751.99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4EE-4B71-B498-8BCC5298101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A4EE-4B71-B498-8BCC5298101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23.23</c:v>
                </c:pt>
                <c:pt idx="1">
                  <c:v>28.07</c:v>
                </c:pt>
                <c:pt idx="2">
                  <c:v>27.05</c:v>
                </c:pt>
                <c:pt idx="3">
                  <c:v>23.12</c:v>
                </c:pt>
                <c:pt idx="4">
                  <c:v>26.53</c:v>
                </c:pt>
              </c:numCache>
            </c:numRef>
          </c:val>
          <c:extLst>
            <c:ext xmlns:c16="http://schemas.microsoft.com/office/drawing/2014/chart" uri="{C3380CC4-5D6E-409C-BE32-E72D297353CC}">
              <c16:uniqueId val="{00000000-56FA-40E1-A862-A7B30C4825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56FA-40E1-A862-A7B30C4825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688.47</c:v>
                </c:pt>
                <c:pt idx="1">
                  <c:v>574.52</c:v>
                </c:pt>
                <c:pt idx="2">
                  <c:v>614.11</c:v>
                </c:pt>
                <c:pt idx="3">
                  <c:v>682.85</c:v>
                </c:pt>
                <c:pt idx="4">
                  <c:v>618.05999999999995</c:v>
                </c:pt>
              </c:numCache>
            </c:numRef>
          </c:val>
          <c:extLst>
            <c:ext xmlns:c16="http://schemas.microsoft.com/office/drawing/2014/chart" uri="{C3380CC4-5D6E-409C-BE32-E72D297353CC}">
              <c16:uniqueId val="{00000000-91BA-4485-9E37-D730A61092F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91BA-4485-9E37-D730A61092F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今治市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158386</v>
      </c>
      <c r="AM8" s="51"/>
      <c r="AN8" s="51"/>
      <c r="AO8" s="51"/>
      <c r="AP8" s="51"/>
      <c r="AQ8" s="51"/>
      <c r="AR8" s="51"/>
      <c r="AS8" s="51"/>
      <c r="AT8" s="46">
        <f>データ!T6</f>
        <v>419.14</v>
      </c>
      <c r="AU8" s="46"/>
      <c r="AV8" s="46"/>
      <c r="AW8" s="46"/>
      <c r="AX8" s="46"/>
      <c r="AY8" s="46"/>
      <c r="AZ8" s="46"/>
      <c r="BA8" s="46"/>
      <c r="BB8" s="46">
        <f>データ!U6</f>
        <v>377.88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0.04</v>
      </c>
      <c r="Q10" s="46"/>
      <c r="R10" s="46"/>
      <c r="S10" s="46"/>
      <c r="T10" s="46"/>
      <c r="U10" s="46"/>
      <c r="V10" s="46"/>
      <c r="W10" s="46">
        <f>データ!Q6</f>
        <v>100</v>
      </c>
      <c r="X10" s="46"/>
      <c r="Y10" s="46"/>
      <c r="Z10" s="46"/>
      <c r="AA10" s="46"/>
      <c r="AB10" s="46"/>
      <c r="AC10" s="46"/>
      <c r="AD10" s="51">
        <f>データ!R6</f>
        <v>2792</v>
      </c>
      <c r="AE10" s="51"/>
      <c r="AF10" s="51"/>
      <c r="AG10" s="51"/>
      <c r="AH10" s="51"/>
      <c r="AI10" s="51"/>
      <c r="AJ10" s="51"/>
      <c r="AK10" s="2"/>
      <c r="AL10" s="51">
        <f>データ!V6</f>
        <v>59</v>
      </c>
      <c r="AM10" s="51"/>
      <c r="AN10" s="51"/>
      <c r="AO10" s="51"/>
      <c r="AP10" s="51"/>
      <c r="AQ10" s="51"/>
      <c r="AR10" s="51"/>
      <c r="AS10" s="51"/>
      <c r="AT10" s="46">
        <f>データ!W6</f>
        <v>0.01</v>
      </c>
      <c r="AU10" s="46"/>
      <c r="AV10" s="46"/>
      <c r="AW10" s="46"/>
      <c r="AX10" s="46"/>
      <c r="AY10" s="46"/>
      <c r="AZ10" s="46"/>
      <c r="BA10" s="46"/>
      <c r="BB10" s="46">
        <f>データ!X6</f>
        <v>5900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44</v>
      </c>
      <c r="O86" s="26" t="str">
        <f>データ!EO6</f>
        <v>【-】</v>
      </c>
    </row>
  </sheetData>
  <sheetProtection algorithmName="SHA-512" hashValue="UJBUXZZAaDmT5Z0k+PQ94UzYenc+BBx7YbDUD7SpVJh/4uxTw48zGSQ+Sj3ZG8DuzmMbAiXPJErZAmRhN2nY2w==" saltValue="i8aLzbc7lC5NeMvjvSMb7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382027</v>
      </c>
      <c r="D6" s="33">
        <f t="shared" si="3"/>
        <v>47</v>
      </c>
      <c r="E6" s="33">
        <f t="shared" si="3"/>
        <v>18</v>
      </c>
      <c r="F6" s="33">
        <f t="shared" si="3"/>
        <v>1</v>
      </c>
      <c r="G6" s="33">
        <f t="shared" si="3"/>
        <v>0</v>
      </c>
      <c r="H6" s="33" t="str">
        <f t="shared" si="3"/>
        <v>愛媛県　今治市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0.04</v>
      </c>
      <c r="Q6" s="34">
        <f t="shared" si="3"/>
        <v>100</v>
      </c>
      <c r="R6" s="34">
        <f t="shared" si="3"/>
        <v>2792</v>
      </c>
      <c r="S6" s="34">
        <f t="shared" si="3"/>
        <v>158386</v>
      </c>
      <c r="T6" s="34">
        <f t="shared" si="3"/>
        <v>419.14</v>
      </c>
      <c r="U6" s="34">
        <f t="shared" si="3"/>
        <v>377.88</v>
      </c>
      <c r="V6" s="34">
        <f t="shared" si="3"/>
        <v>59</v>
      </c>
      <c r="W6" s="34">
        <f t="shared" si="3"/>
        <v>0.01</v>
      </c>
      <c r="X6" s="34">
        <f t="shared" si="3"/>
        <v>5900</v>
      </c>
      <c r="Y6" s="35">
        <f>IF(Y7="",NA(),Y7)</f>
        <v>67.680000000000007</v>
      </c>
      <c r="Z6" s="35">
        <f t="shared" ref="Z6:AH6" si="4">IF(Z7="",NA(),Z7)</f>
        <v>66.849999999999994</v>
      </c>
      <c r="AA6" s="35">
        <f t="shared" si="4"/>
        <v>66.3</v>
      </c>
      <c r="AB6" s="35">
        <f t="shared" si="4"/>
        <v>66.72</v>
      </c>
      <c r="AC6" s="35">
        <f t="shared" si="4"/>
        <v>90.48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800.79</v>
      </c>
      <c r="BG6" s="35">
        <f t="shared" ref="BG6:BO6" si="7">IF(BG7="",NA(),BG7)</f>
        <v>751.99</v>
      </c>
      <c r="BH6" s="34">
        <f t="shared" si="7"/>
        <v>0</v>
      </c>
      <c r="BI6" s="34">
        <f t="shared" si="7"/>
        <v>0</v>
      </c>
      <c r="BJ6" s="34">
        <f t="shared" si="7"/>
        <v>0</v>
      </c>
      <c r="BK6" s="35">
        <f t="shared" si="7"/>
        <v>663.76</v>
      </c>
      <c r="BL6" s="35">
        <f t="shared" si="7"/>
        <v>566.35</v>
      </c>
      <c r="BM6" s="35">
        <f t="shared" si="7"/>
        <v>888.8</v>
      </c>
      <c r="BN6" s="35">
        <f t="shared" si="7"/>
        <v>855.65</v>
      </c>
      <c r="BO6" s="35">
        <f t="shared" si="7"/>
        <v>862.99</v>
      </c>
      <c r="BP6" s="34" t="str">
        <f>IF(BP7="","",IF(BP7="-","【-】","【"&amp;SUBSTITUTE(TEXT(BP7,"#,##0.00"),"-","△")&amp;"】"))</f>
        <v>【862.82】</v>
      </c>
      <c r="BQ6" s="35">
        <f>IF(BQ7="",NA(),BQ7)</f>
        <v>23.23</v>
      </c>
      <c r="BR6" s="35">
        <f t="shared" ref="BR6:BZ6" si="8">IF(BR7="",NA(),BR7)</f>
        <v>28.07</v>
      </c>
      <c r="BS6" s="35">
        <f t="shared" si="8"/>
        <v>27.05</v>
      </c>
      <c r="BT6" s="35">
        <f t="shared" si="8"/>
        <v>23.12</v>
      </c>
      <c r="BU6" s="35">
        <f t="shared" si="8"/>
        <v>26.53</v>
      </c>
      <c r="BV6" s="35">
        <f t="shared" si="8"/>
        <v>53.76</v>
      </c>
      <c r="BW6" s="35">
        <f t="shared" si="8"/>
        <v>52.27</v>
      </c>
      <c r="BX6" s="35">
        <f t="shared" si="8"/>
        <v>52.55</v>
      </c>
      <c r="BY6" s="35">
        <f t="shared" si="8"/>
        <v>52.23</v>
      </c>
      <c r="BZ6" s="35">
        <f t="shared" si="8"/>
        <v>50.06</v>
      </c>
      <c r="CA6" s="34" t="str">
        <f>IF(CA7="","",IF(CA7="-","【-】","【"&amp;SUBSTITUTE(TEXT(CA7,"#,##0.00"),"-","△")&amp;"】"))</f>
        <v>【49.71】</v>
      </c>
      <c r="CB6" s="35">
        <f>IF(CB7="",NA(),CB7)</f>
        <v>688.47</v>
      </c>
      <c r="CC6" s="35">
        <f t="shared" ref="CC6:CK6" si="9">IF(CC7="",NA(),CC7)</f>
        <v>574.52</v>
      </c>
      <c r="CD6" s="35">
        <f t="shared" si="9"/>
        <v>614.11</v>
      </c>
      <c r="CE6" s="35">
        <f t="shared" si="9"/>
        <v>682.85</v>
      </c>
      <c r="CF6" s="35">
        <f t="shared" si="9"/>
        <v>618.05999999999995</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22.81</v>
      </c>
      <c r="CN6" s="35">
        <f t="shared" ref="CN6:CV6" si="10">IF(CN7="",NA(),CN7)</f>
        <v>22.81</v>
      </c>
      <c r="CO6" s="35">
        <f t="shared" si="10"/>
        <v>21.05</v>
      </c>
      <c r="CP6" s="35">
        <f t="shared" si="10"/>
        <v>19.3</v>
      </c>
      <c r="CQ6" s="35">
        <f t="shared" si="10"/>
        <v>19.3</v>
      </c>
      <c r="CR6" s="35">
        <f t="shared" si="10"/>
        <v>54.14</v>
      </c>
      <c r="CS6" s="35">
        <f t="shared" si="10"/>
        <v>132.99</v>
      </c>
      <c r="CT6" s="35">
        <f t="shared" si="10"/>
        <v>51.71</v>
      </c>
      <c r="CU6" s="35">
        <f t="shared" si="10"/>
        <v>50.56</v>
      </c>
      <c r="CV6" s="35">
        <f t="shared" si="10"/>
        <v>47.35</v>
      </c>
      <c r="CW6" s="34" t="str">
        <f>IF(CW7="","",IF(CW7="-","【-】","【"&amp;SUBSTITUTE(TEXT(CW7,"#,##0.00"),"-","△")&amp;"】"))</f>
        <v>【47.67】</v>
      </c>
      <c r="CX6" s="35">
        <f>IF(CX7="",NA(),CX7)</f>
        <v>82.67</v>
      </c>
      <c r="CY6" s="35">
        <f t="shared" ref="CY6:DG6" si="11">IF(CY7="",NA(),CY7)</f>
        <v>82.19</v>
      </c>
      <c r="CZ6" s="35">
        <f t="shared" si="11"/>
        <v>82.35</v>
      </c>
      <c r="DA6" s="35">
        <f t="shared" si="11"/>
        <v>83.08</v>
      </c>
      <c r="DB6" s="35">
        <f t="shared" si="11"/>
        <v>81.36</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382027</v>
      </c>
      <c r="D7" s="37">
        <v>47</v>
      </c>
      <c r="E7" s="37">
        <v>18</v>
      </c>
      <c r="F7" s="37">
        <v>1</v>
      </c>
      <c r="G7" s="37">
        <v>0</v>
      </c>
      <c r="H7" s="37" t="s">
        <v>98</v>
      </c>
      <c r="I7" s="37" t="s">
        <v>99</v>
      </c>
      <c r="J7" s="37" t="s">
        <v>100</v>
      </c>
      <c r="K7" s="37" t="s">
        <v>101</v>
      </c>
      <c r="L7" s="37" t="s">
        <v>102</v>
      </c>
      <c r="M7" s="37" t="s">
        <v>103</v>
      </c>
      <c r="N7" s="38" t="s">
        <v>104</v>
      </c>
      <c r="O7" s="38" t="s">
        <v>105</v>
      </c>
      <c r="P7" s="38">
        <v>0.04</v>
      </c>
      <c r="Q7" s="38">
        <v>100</v>
      </c>
      <c r="R7" s="38">
        <v>2792</v>
      </c>
      <c r="S7" s="38">
        <v>158386</v>
      </c>
      <c r="T7" s="38">
        <v>419.14</v>
      </c>
      <c r="U7" s="38">
        <v>377.88</v>
      </c>
      <c r="V7" s="38">
        <v>59</v>
      </c>
      <c r="W7" s="38">
        <v>0.01</v>
      </c>
      <c r="X7" s="38">
        <v>5900</v>
      </c>
      <c r="Y7" s="38">
        <v>67.680000000000007</v>
      </c>
      <c r="Z7" s="38">
        <v>66.849999999999994</v>
      </c>
      <c r="AA7" s="38">
        <v>66.3</v>
      </c>
      <c r="AB7" s="38">
        <v>66.72</v>
      </c>
      <c r="AC7" s="38">
        <v>90.48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800.79</v>
      </c>
      <c r="BG7" s="38">
        <v>751.99</v>
      </c>
      <c r="BH7" s="38">
        <v>0</v>
      </c>
      <c r="BI7" s="38">
        <v>0</v>
      </c>
      <c r="BJ7" s="38">
        <v>0</v>
      </c>
      <c r="BK7" s="38">
        <v>663.76</v>
      </c>
      <c r="BL7" s="38">
        <v>566.35</v>
      </c>
      <c r="BM7" s="38">
        <v>888.8</v>
      </c>
      <c r="BN7" s="38">
        <v>855.65</v>
      </c>
      <c r="BO7" s="38">
        <v>862.99</v>
      </c>
      <c r="BP7" s="38">
        <v>862.82</v>
      </c>
      <c r="BQ7" s="38">
        <v>23.23</v>
      </c>
      <c r="BR7" s="38">
        <v>28.07</v>
      </c>
      <c r="BS7" s="38">
        <v>27.05</v>
      </c>
      <c r="BT7" s="38">
        <v>23.12</v>
      </c>
      <c r="BU7" s="38">
        <v>26.53</v>
      </c>
      <c r="BV7" s="38">
        <v>53.76</v>
      </c>
      <c r="BW7" s="38">
        <v>52.27</v>
      </c>
      <c r="BX7" s="38">
        <v>52.55</v>
      </c>
      <c r="BY7" s="38">
        <v>52.23</v>
      </c>
      <c r="BZ7" s="38">
        <v>50.06</v>
      </c>
      <c r="CA7" s="38">
        <v>49.71</v>
      </c>
      <c r="CB7" s="38">
        <v>688.47</v>
      </c>
      <c r="CC7" s="38">
        <v>574.52</v>
      </c>
      <c r="CD7" s="38">
        <v>614.11</v>
      </c>
      <c r="CE7" s="38">
        <v>682.85</v>
      </c>
      <c r="CF7" s="38">
        <v>618.05999999999995</v>
      </c>
      <c r="CG7" s="38">
        <v>275.25</v>
      </c>
      <c r="CH7" s="38">
        <v>291.01</v>
      </c>
      <c r="CI7" s="38">
        <v>292.45</v>
      </c>
      <c r="CJ7" s="38">
        <v>294.05</v>
      </c>
      <c r="CK7" s="38">
        <v>309.22000000000003</v>
      </c>
      <c r="CL7" s="38">
        <v>317.18</v>
      </c>
      <c r="CM7" s="38">
        <v>22.81</v>
      </c>
      <c r="CN7" s="38">
        <v>22.81</v>
      </c>
      <c r="CO7" s="38">
        <v>21.05</v>
      </c>
      <c r="CP7" s="38">
        <v>19.3</v>
      </c>
      <c r="CQ7" s="38">
        <v>19.3</v>
      </c>
      <c r="CR7" s="38">
        <v>54.14</v>
      </c>
      <c r="CS7" s="38">
        <v>132.99</v>
      </c>
      <c r="CT7" s="38">
        <v>51.71</v>
      </c>
      <c r="CU7" s="38">
        <v>50.56</v>
      </c>
      <c r="CV7" s="38">
        <v>47.35</v>
      </c>
      <c r="CW7" s="38">
        <v>47.67</v>
      </c>
      <c r="CX7" s="38">
        <v>82.67</v>
      </c>
      <c r="CY7" s="38">
        <v>82.19</v>
      </c>
      <c r="CZ7" s="38">
        <v>82.35</v>
      </c>
      <c r="DA7" s="38">
        <v>83.08</v>
      </c>
      <c r="DB7" s="38">
        <v>81.36</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2020-12-04T03:21:36Z</dcterms:created>
  <dcterms:modified xsi:type="dcterms:W3CDTF">2021-02-05T06:32:51Z</dcterms:modified>
  <cp:category/>
</cp:coreProperties>
</file>