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lsrjhvuNRGzPK4QKxrhLOpVeeyPQR6sPIyXKpA7Mmm3Cab0eqDtLaCIYaic1R3ejXjoaexHXlI891YZXd7poag==" workbookSaltValue="/swBjwYgGBN7rfgO022k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<sst xmlns="http://schemas.openxmlformats.org/spreadsheetml/2006/main" count="247" uniqueCount="120">
  <si>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</si>
  <si>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</si>
  <si>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</si>
  <si>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</si>
  <si>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</si>
  <si>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</si>
  <si>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</si>
  <si>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</si>
  <si>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</si>
  <si>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</si>
  <si>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</si>
  <si>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</si>
  <si>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</si>
  <si>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</si>
  <si>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</si>
  <si>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</si>
  <si>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</si>
  <si>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</si>
  <si>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</si>
  <si>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</si>
  <si>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</si>
  <si>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</si>
  <si>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</si>
  <si>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</si>
  <si>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</si>
  <si>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</si>
  <si>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</si>
  <si>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</si>
  <si>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</si>
  <si>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</si>
  <si>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</si>
  <si>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</si>
  <si>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</si>
  <si>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</si>
  <si>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</si>
  <si>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</si>
  <si>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</si>
  <si>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</si>
  <si>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</si>
  <si>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</si>
  <si>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</si>
  <si>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</si>
  <si>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</si>
  <si>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</si>
  <si>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</si>
  <si>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</si>
  <si>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</si>
  <si>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</si>
  <si>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</si>
  <si>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</si>
  <si>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</si>
  <si>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</si>
  <si>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</si>
  <si>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</si>
  <si>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</si>
  <si>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</si>
  <si>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</si>
  <si>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</si>
  <si>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</si>
  <si>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</si>
  <si>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</si>
  <si>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</si>
  <si>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</si>
  <si>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</si>
  <si>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</si>
  <si>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</si>
  <si>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</si>
  <si>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</si>
  <si>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</si>
  <si>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</si>
  <si>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</si>
  <si>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</si>
  <si>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</si>
  <si>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</si>
  <si>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</si>
  <si>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</si>
  <si>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</si>
  <si>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</si>
  <si>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</si>
  <si>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</si>
  <si>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</si>
  <si>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</si>
  <si>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</si>
  <si>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</si>
  <si>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</si>
  <si>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</si>
  <si>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</si>
  <si>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</si>
  <si>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</si>
  <si>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</si>
  <si>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</si>
  <si>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</si>
  <si>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</si>
  <si>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</si>
  <si>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</si>
  <si>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</si>
  <si>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</si>
  <si>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</si>
  <si>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</si>
  <si>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</si>
  <si>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</si>
  <si>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</si>
  <si>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</si>
  <si>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</si>
  <si>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</si>
  <si>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</si>
  <si>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</si>
  <si>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</si>
  <si>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</si>
  <si>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</si>
  <si>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</si>
  <si>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</si>
  <si>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</si>
  <si>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</si>
  <si>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</si>
  <si>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</si>
  <si>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</si>
  <si>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また、資産の老朽化や人口減少等に伴う料金収入の減少に対応するため、平成28年度に策定した経営戦略に沿って、経営基盤強化と財政マネジメントの向上に努めてまいりたい。</t>
    <phoneticPr fontId="4"/>
  </si>
  <si>
    <t>　供用開始から13年が経過し、ブロアの故障等があるが、修繕や取替で対応している。</t>
    <phoneticPr fontId="4"/>
  </si>
  <si>
    <t>　整備事業は完成しており、大規模な改修等も行っていないが、整備地区が島嶼部の小集落を中心とした過疎地域であるため、特に人口減少の影響を大きく受けている。
　①の収益的収支比率は100％で、前年度と比較して36.37ポイント増加しているが、これまで資本勘定に繰入を行っていた収益勘定の不足分に係る繰入金を、当該年度から収益勘定に繰入することとしたため大きく変動したものである。
　⑤の経費回収率については、前年度と比較して手数料や消耗品等、維持管理費が減少したため1.57ポイント改善したものの、公共下水道事業の料金体系に準じた料金設定にしていることや、⑥の汚水処理原価が類似団体と比較して高いこどなどから、類似団体平均値と比べて大幅に低くなっている。
　人口減少や節水機器の普及、社会情勢の変化による上水道使用量の減少等により施設利用率は、類似団体平均値と比べて低くなっているが、水洗化率については、類似団体平均値と比べて高くなっている。</t>
    <rPh sb="202" eb="205">
      <t>ゼンネンド</t>
    </rPh>
    <rPh sb="206" eb="208">
      <t>ヒカク</t>
    </rPh>
    <rPh sb="239" eb="241">
      <t>カイゼン</t>
    </rPh>
    <rPh sb="278" eb="280">
      <t>オスイ</t>
    </rPh>
    <rPh sb="280" eb="282">
      <t>ショリ</t>
    </rPh>
    <rPh sb="282" eb="284">
      <t>ゲンカ</t>
    </rPh>
    <rPh sb="285" eb="287">
      <t>ルイジ</t>
    </rPh>
    <rPh sb="287" eb="289">
      <t>ダンタイ</t>
    </rPh>
    <rPh sb="290" eb="292">
      <t>ヒカク</t>
    </rPh>
    <rPh sb="294" eb="295">
      <t>タカ</t>
    </rPh>
    <rPh sb="314" eb="316">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</si>
</sst>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80-48C8-9BE2-25EE469864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80-48C8-9BE2-25EE469864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21.43</c:v>
                </c:pt>
                <c:pt idx="1">
                  <c:v>19.64</c:v>
                </c:pt>
                <c:pt idx="2">
                  <c:v>19.64</c:v>
                </c:pt>
                <c:pt idx="3">
                  <c:v>17.86</c:v>
                </c:pt>
                <c:pt idx="4">
                  <c:v>17.86</c:v>
                </c:pt>
              </c:numCache>
            </c:numRef>
          </c:val>
          <c:extLst>
            <c:ext xmlns:c16="http://schemas.microsoft.com/office/drawing/2014/chart" uri="{C3380CC4-5D6E-409C-BE32-E72D297353CC}">
              <c16:uniqueId val="{00000000-83E7-4F6E-88F7-BCFD4EC6E5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83E7-4F6E-88F7-BCFD4EC6E5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92.54</c:v>
                </c:pt>
                <c:pt idx="1">
                  <c:v>98.31</c:v>
                </c:pt>
                <c:pt idx="2">
                  <c:v>98.18</c:v>
                </c:pt>
                <c:pt idx="3">
                  <c:v>98</c:v>
                </c:pt>
                <c:pt idx="4">
                  <c:v>100</c:v>
                </c:pt>
              </c:numCache>
            </c:numRef>
          </c:val>
          <c:extLst>
            <c:ext xmlns:c16="http://schemas.microsoft.com/office/drawing/2014/chart" uri="{C3380CC4-5D6E-409C-BE32-E72D297353CC}">
              <c16:uniqueId val="{00000000-A9F0-40DB-9DE8-F29F595F7A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A9F0-40DB-9DE8-F29F595F7A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64.819999999999993</c:v>
                </c:pt>
                <c:pt idx="1">
                  <c:v>66.44</c:v>
                </c:pt>
                <c:pt idx="2">
                  <c:v>61.96</c:v>
                </c:pt>
                <c:pt idx="3">
                  <c:v>63.63</c:v>
                </c:pt>
                <c:pt idx="4">
                  <c:v>100</c:v>
                </c:pt>
              </c:numCache>
            </c:numRef>
          </c:val>
          <c:extLst>
            <c:ext xmlns:c16="http://schemas.microsoft.com/office/drawing/2014/chart" uri="{C3380CC4-5D6E-409C-BE32-E72D297353CC}">
              <c16:uniqueId val="{00000000-A470-42BE-B567-B630BB6CE1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0-42BE-B567-B630BB6CE1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3-44E8-A6D2-D3FDD1399B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3-44E8-A6D2-D3FDD1399B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89-4B55-8C35-C93B4CF8A9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9-4B55-8C35-C93B4CF8A9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FB-4436-9406-FF140B17B7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FB-4436-9406-FF140B17B7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7-42EB-BA54-E217C560B0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7-42EB-BA54-E217C560B0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1369.72</c:v>
                </c:pt>
                <c:pt idx="1">
                  <c:v>1228.7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15-4ED5-9DC2-63195962D6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CA15-4ED5-9DC2-63195962D6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12.87</c:v>
                </c:pt>
                <c:pt idx="1">
                  <c:v>14.83</c:v>
                </c:pt>
                <c:pt idx="2">
                  <c:v>18.05</c:v>
                </c:pt>
                <c:pt idx="3">
                  <c:v>14.99</c:v>
                </c:pt>
                <c:pt idx="4">
                  <c:v>16.559999999999999</c:v>
                </c:pt>
              </c:numCache>
            </c:numRef>
          </c:val>
          <c:extLst>
            <c:ext xmlns:c16="http://schemas.microsoft.com/office/drawing/2014/chart" uri="{C3380CC4-5D6E-409C-BE32-E72D297353CC}">
              <c16:uniqueId val="{00000000-47AB-48BB-B9ED-7FF5084994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47AB-48BB-B9ED-7FF5084994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1232.79</c:v>
                </c:pt>
                <c:pt idx="1">
                  <c:v>1118.53</c:v>
                </c:pt>
                <c:pt idx="2">
                  <c:v>913.05</c:v>
                </c:pt>
                <c:pt idx="3">
                  <c:v>1117.71</c:v>
                </c:pt>
                <c:pt idx="4">
                  <c:v>1053.0899999999999</c:v>
                </c:pt>
              </c:numCache>
            </c:numRef>
          </c:val>
          <c:extLst>
            <c:ext xmlns:c16="http://schemas.microsoft.com/office/drawing/2014/chart" uri="{C3380CC4-5D6E-409C-BE32-E72D297353CC}">
              <c16:uniqueId val="{00000000-BE5A-4A5C-8483-12E9F777FD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BE5A-4A5C-8483-12E9F777FD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158386</v>
      </c>
      <c r="AM8" s="69"/>
      <c r="AN8" s="69"/>
      <c r="AO8" s="69"/>
      <c r="AP8" s="69"/>
      <c r="AQ8" s="69"/>
      <c r="AR8" s="69"/>
      <c r="AS8" s="69"/>
      <c r="AT8" s="68">
        <f>データ!T6</f>
        <v>419.14</v>
      </c>
      <c r="AU8" s="68"/>
      <c r="AV8" s="68"/>
      <c r="AW8" s="68"/>
      <c r="AX8" s="68"/>
      <c r="AY8" s="68"/>
      <c r="AZ8" s="68"/>
      <c r="BA8" s="68"/>
      <c r="BB8" s="68">
        <f>データ!U6</f>
        <v>377.88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2792</v>
      </c>
      <c r="AE10" s="69"/>
      <c r="AF10" s="69"/>
      <c r="AG10" s="69"/>
      <c r="AH10" s="69"/>
      <c r="AI10" s="69"/>
      <c r="AJ10" s="69"/>
      <c r="AK10" s="2"/>
      <c r="AL10" s="69">
        <f>データ!V6</f>
        <v>49</v>
      </c>
      <c r="AM10" s="69"/>
      <c r="AN10" s="69"/>
      <c r="AO10" s="69"/>
      <c r="AP10" s="69"/>
      <c r="AQ10" s="69"/>
      <c r="AR10" s="69"/>
      <c r="AS10" s="69"/>
      <c r="AT10" s="68">
        <f>データ!W6</f>
        <v>0.02</v>
      </c>
      <c r="AU10" s="68"/>
      <c r="AV10" s="68"/>
      <c r="AW10" s="68"/>
      <c r="AX10" s="68"/>
      <c r="AY10" s="68"/>
      <c r="AZ10" s="68"/>
      <c r="BA10" s="68"/>
      <c r="BB10" s="68">
        <f>データ!X6</f>
        <v>2450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gmpvvRaFjG5MPqObH7zNIF29Cdl/wfaEDQ/fdju4uGMPuc6eQBdf4KGnXTZzjCaTNsmKCkfbaB8xo6nSkvfSw==" saltValue="SQ8vVgDviP5jiEaN8beH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382027</v>
      </c>
      <c r="D6" s="33">
        <f t="shared" si="3"/>
        <v>47</v>
      </c>
      <c r="E6" s="33">
        <f t="shared" si="3"/>
        <v>18</v>
      </c>
      <c r="F6" s="33">
        <f t="shared" si="3"/>
        <v>0</v>
      </c>
      <c r="G6" s="33">
        <f t="shared" si="3"/>
        <v>0</v>
      </c>
      <c r="H6" s="33" t="str">
        <f t="shared" si="3"/>
        <v>愛媛県　今治市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0.03</v>
      </c>
      <c r="Q6" s="34">
        <f t="shared" si="3"/>
        <v>100</v>
      </c>
      <c r="R6" s="34">
        <f t="shared" si="3"/>
        <v>2792</v>
      </c>
      <c r="S6" s="34">
        <f t="shared" si="3"/>
        <v>158386</v>
      </c>
      <c r="T6" s="34">
        <f t="shared" si="3"/>
        <v>419.14</v>
      </c>
      <c r="U6" s="34">
        <f t="shared" si="3"/>
        <v>377.88</v>
      </c>
      <c r="V6" s="34">
        <f t="shared" si="3"/>
        <v>49</v>
      </c>
      <c r="W6" s="34">
        <f t="shared" si="3"/>
        <v>0.02</v>
      </c>
      <c r="X6" s="34">
        <f t="shared" si="3"/>
        <v>2450</v>
      </c>
      <c r="Y6" s="35">
        <f>IF(Y7="",NA(),Y7)</f>
        <v>64.819999999999993</v>
      </c>
      <c r="Z6" s="35">
        <f t="shared" ref="Z6:AH6" si="4">IF(Z7="",NA(),Z7)</f>
        <v>66.44</v>
      </c>
      <c r="AA6" s="35">
        <f t="shared" si="4"/>
        <v>61.96</v>
      </c>
      <c r="AB6" s="35">
        <f t="shared" si="4"/>
        <v>63.63</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1369.72</v>
      </c>
      <c r="BG6" s="35">
        <f t="shared" ref="BG6:BO6" si="7">IF(BG7="",NA(),BG7)</f>
        <v>1228.7</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12.87</v>
      </c>
      <c r="BR6" s="35">
        <f t="shared" ref="BR6:BZ6" si="8">IF(BR7="",NA(),BR7)</f>
        <v>14.83</v>
      </c>
      <c r="BS6" s="35">
        <f t="shared" si="8"/>
        <v>18.05</v>
      </c>
      <c r="BT6" s="35">
        <f t="shared" si="8"/>
        <v>14.99</v>
      </c>
      <c r="BU6" s="35">
        <f t="shared" si="8"/>
        <v>16.559999999999999</v>
      </c>
      <c r="BV6" s="35">
        <f t="shared" si="8"/>
        <v>57.03</v>
      </c>
      <c r="BW6" s="35">
        <f t="shared" si="8"/>
        <v>55.84</v>
      </c>
      <c r="BX6" s="35">
        <f t="shared" si="8"/>
        <v>57.08</v>
      </c>
      <c r="BY6" s="35">
        <f t="shared" si="8"/>
        <v>55.85</v>
      </c>
      <c r="BZ6" s="35">
        <f t="shared" si="8"/>
        <v>53.23</v>
      </c>
      <c r="CA6" s="34" t="str">
        <f>IF(CA7="","",IF(CA7="-","【-】","【"&amp;SUBSTITUTE(TEXT(CA7,"#,##0.00"),"-","△")&amp;"】"))</f>
        <v>【59.98】</v>
      </c>
      <c r="CB6" s="35">
        <f>IF(CB7="",NA(),CB7)</f>
        <v>1232.79</v>
      </c>
      <c r="CC6" s="35">
        <f t="shared" ref="CC6:CK6" si="9">IF(CC7="",NA(),CC7)</f>
        <v>1118.53</v>
      </c>
      <c r="CD6" s="35">
        <f t="shared" si="9"/>
        <v>913.05</v>
      </c>
      <c r="CE6" s="35">
        <f t="shared" si="9"/>
        <v>1117.71</v>
      </c>
      <c r="CF6" s="35">
        <f t="shared" si="9"/>
        <v>1053.0899999999999</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21.43</v>
      </c>
      <c r="CN6" s="35">
        <f t="shared" ref="CN6:CV6" si="10">IF(CN7="",NA(),CN7)</f>
        <v>19.64</v>
      </c>
      <c r="CO6" s="35">
        <f t="shared" si="10"/>
        <v>19.64</v>
      </c>
      <c r="CP6" s="35">
        <f t="shared" si="10"/>
        <v>17.86</v>
      </c>
      <c r="CQ6" s="35">
        <f t="shared" si="10"/>
        <v>17.86</v>
      </c>
      <c r="CR6" s="35">
        <f t="shared" si="10"/>
        <v>58.25</v>
      </c>
      <c r="CS6" s="35">
        <f t="shared" si="10"/>
        <v>61.55</v>
      </c>
      <c r="CT6" s="35">
        <f t="shared" si="10"/>
        <v>57.22</v>
      </c>
      <c r="CU6" s="35">
        <f t="shared" si="10"/>
        <v>54.93</v>
      </c>
      <c r="CV6" s="35">
        <f t="shared" si="10"/>
        <v>55.96</v>
      </c>
      <c r="CW6" s="34" t="str">
        <f>IF(CW7="","",IF(CW7="-","【-】","【"&amp;SUBSTITUTE(TEXT(CW7,"#,##0.00"),"-","△")&amp;"】"))</f>
        <v>【58.71】</v>
      </c>
      <c r="CX6" s="35">
        <f>IF(CX7="",NA(),CX7)</f>
        <v>92.54</v>
      </c>
      <c r="CY6" s="35">
        <f t="shared" ref="CY6:DG6" si="11">IF(CY7="",NA(),CY7)</f>
        <v>98.31</v>
      </c>
      <c r="CZ6" s="35">
        <f t="shared" si="11"/>
        <v>98.18</v>
      </c>
      <c r="DA6" s="35">
        <f t="shared" si="11"/>
        <v>98</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382027</v>
      </c>
      <c r="D7" s="37">
        <v>47</v>
      </c>
      <c r="E7" s="37">
        <v>18</v>
      </c>
      <c r="F7" s="37">
        <v>0</v>
      </c>
      <c r="G7" s="37">
        <v>0</v>
      </c>
      <c r="H7" s="37" t="s">
        <v>97</v>
      </c>
      <c r="I7" s="37" t="s">
        <v>98</v>
      </c>
      <c r="J7" s="37" t="s">
        <v>99</v>
      </c>
      <c r="K7" s="37" t="s">
        <v>100</v>
      </c>
      <c r="L7" s="37" t="s">
        <v>101</v>
      </c>
      <c r="M7" s="37" t="s">
        <v>102</v>
      </c>
      <c r="N7" s="38" t="s">
        <v>103</v>
      </c>
      <c r="O7" s="38" t="s">
        <v>104</v>
      </c>
      <c r="P7" s="38">
        <v>0.03</v>
      </c>
      <c r="Q7" s="38">
        <v>100</v>
      </c>
      <c r="R7" s="38">
        <v>2792</v>
      </c>
      <c r="S7" s="38">
        <v>158386</v>
      </c>
      <c r="T7" s="38">
        <v>419.14</v>
      </c>
      <c r="U7" s="38">
        <v>377.88</v>
      </c>
      <c r="V7" s="38">
        <v>49</v>
      </c>
      <c r="W7" s="38">
        <v>0.02</v>
      </c>
      <c r="X7" s="38">
        <v>2450</v>
      </c>
      <c r="Y7" s="38">
        <v>64.819999999999993</v>
      </c>
      <c r="Z7" s="38">
        <v>66.44</v>
      </c>
      <c r="AA7" s="38">
        <v>61.96</v>
      </c>
      <c r="AB7" s="38">
        <v>63.63</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1369.72</v>
      </c>
      <c r="BG7" s="38">
        <v>1228.7</v>
      </c>
      <c r="BH7" s="38">
        <v>0</v>
      </c>
      <c r="BI7" s="38">
        <v>0</v>
      </c>
      <c r="BJ7" s="38">
        <v>0</v>
      </c>
      <c r="BK7" s="38">
        <v>392.19</v>
      </c>
      <c r="BL7" s="38">
        <v>413.5</v>
      </c>
      <c r="BM7" s="38">
        <v>407.42</v>
      </c>
      <c r="BN7" s="38">
        <v>386.46</v>
      </c>
      <c r="BO7" s="38">
        <v>421.25</v>
      </c>
      <c r="BP7" s="38">
        <v>307.23</v>
      </c>
      <c r="BQ7" s="38">
        <v>12.87</v>
      </c>
      <c r="BR7" s="38">
        <v>14.83</v>
      </c>
      <c r="BS7" s="38">
        <v>18.05</v>
      </c>
      <c r="BT7" s="38">
        <v>14.99</v>
      </c>
      <c r="BU7" s="38">
        <v>16.559999999999999</v>
      </c>
      <c r="BV7" s="38">
        <v>57.03</v>
      </c>
      <c r="BW7" s="38">
        <v>55.84</v>
      </c>
      <c r="BX7" s="38">
        <v>57.08</v>
      </c>
      <c r="BY7" s="38">
        <v>55.85</v>
      </c>
      <c r="BZ7" s="38">
        <v>53.23</v>
      </c>
      <c r="CA7" s="38">
        <v>59.98</v>
      </c>
      <c r="CB7" s="38">
        <v>1232.79</v>
      </c>
      <c r="CC7" s="38">
        <v>1118.53</v>
      </c>
      <c r="CD7" s="38">
        <v>913.05</v>
      </c>
      <c r="CE7" s="38">
        <v>1117.71</v>
      </c>
      <c r="CF7" s="38">
        <v>1053.0899999999999</v>
      </c>
      <c r="CG7" s="38">
        <v>283.73</v>
      </c>
      <c r="CH7" s="38">
        <v>287.57</v>
      </c>
      <c r="CI7" s="38">
        <v>286.86</v>
      </c>
      <c r="CJ7" s="38">
        <v>287.91000000000003</v>
      </c>
      <c r="CK7" s="38">
        <v>283.3</v>
      </c>
      <c r="CL7" s="38">
        <v>272.98</v>
      </c>
      <c r="CM7" s="38">
        <v>21.43</v>
      </c>
      <c r="CN7" s="38">
        <v>19.64</v>
      </c>
      <c r="CO7" s="38">
        <v>19.64</v>
      </c>
      <c r="CP7" s="38">
        <v>17.86</v>
      </c>
      <c r="CQ7" s="38">
        <v>17.86</v>
      </c>
      <c r="CR7" s="38">
        <v>58.25</v>
      </c>
      <c r="CS7" s="38">
        <v>61.55</v>
      </c>
      <c r="CT7" s="38">
        <v>57.22</v>
      </c>
      <c r="CU7" s="38">
        <v>54.93</v>
      </c>
      <c r="CV7" s="38">
        <v>55.96</v>
      </c>
      <c r="CW7" s="38">
        <v>58.71</v>
      </c>
      <c r="CX7" s="38">
        <v>92.54</v>
      </c>
      <c r="CY7" s="38">
        <v>98.31</v>
      </c>
      <c r="CZ7" s="38">
        <v>98.18</v>
      </c>
      <c r="DA7" s="38">
        <v>98</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2021-02-05T06:32:38Z</cp:lastPrinted>
  <dcterms:created xsi:type="dcterms:W3CDTF">2020-12-04T03:18:27Z</dcterms:created>
  <dcterms:modified xsi:type="dcterms:W3CDTF">2021-02-05T06:32:39Z</dcterms:modified>
  <cp:category/>
</cp:coreProperties>
</file>