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2 （影浦）\団体別ファイル\【〆切2８（月）】公営企業に係る経営比較分析表（令和元年度決算）の分析等について（依頼）\01 松山市〇\"/>
    </mc:Choice>
  </mc:AlternateContent>
  <workbookProtection workbookAlgorithmName="SHA-512" workbookHashValue="qqrArv8ns0osVEcqLiGW7u/+2WX5Z2QdIwdUhyoMxVjZjECl5OFTze2Vlzj8O1ZiuKvyCbI5O+r+BoIvu1HFBQ==" workbookSaltValue="pQ6jmRxwAwzV/kFlcrKVC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Z53" i="4" s="1"/>
  <c r="BB7" i="5"/>
  <c r="BA7" i="5"/>
  <c r="AZ7" i="5"/>
  <c r="AY7" i="5"/>
  <c r="AX7" i="5"/>
  <c r="AW7" i="5"/>
  <c r="AV7" i="5"/>
  <c r="AU7" i="5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JQ8" i="4"/>
  <c r="HX8" i="4"/>
  <c r="FJ8" i="4"/>
  <c r="CF8" i="4"/>
  <c r="AQ8" i="4"/>
  <c r="B8" i="4"/>
  <c r="B6" i="4"/>
  <c r="MI76" i="4" l="1"/>
  <c r="HJ51" i="4"/>
  <c r="MA30" i="4"/>
  <c r="IT76" i="4"/>
  <c r="HJ30" i="4"/>
  <c r="CS51" i="4"/>
  <c r="CS30" i="4"/>
  <c r="BZ76" i="4"/>
  <c r="MA51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HP76" i="4"/>
  <c r="BG30" i="4"/>
  <c r="AV76" i="4"/>
  <c r="KO51" i="4"/>
  <c r="LE76" i="4"/>
  <c r="FX51" i="4"/>
  <c r="KO30" i="4"/>
  <c r="BG51" i="4"/>
  <c r="FX30" i="4"/>
  <c r="JV30" i="4"/>
  <c r="HA76" i="4"/>
  <c r="AN51" i="4"/>
  <c r="FE30" i="4"/>
  <c r="AN30" i="4"/>
  <c r="AG76" i="4"/>
  <c r="JV51" i="4"/>
  <c r="KP76" i="4"/>
  <c r="FE51" i="4"/>
  <c r="JC51" i="4"/>
  <c r="KA76" i="4"/>
  <c r="EL51" i="4"/>
  <c r="JC30" i="4"/>
  <c r="U51" i="4"/>
  <c r="GL76" i="4"/>
  <c r="EL30" i="4"/>
  <c r="U30" i="4"/>
  <c r="R76" i="4"/>
</calcChain>
</file>

<file path=xl/sharedStrings.xml><?xml version="1.0" encoding="utf-8"?>
<sst xmlns="http://schemas.openxmlformats.org/spreadsheetml/2006/main" count="282" uniqueCount="138">
  <si>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</si>
  <si>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</si>
  <si>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</si>
  <si>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</si>
  <si>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</si>
  <si>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</si>
  <si>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</si>
  <si>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</si>
  <si>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</si>
  <si>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</si>
  <si>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</si>
  <si>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</si>
  <si>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</si>
  <si>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</si>
  <si>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</si>
  <si>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</si>
  <si>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</si>
  <si>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</si>
  <si>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</si>
  <si>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</si>
  <si>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</si>
  <si>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</si>
  <si>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</si>
  <si>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</si>
  <si>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</si>
  <si>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</si>
  <si>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</si>
  <si>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</si>
  <si>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</si>
  <si>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</si>
  <si>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</si>
  <si>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</si>
  <si>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</si>
  <si>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</si>
  <si>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</si>
  <si>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</si>
  <si>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</si>
  <si>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</si>
  <si>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</si>
  <si>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</si>
  <si>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</si>
  <si>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</si>
  <si>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</si>
  <si>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</si>
  <si>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</si>
  <si>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</si>
  <si>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</si>
  <si>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</si>
  <si>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</si>
  <si>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</si>
  <si>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</si>
  <si>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</si>
  <si>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</si>
  <si>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</si>
  <si>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</si>
  <si>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</si>
  <si>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</si>
  <si>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</si>
  <si>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</si>
  <si>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</si>
  <si>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</si>
  <si>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</si>
  <si>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</si>
  <si>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</si>
  <si>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</si>
  <si>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</si>
  <si>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</si>
  <si>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</si>
  <si>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</si>
  <si>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</si>
  <si>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</si>
  <si>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</si>
  <si>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</si>
  <si>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</si>
  <si>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</si>
  <si>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</si>
  <si>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</si>
  <si>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</si>
  <si>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</si>
  <si>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</si>
  <si>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</si>
  <si>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</si>
  <si>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</si>
  <si>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</si>
  <si>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</si>
  <si>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</si>
  <si>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</si>
  <si>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</si>
  <si>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</si>
  <si>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</si>
  <si>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</si>
  <si>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</si>
  <si>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</si>
  <si>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</si>
  <si>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</si>
  <si>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</si>
  <si>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</si>
  <si>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</si>
  <si>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</si>
  <si>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</si>
  <si>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</si>
  <si>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</si>
  <si>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</si>
  <si>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当該値(N-1)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</si>
  <si>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</si>
  <si>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</si>
  <si>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</si>
  <si>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</si>
  <si>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</si>
  <si>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</si>
  <si>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</si>
  <si>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</si>
  <si>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</si>
  <si>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</si>
  <si>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</si>
  <si>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</si>
  <si>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</si>
  <si>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</si>
  <si>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高架下駐車場（美沢）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</si>
  <si>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</si>
  <si>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</si>
  <si>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</si>
  <si>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</si>
  <si>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</si>
  <si>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</si>
  <si>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</si>
  <si>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</si>
  <si>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</si>
  <si>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</si>
  <si>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</si>
  <si>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</si>
  <si>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</si>
  <si>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</si>
  <si>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</si>
  <si>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</si>
  <si>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</si>
  <si>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</si>
  <si>
    <t>平成27年度から、指定管理者による利用料金制の導入により、収支が改善した。（平成29年度以降は、指定管理者の決算を合わせたため、収益等の状況が下がったように見えている。）
　国道高架の耐震補強工事に伴い平成29年度に営業を休止した影響で、当該施設の大口利用者が移転し利用再開につながっていない。
　今後も、指定管理者と協力し、収益性を向上するための検討をしていく。</t>
    <rPh sb="115" eb="117">
      <t>エイキョウ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</si>
</sst>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2630.6</c:v>
                </c:pt>
                <c:pt idx="1">
                  <c:v>1617.5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0-4290-86E5-C79464FF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0-4290-86E5-C79464FF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0-406F-AFAD-CC6C0EFBE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0-406F-AFAD-CC6C0EFBE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F8E-43E2-A45E-DCD1D88C6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E-43E2-A45E-DCD1D88C6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115-404D-91E8-0304FE673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5-404D-91E8-0304FE673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9-432E-917B-1F0D429FD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9-432E-917B-1F0D429FD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4-4A27-9AD2-15D72CF5F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4-4A27-9AD2-15D72CF5F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C-41F3-B6DD-8633C8A9C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C-41F3-B6DD-8633C8A9C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96.2</c:v>
                </c:pt>
                <c:pt idx="1">
                  <c:v>93.8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8-4F59-831F-42A327548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68-4F59-831F-42A327548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911</c:v>
                </c:pt>
                <c:pt idx="1">
                  <c:v>956</c:v>
                </c:pt>
                <c:pt idx="2">
                  <c:v>-7</c:v>
                </c:pt>
                <c:pt idx="3">
                  <c:v>-9</c:v>
                </c:pt>
                <c:pt idx="4">
                  <c:v>-30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8-4321-BF93-3929ABEA3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8-4321-BF93-3929ABEA3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7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高架下駐車場（美沢）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632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125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2630.6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1617.5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0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0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0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443.6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355.6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358.6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464.8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1721.5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2.2999999999999998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9.6999999999999993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154.1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151.6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151.19999999999999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176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 t="str">
        <f>データ!AW7</f>
        <v>-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96.2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93.8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0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911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956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-7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-9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-30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54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33.4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22.3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33.6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35.299999999999997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9663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9019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8406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7531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8442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 t="str">
        <f>データ!CN7</f>
        <v>-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85.4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69.900000000000006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51.8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ZqZz3uiDGaYBvPYg7LGsQ3j2THUc5d1cvfh3yRtW8ctqS8wwaJy4rUQzGlbEmwqSioZJeAA1dA20GsZl23fc/Q==" saltValue="vLmVIl5e4/1zkS/6ZVUfR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90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100</v>
      </c>
      <c r="AW5" s="59" t="s">
        <v>90</v>
      </c>
      <c r="AX5" s="59" t="s">
        <v>103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99</v>
      </c>
      <c r="BG5" s="59" t="s">
        <v>100</v>
      </c>
      <c r="BH5" s="59" t="s">
        <v>104</v>
      </c>
      <c r="BI5" s="59" t="s">
        <v>105</v>
      </c>
      <c r="BJ5" s="59" t="s">
        <v>102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99</v>
      </c>
      <c r="BR5" s="59" t="s">
        <v>106</v>
      </c>
      <c r="BS5" s="59" t="s">
        <v>107</v>
      </c>
      <c r="BT5" s="59" t="s">
        <v>91</v>
      </c>
      <c r="BU5" s="59" t="s">
        <v>108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109</v>
      </c>
      <c r="CC5" s="59" t="s">
        <v>100</v>
      </c>
      <c r="CD5" s="59" t="s">
        <v>110</v>
      </c>
      <c r="CE5" s="59" t="s">
        <v>101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99</v>
      </c>
      <c r="CP5" s="59" t="s">
        <v>111</v>
      </c>
      <c r="CQ5" s="59" t="s">
        <v>90</v>
      </c>
      <c r="CR5" s="59" t="s">
        <v>91</v>
      </c>
      <c r="CS5" s="59" t="s">
        <v>102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106</v>
      </c>
      <c r="DB5" s="59" t="s">
        <v>90</v>
      </c>
      <c r="DC5" s="59" t="s">
        <v>91</v>
      </c>
      <c r="DD5" s="59" t="s">
        <v>102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100</v>
      </c>
      <c r="DM5" s="59" t="s">
        <v>107</v>
      </c>
      <c r="DN5" s="59" t="s">
        <v>101</v>
      </c>
      <c r="DO5" s="59" t="s">
        <v>102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112</v>
      </c>
      <c r="B6" s="60">
        <f>B8</f>
        <v>2019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10</v>
      </c>
      <c r="H6" s="60" t="str">
        <f>SUBSTITUTE(H8,"　","")</f>
        <v>愛媛県松山市</v>
      </c>
      <c r="I6" s="60" t="str">
        <f t="shared" si="1"/>
        <v>高架下駐車場（美沢）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25</v>
      </c>
      <c r="S6" s="62" t="str">
        <f t="shared" si="1"/>
        <v>無</v>
      </c>
      <c r="T6" s="62" t="str">
        <f t="shared" si="1"/>
        <v>無</v>
      </c>
      <c r="U6" s="63">
        <f t="shared" si="1"/>
        <v>632</v>
      </c>
      <c r="V6" s="63">
        <f t="shared" si="1"/>
        <v>9</v>
      </c>
      <c r="W6" s="63">
        <f t="shared" si="1"/>
        <v>0</v>
      </c>
      <c r="X6" s="62" t="str">
        <f t="shared" si="1"/>
        <v>利用料金制</v>
      </c>
      <c r="Y6" s="64">
        <f>IF(Y8="-",NA(),Y8)</f>
        <v>2630.6</v>
      </c>
      <c r="Z6" s="64">
        <f t="shared" ref="Z6:AH6" si="2">IF(Z8="-",NA(),Z8)</f>
        <v>1617.5</v>
      </c>
      <c r="AA6" s="64">
        <f t="shared" si="2"/>
        <v>0</v>
      </c>
      <c r="AB6" s="64">
        <f t="shared" si="2"/>
        <v>0</v>
      </c>
      <c r="AC6" s="64">
        <f t="shared" si="2"/>
        <v>0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96.2</v>
      </c>
      <c r="BG6" s="64">
        <f t="shared" ref="BG6:BO6" si="5">IF(BG8="-",NA(),BG8)</f>
        <v>93.8</v>
      </c>
      <c r="BH6" s="64">
        <f t="shared" si="5"/>
        <v>0</v>
      </c>
      <c r="BI6" s="64">
        <f t="shared" si="5"/>
        <v>0</v>
      </c>
      <c r="BJ6" s="64">
        <f t="shared" si="5"/>
        <v>0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911</v>
      </c>
      <c r="BR6" s="65">
        <f t="shared" ref="BR6:BZ6" si="6">IF(BR8="-",NA(),BR8)</f>
        <v>956</v>
      </c>
      <c r="BS6" s="65">
        <f t="shared" si="6"/>
        <v>-7</v>
      </c>
      <c r="BT6" s="65">
        <f t="shared" si="6"/>
        <v>-9</v>
      </c>
      <c r="BU6" s="65">
        <f t="shared" si="6"/>
        <v>-30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113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114</v>
      </c>
      <c r="B7" s="60">
        <f t="shared" ref="B7:X7" si="10">B8</f>
        <v>2019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10</v>
      </c>
      <c r="H7" s="60" t="str">
        <f t="shared" si="10"/>
        <v>愛媛県　松山市</v>
      </c>
      <c r="I7" s="60" t="str">
        <f t="shared" si="10"/>
        <v>高架下駐車場（美沢）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25</v>
      </c>
      <c r="S7" s="62" t="str">
        <f t="shared" si="10"/>
        <v>無</v>
      </c>
      <c r="T7" s="62" t="str">
        <f t="shared" si="10"/>
        <v>無</v>
      </c>
      <c r="U7" s="63">
        <f t="shared" si="10"/>
        <v>632</v>
      </c>
      <c r="V7" s="63">
        <f t="shared" si="10"/>
        <v>9</v>
      </c>
      <c r="W7" s="63">
        <f t="shared" si="10"/>
        <v>0</v>
      </c>
      <c r="X7" s="62" t="str">
        <f t="shared" si="10"/>
        <v>利用料金制</v>
      </c>
      <c r="Y7" s="64">
        <f>Y8</f>
        <v>2630.6</v>
      </c>
      <c r="Z7" s="64">
        <f t="shared" ref="Z7:AH7" si="11">Z8</f>
        <v>1617.5</v>
      </c>
      <c r="AA7" s="64">
        <f t="shared" si="11"/>
        <v>0</v>
      </c>
      <c r="AB7" s="64">
        <f t="shared" si="11"/>
        <v>0</v>
      </c>
      <c r="AC7" s="64">
        <f t="shared" si="11"/>
        <v>0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96.2</v>
      </c>
      <c r="BG7" s="64">
        <f t="shared" ref="BG7:BO7" si="14">BG8</f>
        <v>93.8</v>
      </c>
      <c r="BH7" s="64">
        <f t="shared" si="14"/>
        <v>0</v>
      </c>
      <c r="BI7" s="64">
        <f t="shared" si="14"/>
        <v>0</v>
      </c>
      <c r="BJ7" s="64">
        <f t="shared" si="14"/>
        <v>0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911</v>
      </c>
      <c r="BR7" s="65">
        <f t="shared" ref="BR7:BZ7" si="15">BR8</f>
        <v>956</v>
      </c>
      <c r="BS7" s="65">
        <f t="shared" si="15"/>
        <v>-7</v>
      </c>
      <c r="BT7" s="65">
        <f t="shared" si="15"/>
        <v>-9</v>
      </c>
      <c r="BU7" s="65">
        <f t="shared" si="15"/>
        <v>-30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115</v>
      </c>
      <c r="CC7" s="64" t="s">
        <v>115</v>
      </c>
      <c r="CD7" s="64" t="s">
        <v>115</v>
      </c>
      <c r="CE7" s="64" t="s">
        <v>115</v>
      </c>
      <c r="CF7" s="64" t="s">
        <v>115</v>
      </c>
      <c r="CG7" s="64" t="s">
        <v>115</v>
      </c>
      <c r="CH7" s="64" t="s">
        <v>115</v>
      </c>
      <c r="CI7" s="64" t="s">
        <v>115</v>
      </c>
      <c r="CJ7" s="64" t="s">
        <v>115</v>
      </c>
      <c r="CK7" s="64" t="s">
        <v>116</v>
      </c>
      <c r="CL7" s="61"/>
      <c r="CM7" s="63">
        <f>CM8</f>
        <v>0</v>
      </c>
      <c r="CN7" s="63" t="str">
        <f>CN8</f>
        <v>-</v>
      </c>
      <c r="CO7" s="64" t="s">
        <v>115</v>
      </c>
      <c r="CP7" s="64" t="s">
        <v>115</v>
      </c>
      <c r="CQ7" s="64" t="s">
        <v>115</v>
      </c>
      <c r="CR7" s="64" t="s">
        <v>115</v>
      </c>
      <c r="CS7" s="64" t="s">
        <v>115</v>
      </c>
      <c r="CT7" s="64" t="s">
        <v>115</v>
      </c>
      <c r="CU7" s="64" t="s">
        <v>115</v>
      </c>
      <c r="CV7" s="64" t="s">
        <v>115</v>
      </c>
      <c r="CW7" s="64" t="s">
        <v>115</v>
      </c>
      <c r="CX7" s="64" t="s">
        <v>116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382019</v>
      </c>
      <c r="D8" s="67">
        <v>47</v>
      </c>
      <c r="E8" s="67">
        <v>14</v>
      </c>
      <c r="F8" s="67">
        <v>0</v>
      </c>
      <c r="G8" s="67">
        <v>10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25</v>
      </c>
      <c r="S8" s="69" t="s">
        <v>127</v>
      </c>
      <c r="T8" s="69" t="s">
        <v>127</v>
      </c>
      <c r="U8" s="70">
        <v>632</v>
      </c>
      <c r="V8" s="70">
        <v>9</v>
      </c>
      <c r="W8" s="70">
        <v>0</v>
      </c>
      <c r="X8" s="69" t="s">
        <v>128</v>
      </c>
      <c r="Y8" s="71">
        <v>2630.6</v>
      </c>
      <c r="Z8" s="71">
        <v>1617.5</v>
      </c>
      <c r="AA8" s="71">
        <v>0</v>
      </c>
      <c r="AB8" s="71">
        <v>0</v>
      </c>
      <c r="AC8" s="71">
        <v>0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 t="s">
        <v>121</v>
      </c>
      <c r="AV8" s="72" t="s">
        <v>121</v>
      </c>
      <c r="AW8" s="72" t="s">
        <v>121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96.2</v>
      </c>
      <c r="BG8" s="71">
        <v>93.8</v>
      </c>
      <c r="BH8" s="71">
        <v>0</v>
      </c>
      <c r="BI8" s="71">
        <v>0</v>
      </c>
      <c r="BJ8" s="71">
        <v>0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911</v>
      </c>
      <c r="BR8" s="72">
        <v>956</v>
      </c>
      <c r="BS8" s="72">
        <v>-7</v>
      </c>
      <c r="BT8" s="73">
        <v>-9</v>
      </c>
      <c r="BU8" s="73">
        <v>-30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0</v>
      </c>
      <c r="CN8" s="70" t="s">
        <v>121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2021-02-07T23:41:19Z</cp:lastPrinted>
  <dcterms:created xsi:type="dcterms:W3CDTF">2020-12-04T03:39:14Z</dcterms:created>
  <dcterms:modified xsi:type="dcterms:W3CDTF">2021-02-07T23:41:22Z</dcterms:modified>
  <cp:category/>
</cp:coreProperties>
</file>