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2 （影浦）\団体別ファイル\【〆切2８（月）】公営企業に係る経営比較分析表（令和元年度決算）の分析等について（依頼）\01 松山市〇\"/>
    </mc:Choice>
  </mc:AlternateContent>
  <workbookProtection workbookAlgorithmName="SHA-512" workbookHashValue="V0d6tkDcYgQl8Ej0MbksonjAxYXZJ6zbaKnrbFw38Fq3Syc0QWGu3oqrCzNDs6uwTCHNmpuRuRz54vpr9G7H+w==" workbookSaltValue="70Fjrep1X+bVxpClIVgSj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MA31" i="4" s="1"/>
  <c r="DN7" i="5"/>
  <c r="DM7" i="5"/>
  <c r="DL7" i="5"/>
  <c r="JV31" i="4" s="1"/>
  <c r="DK7" i="5"/>
  <c r="JC31" i="4" s="1"/>
  <c r="DI7" i="5"/>
  <c r="DH7" i="5"/>
  <c r="DG7" i="5"/>
  <c r="DF7" i="5"/>
  <c r="DE7" i="5"/>
  <c r="DD7" i="5"/>
  <c r="DC7" i="5"/>
  <c r="LT77" i="4" s="1"/>
  <c r="DB7" i="5"/>
  <c r="LE77" i="4" s="1"/>
  <c r="DA7" i="5"/>
  <c r="CZ7" i="5"/>
  <c r="CN7" i="5"/>
  <c r="CM7" i="5"/>
  <c r="BZ7" i="5"/>
  <c r="BY7" i="5"/>
  <c r="BX7" i="5"/>
  <c r="BW7" i="5"/>
  <c r="BV7" i="5"/>
  <c r="BU7" i="5"/>
  <c r="BT7" i="5"/>
  <c r="LH52" i="4" s="1"/>
  <c r="BS7" i="5"/>
  <c r="KO52" i="4" s="1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BG7" i="5"/>
  <c r="BF7" i="5"/>
  <c r="EL52" i="4" s="1"/>
  <c r="BD7" i="5"/>
  <c r="BC7" i="5"/>
  <c r="BB7" i="5"/>
  <c r="BG53" i="4" s="1"/>
  <c r="BA7" i="5"/>
  <c r="AN53" i="4" s="1"/>
  <c r="AZ7" i="5"/>
  <c r="AY7" i="5"/>
  <c r="AX7" i="5"/>
  <c r="AW7" i="5"/>
  <c r="AV7" i="5"/>
  <c r="AU7" i="5"/>
  <c r="AS7" i="5"/>
  <c r="AR7" i="5"/>
  <c r="GQ32" i="4" s="1"/>
  <c r="AQ7" i="5"/>
  <c r="AP7" i="5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BZ31" i="4" s="1"/>
  <c r="AA7" i="5"/>
  <c r="BG31" i="4" s="1"/>
  <c r="Z7" i="5"/>
  <c r="Y7" i="5"/>
  <c r="X7" i="5"/>
  <c r="LJ10" i="4" s="1"/>
  <c r="W7" i="5"/>
  <c r="JQ10" i="4" s="1"/>
  <c r="V7" i="5"/>
  <c r="U7" i="5"/>
  <c r="T7" i="5"/>
  <c r="S7" i="5"/>
  <c r="HX8" i="4" s="1"/>
  <c r="R7" i="5"/>
  <c r="Q7" i="5"/>
  <c r="CF10" i="4" s="1"/>
  <c r="P7" i="5"/>
  <c r="O7" i="5"/>
  <c r="B10" i="4" s="1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U53" i="4"/>
  <c r="MA52" i="4"/>
  <c r="JV52" i="4"/>
  <c r="JC52" i="4"/>
  <c r="GQ52" i="4"/>
  <c r="FX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FE32" i="4"/>
  <c r="EL32" i="4"/>
  <c r="CS32" i="4"/>
  <c r="BZ32" i="4"/>
  <c r="BG32" i="4"/>
  <c r="AN32" i="4"/>
  <c r="U32" i="4"/>
  <c r="LH31" i="4"/>
  <c r="KO31" i="4"/>
  <c r="GQ31" i="4"/>
  <c r="FE31" i="4"/>
  <c r="CS31" i="4"/>
  <c r="AN31" i="4"/>
  <c r="U31" i="4"/>
  <c r="HX10" i="4"/>
  <c r="DU10" i="4"/>
  <c r="LJ8" i="4"/>
  <c r="JQ8" i="4"/>
  <c r="FJ8" i="4"/>
  <c r="DU8" i="4"/>
  <c r="CF8" i="4"/>
  <c r="B8" i="4"/>
  <c r="MI76" i="4" l="1"/>
  <c r="HJ51" i="4"/>
  <c r="MA30" i="4"/>
  <c r="IT76" i="4"/>
  <c r="CS51" i="4"/>
  <c r="HJ30" i="4"/>
  <c r="MA51" i="4"/>
  <c r="CS30" i="4"/>
  <c r="BZ76" i="4"/>
  <c r="C11" i="5"/>
  <c r="D11" i="5"/>
  <c r="E11" i="5"/>
  <c r="B11" i="5"/>
  <c r="BK76" i="4" l="1"/>
  <c r="LH51" i="4"/>
  <c r="LT76" i="4"/>
  <c r="GQ51" i="4"/>
  <c r="LH30" i="4"/>
  <c r="BZ30" i="4"/>
  <c r="IE76" i="4"/>
  <c r="BZ51" i="4"/>
  <c r="GQ30" i="4"/>
  <c r="FX30" i="4"/>
  <c r="BG30" i="4"/>
  <c r="AV76" i="4"/>
  <c r="KO51" i="4"/>
  <c r="HP76" i="4"/>
  <c r="LE76" i="4"/>
  <c r="FX51" i="4"/>
  <c r="KO30" i="4"/>
  <c r="BG51" i="4"/>
  <c r="HA76" i="4"/>
  <c r="AN51" i="4"/>
  <c r="FE30" i="4"/>
  <c r="FE51" i="4"/>
  <c r="AN30" i="4"/>
  <c r="AG76" i="4"/>
  <c r="JV51" i="4"/>
  <c r="KP76" i="4"/>
  <c r="JV30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<sst xmlns="http://schemas.openxmlformats.org/spreadsheetml/2006/main" count="282" uniqueCount="129">
  <si>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</si>
  <si>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</si>
  <si>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</si>
  <si>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</si>
  <si>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</si>
  <si>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</si>
  <si>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</si>
  <si>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</si>
  <si>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</si>
  <si>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</si>
  <si>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</si>
  <si>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</si>
  <si>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</si>
  <si>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</si>
  <si>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</si>
  <si>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</si>
  <si>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</si>
  <si>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</si>
  <si>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</si>
  <si>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</si>
  <si>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</si>
  <si>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</si>
  <si>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</si>
  <si>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</si>
  <si>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</si>
  <si>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</si>
  <si>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</si>
  <si>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</si>
  <si>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</si>
  <si>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</si>
  <si>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</si>
  <si>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</si>
  <si>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</si>
  <si>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</si>
  <si>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</si>
  <si>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</si>
  <si>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</si>
  <si>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</si>
  <si>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</si>
  <si>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</si>
  <si>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</si>
  <si>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</si>
  <si>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</si>
  <si>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</si>
  <si>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</si>
  <si>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</si>
  <si>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</si>
  <si>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</si>
  <si>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</si>
  <si>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</si>
  <si>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</si>
  <si>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</si>
  <si>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</si>
  <si>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</si>
  <si>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</si>
  <si>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</si>
  <si>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</si>
  <si>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</si>
  <si>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</si>
  <si>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</si>
  <si>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</si>
  <si>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</si>
  <si>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</si>
  <si>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</si>
  <si>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</si>
  <si>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</si>
  <si>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</si>
  <si>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</si>
  <si>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</si>
  <si>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</si>
  <si>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</si>
  <si>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</si>
  <si>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</si>
  <si>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</si>
  <si>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</si>
  <si>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</si>
  <si>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</si>
  <si>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</si>
  <si>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</si>
  <si>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</si>
  <si>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</si>
  <si>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</si>
  <si>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</si>
  <si>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</si>
  <si>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</si>
  <si>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</si>
  <si>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</si>
  <si>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</si>
  <si>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</si>
  <si>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</si>
  <si>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</si>
  <si>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</si>
  <si>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</si>
  <si>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</si>
  <si>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</si>
  <si>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</si>
  <si>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</si>
  <si>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</si>
  <si>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</si>
  <si>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</si>
  <si>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</si>
  <si>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</si>
  <si>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</si>
  <si>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</si>
  <si>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</si>
  <si>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</si>
  <si>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</si>
  <si>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</si>
  <si>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</si>
  <si>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高架下駐車場（朝美）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</si>
  <si>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</si>
  <si>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</si>
  <si>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</si>
  <si>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</si>
  <si>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</si>
  <si>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</si>
  <si>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</si>
  <si>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</si>
  <si>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</si>
  <si>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</si>
  <si>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</si>
  <si>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</si>
  <si>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</si>
  <si>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</si>
  <si>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</si>
  <si>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</si>
  <si>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</si>
  <si>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</si>
  <si>
    <r>
      <t xml:space="preserve"> 平成27年度から、指定管理者による利用料金制の導入により、収支が改善した。（平成29年度以降は、指定管理者の決算を合わせたため、収益等の状況が下がったように見えている。）
　国道高架の耐震補強工事に伴い、平成29年度は営業を休止</t>
    </r>
    <r>
      <rPr>
        <sz val="11"/>
        <color rgb="FFFF0000"/>
        <rFont val="ＭＳ ゴシック"/>
        <family val="3"/>
        <charset val="128"/>
      </rPr>
      <t>、令和元年度は一部供用停止を行ったため減少がみられるが、</t>
    </r>
    <r>
      <rPr>
        <sz val="11"/>
        <color theme="1"/>
        <rFont val="ＭＳ ゴシック"/>
        <family val="3"/>
        <charset val="128"/>
      </rPr>
      <t>徐々に利用者が戻ってくるなど回復している。
　今後も、指定管理者と協力し、収益性を向上するための検討をしていく。</t>
    </r>
    <rPh sb="110" eb="112">
      <t>エイギョウ</t>
    </rPh>
    <rPh sb="113" eb="115">
      <t>キュウシ</t>
    </rPh>
    <rPh sb="116" eb="118">
      <t>レイワ</t>
    </rPh>
    <rPh sb="118" eb="120">
      <t>ガンネン</t>
    </rPh>
    <rPh sb="120" eb="121">
      <t>ド</t>
    </rPh>
    <rPh sb="122" eb="124">
      <t>イチブ</t>
    </rPh>
    <rPh sb="124" eb="128">
      <t>キョウヨウテイシ</t>
    </rPh>
    <rPh sb="129" eb="130">
      <t>オコナ</t>
    </rPh>
    <rPh sb="134" eb="136">
      <t>ゲンショウ</t>
    </rPh>
    <rPh sb="143" eb="145">
      <t>ジョジョ</t>
    </rPh>
    <rPh sb="146" eb="149">
      <t>リヨウシャ</t>
    </rPh>
    <rPh sb="150" eb="151">
      <t>モド</t>
    </rPh>
    <rPh sb="157" eb="159">
      <t>カイフク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</si>
</sst>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2603.6</c:v>
                </c:pt>
                <c:pt idx="1">
                  <c:v>1619.6</c:v>
                </c:pt>
                <c:pt idx="2">
                  <c:v>0</c:v>
                </c:pt>
                <c:pt idx="3">
                  <c:v>145.9</c:v>
                </c:pt>
                <c:pt idx="4">
                  <c:v>160.9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9-4B6C-B56A-55BD80022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F9-4B6C-B56A-55BD80022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9-4FF1-8597-BB6D0B350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79-4FF1-8597-BB6D0B350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14D-4AB7-B709-778E64C00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D-4AB7-B709-778E64C00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F64-499A-A5D2-E338CF768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64-499A-A5D2-E338CF768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6-4CF1-91AA-483A895FB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46-4CF1-91AA-483A895FB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0-4F01-BF1C-E29B7BABE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0-4F01-BF1C-E29B7BABE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07D-A6B8-31A8E1953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F-407D-A6B8-31A8E1953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96.2</c:v>
                </c:pt>
                <c:pt idx="1">
                  <c:v>93.8</c:v>
                </c:pt>
                <c:pt idx="2">
                  <c:v>0</c:v>
                </c:pt>
                <c:pt idx="3">
                  <c:v>31.4</c:v>
                </c:pt>
                <c:pt idx="4">
                  <c:v>37.799999999999997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E-4C50-A72F-066156DF3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E-4C50-A72F-066156DF3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1402</c:v>
                </c:pt>
                <c:pt idx="1">
                  <c:v>1550</c:v>
                </c:pt>
                <c:pt idx="2">
                  <c:v>-8</c:v>
                </c:pt>
                <c:pt idx="3">
                  <c:v>283</c:v>
                </c:pt>
                <c:pt idx="4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1-491A-A5AE-B0A3F3FDF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B1-491A-A5AE-B0A3F3FDF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4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高架下駐車場（朝美）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1079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27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2603.6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1619.6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0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145.9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160.9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443.6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355.6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358.6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464.8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1721.5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2.2999999999999998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9.6999999999999993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154.1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151.6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151.19999999999999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176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 t="str">
        <f>データ!AW7</f>
        <v>-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96.2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93.8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0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31.4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37.799999999999997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1402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1550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-8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283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255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54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33.4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22.3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33.6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35.299999999999997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9663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9019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8406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7531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8442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127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 t="str">
        <f>データ!CN7</f>
        <v>-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85.4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69.900000000000006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51.8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q+13At7P63WbwOCn0Ht8xGSdy7IgKKkzta+Zi+nHxy8p6muaHl50uA4zbFvt+m5Balz4CYtu6UAPCoAgRnuNg==" saltValue="J4OPZe7NWgAoFuBKwzauv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102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101</v>
      </c>
      <c r="AW5" s="59" t="s">
        <v>91</v>
      </c>
      <c r="AX5" s="59" t="s">
        <v>102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101</v>
      </c>
      <c r="BH5" s="59" t="s">
        <v>91</v>
      </c>
      <c r="BI5" s="59" t="s">
        <v>102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101</v>
      </c>
      <c r="BS5" s="59" t="s">
        <v>91</v>
      </c>
      <c r="BT5" s="59" t="s">
        <v>102</v>
      </c>
      <c r="BU5" s="59" t="s">
        <v>103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101</v>
      </c>
      <c r="CD5" s="59" t="s">
        <v>91</v>
      </c>
      <c r="CE5" s="59" t="s">
        <v>102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101</v>
      </c>
      <c r="CQ5" s="59" t="s">
        <v>91</v>
      </c>
      <c r="CR5" s="59" t="s">
        <v>102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101</v>
      </c>
      <c r="DB5" s="59" t="s">
        <v>91</v>
      </c>
      <c r="DC5" s="59" t="s">
        <v>102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101</v>
      </c>
      <c r="DM5" s="59" t="s">
        <v>91</v>
      </c>
      <c r="DN5" s="59" t="s">
        <v>102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104</v>
      </c>
      <c r="B6" s="60">
        <f>B8</f>
        <v>2019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9</v>
      </c>
      <c r="H6" s="60" t="str">
        <f>SUBSTITUTE(H8,"　","")</f>
        <v>愛媛県松山市</v>
      </c>
      <c r="I6" s="60" t="str">
        <f t="shared" si="1"/>
        <v>高架下駐車場（朝美）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25</v>
      </c>
      <c r="S6" s="62" t="str">
        <f t="shared" si="1"/>
        <v>無</v>
      </c>
      <c r="T6" s="62" t="str">
        <f t="shared" si="1"/>
        <v>無</v>
      </c>
      <c r="U6" s="63">
        <f t="shared" si="1"/>
        <v>1079</v>
      </c>
      <c r="V6" s="63">
        <f t="shared" si="1"/>
        <v>27</v>
      </c>
      <c r="W6" s="63">
        <f t="shared" si="1"/>
        <v>0</v>
      </c>
      <c r="X6" s="62" t="str">
        <f t="shared" si="1"/>
        <v>利用料金制</v>
      </c>
      <c r="Y6" s="64">
        <f>IF(Y8="-",NA(),Y8)</f>
        <v>2603.6</v>
      </c>
      <c r="Z6" s="64">
        <f t="shared" ref="Z6:AH6" si="2">IF(Z8="-",NA(),Z8)</f>
        <v>1619.6</v>
      </c>
      <c r="AA6" s="64">
        <f t="shared" si="2"/>
        <v>0</v>
      </c>
      <c r="AB6" s="64">
        <f t="shared" si="2"/>
        <v>145.9</v>
      </c>
      <c r="AC6" s="64">
        <f t="shared" si="2"/>
        <v>160.9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96.2</v>
      </c>
      <c r="BG6" s="64">
        <f t="shared" ref="BG6:BO6" si="5">IF(BG8="-",NA(),BG8)</f>
        <v>93.8</v>
      </c>
      <c r="BH6" s="64">
        <f t="shared" si="5"/>
        <v>0</v>
      </c>
      <c r="BI6" s="64">
        <f t="shared" si="5"/>
        <v>31.4</v>
      </c>
      <c r="BJ6" s="64">
        <f t="shared" si="5"/>
        <v>37.799999999999997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1402</v>
      </c>
      <c r="BR6" s="65">
        <f t="shared" ref="BR6:BZ6" si="6">IF(BR8="-",NA(),BR8)</f>
        <v>1550</v>
      </c>
      <c r="BS6" s="65">
        <f t="shared" si="6"/>
        <v>-8</v>
      </c>
      <c r="BT6" s="65">
        <f t="shared" si="6"/>
        <v>283</v>
      </c>
      <c r="BU6" s="65">
        <f t="shared" si="6"/>
        <v>255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105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106</v>
      </c>
      <c r="B7" s="60">
        <f t="shared" ref="B7:X7" si="10">B8</f>
        <v>2019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9</v>
      </c>
      <c r="H7" s="60" t="str">
        <f t="shared" si="10"/>
        <v>愛媛県　松山市</v>
      </c>
      <c r="I7" s="60" t="str">
        <f t="shared" si="10"/>
        <v>高架下駐車場（朝美）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25</v>
      </c>
      <c r="S7" s="62" t="str">
        <f t="shared" si="10"/>
        <v>無</v>
      </c>
      <c r="T7" s="62" t="str">
        <f t="shared" si="10"/>
        <v>無</v>
      </c>
      <c r="U7" s="63">
        <f t="shared" si="10"/>
        <v>1079</v>
      </c>
      <c r="V7" s="63">
        <f t="shared" si="10"/>
        <v>27</v>
      </c>
      <c r="W7" s="63">
        <f t="shared" si="10"/>
        <v>0</v>
      </c>
      <c r="X7" s="62" t="str">
        <f t="shared" si="10"/>
        <v>利用料金制</v>
      </c>
      <c r="Y7" s="64">
        <f>Y8</f>
        <v>2603.6</v>
      </c>
      <c r="Z7" s="64">
        <f t="shared" ref="Z7:AH7" si="11">Z8</f>
        <v>1619.6</v>
      </c>
      <c r="AA7" s="64">
        <f t="shared" si="11"/>
        <v>0</v>
      </c>
      <c r="AB7" s="64">
        <f t="shared" si="11"/>
        <v>145.9</v>
      </c>
      <c r="AC7" s="64">
        <f t="shared" si="11"/>
        <v>160.9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96.2</v>
      </c>
      <c r="BG7" s="64">
        <f t="shared" ref="BG7:BO7" si="14">BG8</f>
        <v>93.8</v>
      </c>
      <c r="BH7" s="64">
        <f t="shared" si="14"/>
        <v>0</v>
      </c>
      <c r="BI7" s="64">
        <f t="shared" si="14"/>
        <v>31.4</v>
      </c>
      <c r="BJ7" s="64">
        <f t="shared" si="14"/>
        <v>37.799999999999997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1402</v>
      </c>
      <c r="BR7" s="65">
        <f t="shared" ref="BR7:BZ7" si="15">BR8</f>
        <v>1550</v>
      </c>
      <c r="BS7" s="65">
        <f t="shared" si="15"/>
        <v>-8</v>
      </c>
      <c r="BT7" s="65">
        <f t="shared" si="15"/>
        <v>283</v>
      </c>
      <c r="BU7" s="65">
        <f t="shared" si="15"/>
        <v>255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107</v>
      </c>
      <c r="CC7" s="64" t="s">
        <v>107</v>
      </c>
      <c r="CD7" s="64" t="s">
        <v>107</v>
      </c>
      <c r="CE7" s="64" t="s">
        <v>107</v>
      </c>
      <c r="CF7" s="64" t="s">
        <v>107</v>
      </c>
      <c r="CG7" s="64" t="s">
        <v>107</v>
      </c>
      <c r="CH7" s="64" t="s">
        <v>107</v>
      </c>
      <c r="CI7" s="64" t="s">
        <v>107</v>
      </c>
      <c r="CJ7" s="64" t="s">
        <v>107</v>
      </c>
      <c r="CK7" s="64" t="s">
        <v>105</v>
      </c>
      <c r="CL7" s="61"/>
      <c r="CM7" s="63">
        <f>CM8</f>
        <v>0</v>
      </c>
      <c r="CN7" s="63" t="str">
        <f>CN8</f>
        <v>-</v>
      </c>
      <c r="CO7" s="64" t="s">
        <v>107</v>
      </c>
      <c r="CP7" s="64" t="s">
        <v>107</v>
      </c>
      <c r="CQ7" s="64" t="s">
        <v>107</v>
      </c>
      <c r="CR7" s="64" t="s">
        <v>107</v>
      </c>
      <c r="CS7" s="64" t="s">
        <v>107</v>
      </c>
      <c r="CT7" s="64" t="s">
        <v>107</v>
      </c>
      <c r="CU7" s="64" t="s">
        <v>107</v>
      </c>
      <c r="CV7" s="64" t="s">
        <v>107</v>
      </c>
      <c r="CW7" s="64" t="s">
        <v>107</v>
      </c>
      <c r="CX7" s="64" t="s">
        <v>105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382019</v>
      </c>
      <c r="D8" s="67">
        <v>47</v>
      </c>
      <c r="E8" s="67">
        <v>14</v>
      </c>
      <c r="F8" s="67">
        <v>0</v>
      </c>
      <c r="G8" s="67">
        <v>9</v>
      </c>
      <c r="H8" s="67" t="s">
        <v>108</v>
      </c>
      <c r="I8" s="67" t="s">
        <v>109</v>
      </c>
      <c r="J8" s="67" t="s">
        <v>110</v>
      </c>
      <c r="K8" s="67" t="s">
        <v>111</v>
      </c>
      <c r="L8" s="67" t="s">
        <v>112</v>
      </c>
      <c r="M8" s="67" t="s">
        <v>113</v>
      </c>
      <c r="N8" s="67" t="s">
        <v>114</v>
      </c>
      <c r="O8" s="68" t="s">
        <v>115</v>
      </c>
      <c r="P8" s="69" t="s">
        <v>116</v>
      </c>
      <c r="Q8" s="69" t="s">
        <v>117</v>
      </c>
      <c r="R8" s="70">
        <v>25</v>
      </c>
      <c r="S8" s="69" t="s">
        <v>118</v>
      </c>
      <c r="T8" s="69" t="s">
        <v>118</v>
      </c>
      <c r="U8" s="70">
        <v>1079</v>
      </c>
      <c r="V8" s="70">
        <v>27</v>
      </c>
      <c r="W8" s="70">
        <v>0</v>
      </c>
      <c r="X8" s="69" t="s">
        <v>119</v>
      </c>
      <c r="Y8" s="71">
        <v>2603.6</v>
      </c>
      <c r="Z8" s="71">
        <v>1619.6</v>
      </c>
      <c r="AA8" s="71">
        <v>0</v>
      </c>
      <c r="AB8" s="71">
        <v>145.9</v>
      </c>
      <c r="AC8" s="71">
        <v>160.9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 t="s">
        <v>112</v>
      </c>
      <c r="AV8" s="72" t="s">
        <v>112</v>
      </c>
      <c r="AW8" s="72" t="s">
        <v>112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96.2</v>
      </c>
      <c r="BG8" s="71">
        <v>93.8</v>
      </c>
      <c r="BH8" s="71">
        <v>0</v>
      </c>
      <c r="BI8" s="71">
        <v>31.4</v>
      </c>
      <c r="BJ8" s="71">
        <v>37.799999999999997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1402</v>
      </c>
      <c r="BR8" s="72">
        <v>1550</v>
      </c>
      <c r="BS8" s="72">
        <v>-8</v>
      </c>
      <c r="BT8" s="73">
        <v>283</v>
      </c>
      <c r="BU8" s="73">
        <v>255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112</v>
      </c>
      <c r="CC8" s="71" t="s">
        <v>112</v>
      </c>
      <c r="CD8" s="71" t="s">
        <v>112</v>
      </c>
      <c r="CE8" s="71" t="s">
        <v>112</v>
      </c>
      <c r="CF8" s="71" t="s">
        <v>112</v>
      </c>
      <c r="CG8" s="71" t="s">
        <v>112</v>
      </c>
      <c r="CH8" s="71" t="s">
        <v>112</v>
      </c>
      <c r="CI8" s="71" t="s">
        <v>112</v>
      </c>
      <c r="CJ8" s="71" t="s">
        <v>112</v>
      </c>
      <c r="CK8" s="71" t="s">
        <v>112</v>
      </c>
      <c r="CL8" s="68" t="s">
        <v>112</v>
      </c>
      <c r="CM8" s="70">
        <v>0</v>
      </c>
      <c r="CN8" s="70" t="s">
        <v>112</v>
      </c>
      <c r="CO8" s="71" t="s">
        <v>112</v>
      </c>
      <c r="CP8" s="71" t="s">
        <v>112</v>
      </c>
      <c r="CQ8" s="71" t="s">
        <v>112</v>
      </c>
      <c r="CR8" s="71" t="s">
        <v>112</v>
      </c>
      <c r="CS8" s="71" t="s">
        <v>112</v>
      </c>
      <c r="CT8" s="71" t="s">
        <v>112</v>
      </c>
      <c r="CU8" s="71" t="s">
        <v>112</v>
      </c>
      <c r="CV8" s="71" t="s">
        <v>112</v>
      </c>
      <c r="CW8" s="71" t="s">
        <v>112</v>
      </c>
      <c r="CX8" s="71" t="s">
        <v>112</v>
      </c>
      <c r="CY8" s="68" t="s">
        <v>112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120</v>
      </c>
      <c r="C10" s="78" t="s">
        <v>121</v>
      </c>
      <c r="D10" s="78" t="s">
        <v>122</v>
      </c>
      <c r="E10" s="78" t="s">
        <v>123</v>
      </c>
      <c r="F10" s="78" t="s">
        <v>124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2021-02-07T23:40:57Z</cp:lastPrinted>
  <dcterms:created xsi:type="dcterms:W3CDTF">2020-12-04T03:39:12Z</dcterms:created>
  <dcterms:modified xsi:type="dcterms:W3CDTF">2021-02-07T23:40:59Z</dcterms:modified>
  <cp:category/>
</cp:coreProperties>
</file>