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02 （影浦）\団体別ファイル\【〆切2８（月）】公営企業に係る経営比較分析表（令和元年度決算）の分析等について（依頼）\01 松山市〇\"/>
    </mc:Choice>
  </mc:AlternateContent>
  <workbookProtection workbookAlgorithmName="SHA-512" workbookHashValue="TcCtE7IKaQKK+h0iF9HCf91te4dp9GaGhnUpAjCns8jPRu4E3wdkJdmtUNeu17DYimU3tD9mJ3y5D/FksQo75w==" workbookSaltValue="SIzhBRO6GvFlgMmEqVSQsw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MI76" i="4" l="1"/>
  <c r="HJ51" i="4"/>
  <c r="MA30" i="4"/>
  <c r="IT76" i="4"/>
  <c r="CS51" i="4"/>
  <c r="HJ30" i="4"/>
  <c r="MA51" i="4"/>
  <c r="CS30" i="4"/>
  <c r="BZ76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FX30" i="4"/>
  <c r="BG30" i="4"/>
  <c r="BG51" i="4"/>
  <c r="AV76" i="4"/>
  <c r="KO51" i="4"/>
  <c r="LE76" i="4"/>
  <c r="FX51" i="4"/>
  <c r="KO30" i="4"/>
  <c r="HP76" i="4"/>
  <c r="KP76" i="4"/>
  <c r="HA76" i="4"/>
  <c r="AN51" i="4"/>
  <c r="FE30" i="4"/>
  <c r="AN30" i="4"/>
  <c r="JV30" i="4"/>
  <c r="AG76" i="4"/>
  <c r="JV51" i="4"/>
  <c r="FE51" i="4"/>
  <c r="R76" i="4"/>
  <c r="JC51" i="4"/>
  <c r="KA76" i="4"/>
  <c r="EL51" i="4"/>
  <c r="JC30" i="4"/>
  <c r="GL76" i="4"/>
  <c r="U51" i="4"/>
  <c r="EL30" i="4"/>
  <c r="U30" i="4"/>
</calcChain>
</file>

<file path=xl/sharedStrings.xml><?xml version="1.0" encoding="utf-8"?>
<sst xmlns="http://schemas.openxmlformats.org/spreadsheetml/2006/main" count="282" uniqueCount="128">
  <si>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</si>
  <si>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</si>
  <si>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</si>
  <si>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</si>
  <si>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</si>
  <si>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</si>
  <si>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</si>
  <si>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</si>
  <si>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</si>
  <si>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</si>
  <si>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</si>
  <si>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</si>
  <si>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</si>
  <si>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</si>
  <si>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</si>
  <si>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</si>
  <si>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</si>
  <si>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</si>
  <si>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</si>
  <si>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</si>
  <si>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</si>
  <si>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</si>
  <si>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</si>
  <si>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</si>
  <si>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</si>
  <si>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</si>
  <si>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</si>
  <si>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</si>
  <si>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</si>
  <si>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</si>
  <si>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</si>
  <si>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</si>
  <si>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</si>
  <si>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</si>
  <si>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</si>
  <si>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</si>
  <si>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</si>
  <si>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</si>
  <si>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</si>
  <si>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</si>
  <si>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</si>
  <si>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</si>
  <si>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</si>
  <si>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</si>
  <si>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</si>
  <si>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</si>
  <si>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</si>
  <si>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</si>
  <si>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</si>
  <si>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</si>
  <si>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</si>
  <si>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</si>
  <si>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</si>
  <si>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</si>
  <si>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</si>
  <si>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</si>
  <si>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</si>
  <si>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</si>
  <si>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</si>
  <si>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</si>
  <si>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</si>
  <si>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</si>
  <si>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</si>
  <si>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</si>
  <si>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</si>
  <si>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</si>
  <si>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</si>
  <si>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</si>
  <si>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</si>
  <si>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</si>
  <si>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</si>
  <si>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</si>
  <si>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</si>
  <si>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</si>
  <si>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</si>
  <si>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</si>
  <si>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</si>
  <si>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</si>
  <si>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</si>
  <si>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</si>
  <si>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</si>
  <si>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</si>
  <si>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</si>
  <si>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</si>
  <si>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</si>
  <si>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</si>
  <si>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</si>
  <si>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</si>
  <si>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</si>
  <si>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</si>
  <si>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</si>
  <si>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</si>
  <si>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</si>
  <si>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</si>
  <si>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</si>
  <si>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</si>
  <si>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</si>
  <si>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</si>
  <si>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</si>
  <si>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</si>
  <si>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</si>
  <si>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</si>
  <si>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</si>
  <si>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</si>
  <si>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</si>
  <si>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</si>
  <si>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</si>
  <si>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愛媛県　松山市</t>
  </si>
  <si>
    <t>高架下駐車場（中村）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</si>
  <si>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</si>
  <si>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</si>
  <si>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</si>
  <si>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</si>
  <si>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</si>
  <si>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</si>
  <si>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</si>
  <si>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</si>
  <si>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</si>
  <si>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</si>
  <si>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</si>
  <si>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</si>
  <si>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</si>
  <si>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</si>
  <si>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</si>
  <si>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平成27年度から、指定管理者による利用料金制の導入により、収支が改善した。（平成29年度以降は、指定管理者の決算を合わせたため、収益等の状況が下がったように見えている。）
　今後も、指定管理者と協力し、収益性を向上するための検討をしていく。</t>
    <phoneticPr fontId="5"/>
  </si>
  <si>
    <t xml:space="preserve"> 他会計からの繰入は必要ない状況であり、収支も安定している。国道高架下を利用した平面駐車場であり、今後大幅な設備投資は見込んでいないが、継続的に維持管理を行っていく。</t>
    <phoneticPr fontId="5"/>
  </si>
  <si>
    <t xml:space="preserve"> 当駐車場は定期のみの駐車場であり、稼働率は算定していない。今後は指定管理者と協力しながら、継続的な利用者の確保に努めていく必要がある。</t>
    <phoneticPr fontId="5"/>
  </si>
  <si>
    <t xml:space="preserve"> 指定管理者と協力しながら、継続的な利用者の確保及び維持管理に努めていく必要がある。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</si>
</sst>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2577.8000000000002</c:v>
                </c:pt>
                <c:pt idx="1">
                  <c:v>1631.9</c:v>
                </c:pt>
                <c:pt idx="2">
                  <c:v>164.4</c:v>
                </c:pt>
                <c:pt idx="3">
                  <c:v>165.7</c:v>
                </c:pt>
                <c:pt idx="4">
                  <c:v>171.2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F4-4905-8804-0E9C90ECA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443.6</c:v>
                </c:pt>
                <c:pt idx="1">
                  <c:v>355.6</c:v>
                </c:pt>
                <c:pt idx="2">
                  <c:v>358.6</c:v>
                </c:pt>
                <c:pt idx="3">
                  <c:v>464.8</c:v>
                </c:pt>
                <c:pt idx="4">
                  <c:v>1721.5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F4-4905-8804-0E9C90ECA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CA-4C5A-A8A9-34061210D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85.4</c:v>
                </c:pt>
                <c:pt idx="1">
                  <c:v>69.900000000000006</c:v>
                </c:pt>
                <c:pt idx="2">
                  <c:v>59.6</c:v>
                </c:pt>
                <c:pt idx="3">
                  <c:v>51.8</c:v>
                </c:pt>
                <c:pt idx="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CA-4C5A-A8A9-34061210D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C31F-4D8C-92D7-820442542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F-4D8C-92D7-820442542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557-4CD2-9248-564E30510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57-4CD2-9248-564E30510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3D-425D-A07E-1C513CB7B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2.2999999999999998</c:v>
                </c:pt>
                <c:pt idx="1">
                  <c:v>2.7</c:v>
                </c:pt>
                <c:pt idx="2">
                  <c:v>2.2999999999999998</c:v>
                </c:pt>
                <c:pt idx="3">
                  <c:v>9.6999999999999993</c:v>
                </c:pt>
                <c:pt idx="4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3D-425D-A07E-1C513CB7B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94-40BD-891C-49F09E5A5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54</c:v>
                </c:pt>
                <c:pt idx="2">
                  <c:v>33</c:v>
                </c:pt>
                <c:pt idx="3">
                  <c:v>14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94-40BD-891C-49F09E5A5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69-43F4-8694-5B6FE0F8A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154.1</c:v>
                </c:pt>
                <c:pt idx="1">
                  <c:v>151.6</c:v>
                </c:pt>
                <c:pt idx="2">
                  <c:v>151.19999999999999</c:v>
                </c:pt>
                <c:pt idx="3">
                  <c:v>159.69999999999999</c:v>
                </c:pt>
                <c:pt idx="4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69-43F4-8694-5B6FE0F8A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96.1</c:v>
                </c:pt>
                <c:pt idx="1">
                  <c:v>93.9</c:v>
                </c:pt>
                <c:pt idx="2">
                  <c:v>39.200000000000003</c:v>
                </c:pt>
                <c:pt idx="3">
                  <c:v>39.6</c:v>
                </c:pt>
                <c:pt idx="4">
                  <c:v>41.6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42-4CFD-A4F2-BF6E7C16E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33.4</c:v>
                </c:pt>
                <c:pt idx="1">
                  <c:v>32.299999999999997</c:v>
                </c:pt>
                <c:pt idx="2">
                  <c:v>22.3</c:v>
                </c:pt>
                <c:pt idx="3">
                  <c:v>33.6</c:v>
                </c:pt>
                <c:pt idx="4">
                  <c:v>35.299999999999997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42-4CFD-A4F2-BF6E7C16E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669</c:v>
                </c:pt>
                <c:pt idx="1">
                  <c:v>720</c:v>
                </c:pt>
                <c:pt idx="2">
                  <c:v>801</c:v>
                </c:pt>
                <c:pt idx="3">
                  <c:v>790</c:v>
                </c:pt>
                <c:pt idx="4">
                  <c:v>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10-4647-B6B0-8A09E7577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9663</c:v>
                </c:pt>
                <c:pt idx="1">
                  <c:v>9019</c:v>
                </c:pt>
                <c:pt idx="2">
                  <c:v>8406</c:v>
                </c:pt>
                <c:pt idx="3">
                  <c:v>7531</c:v>
                </c:pt>
                <c:pt idx="4">
                  <c:v>8442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10-4647-B6B0-8A09E7577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IZ34" zoomScaleNormal="10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愛媛県松山市　高架下駐車場（中村）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無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606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115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35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18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利用料金制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124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データ!$B$11</f>
        <v>H27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データ!$C$11</f>
        <v>H28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データ!$D$11</f>
        <v>H29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データ!$E$11</f>
        <v>H30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データ!$F$11</f>
        <v>R01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データ!$B$11</f>
        <v>H27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データ!$C$11</f>
        <v>H28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データ!$D$11</f>
        <v>H29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データ!$E$11</f>
        <v>H30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データ!$F$11</f>
        <v>R01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データ!$B$11</f>
        <v>H27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データ!$C$11</f>
        <v>H28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データ!$D$11</f>
        <v>H29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データ!$E$11</f>
        <v>H30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データ!$F$11</f>
        <v>R01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2577.8000000000002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1631.9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164.4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165.7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171.2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0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0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0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0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0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443.6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355.6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358.6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464.8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1721.5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2.2999999999999998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2.7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2.2999999999999998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9.6999999999999993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1.3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154.1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151.6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151.19999999999999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159.69999999999999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176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125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126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データ!$B$11</f>
        <v>H27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データ!$C$11</f>
        <v>H28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データ!$D$11</f>
        <v>H29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データ!$E$11</f>
        <v>H30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データ!$F$11</f>
        <v>R01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データ!$B$11</f>
        <v>H27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データ!$C$11</f>
        <v>H28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データ!$D$11</f>
        <v>H29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データ!$E$11</f>
        <v>H30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データ!$F$11</f>
        <v>R01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データ!$B$11</f>
        <v>H27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データ!$C$11</f>
        <v>H28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データ!$D$11</f>
        <v>H29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データ!$E$11</f>
        <v>H30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データ!$F$11</f>
        <v>R01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 t="str">
        <f>データ!AU7</f>
        <v>-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 t="str">
        <f>データ!AV7</f>
        <v>-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 t="str">
        <f>データ!AW7</f>
        <v>-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96.1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93.9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39.200000000000003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39.6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41.6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669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720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801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790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797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48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54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33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14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4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33.4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32.299999999999997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22.3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33.6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35.299999999999997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9663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9019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8406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7531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8442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127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データ!$B$11</f>
        <v>H27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データ!$C$11</f>
        <v>H28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データ!$D$11</f>
        <v>H29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データ!$E$11</f>
        <v>H30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データ!$F$11</f>
        <v>R01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 t="str">
        <f>データ!CN7</f>
        <v>-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データ!$B$11</f>
        <v>H27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データ!$C$11</f>
        <v>H28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データ!$D$11</f>
        <v>H29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データ!$E$11</f>
        <v>H30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データ!$F$11</f>
        <v>R01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データ!$B$11</f>
        <v>H27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データ!$C$11</f>
        <v>H28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データ!$D$11</f>
        <v>H29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データ!$E$11</f>
        <v>H30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データ!$F$11</f>
        <v>R01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85.4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69.900000000000006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59.6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51.8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51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P/egE0kPS4bQq52QeGiujrSD7MhZJYMrX4Z9ESjJ+X6JU6X2F9aP4PHKTjhKWEKPEAsVIDXtErMF2HC51s5OcA==" saltValue="0F8bhsNtGA55h9BdzQxI8Q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90</v>
      </c>
      <c r="AL5" s="59" t="s">
        <v>91</v>
      </c>
      <c r="AM5" s="59" t="s">
        <v>92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90</v>
      </c>
      <c r="AW5" s="59" t="s">
        <v>91</v>
      </c>
      <c r="AX5" s="59" t="s">
        <v>92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90</v>
      </c>
      <c r="BH5" s="59" t="s">
        <v>91</v>
      </c>
      <c r="BI5" s="59" t="s">
        <v>92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90</v>
      </c>
      <c r="BS5" s="59" t="s">
        <v>91</v>
      </c>
      <c r="BT5" s="59" t="s">
        <v>92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90</v>
      </c>
      <c r="CD5" s="59" t="s">
        <v>91</v>
      </c>
      <c r="CE5" s="59" t="s">
        <v>92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89</v>
      </c>
      <c r="CP5" s="59" t="s">
        <v>90</v>
      </c>
      <c r="CQ5" s="59" t="s">
        <v>91</v>
      </c>
      <c r="CR5" s="59" t="s">
        <v>92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89</v>
      </c>
      <c r="DA5" s="59" t="s">
        <v>90</v>
      </c>
      <c r="DB5" s="59" t="s">
        <v>91</v>
      </c>
      <c r="DC5" s="59" t="s">
        <v>92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90</v>
      </c>
      <c r="DM5" s="59" t="s">
        <v>91</v>
      </c>
      <c r="DN5" s="59" t="s">
        <v>92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100</v>
      </c>
      <c r="B6" s="60">
        <f>B8</f>
        <v>2019</v>
      </c>
      <c r="C6" s="60">
        <f t="shared" ref="C6:X6" si="1">C8</f>
        <v>382019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7</v>
      </c>
      <c r="H6" s="60" t="str">
        <f>SUBSTITUTE(H8,"　","")</f>
        <v>愛媛県松山市</v>
      </c>
      <c r="I6" s="60" t="str">
        <f t="shared" si="1"/>
        <v>高架下駐車場（中村）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35</v>
      </c>
      <c r="S6" s="62" t="str">
        <f t="shared" si="1"/>
        <v>無</v>
      </c>
      <c r="T6" s="62" t="str">
        <f t="shared" si="1"/>
        <v>無</v>
      </c>
      <c r="U6" s="63">
        <f t="shared" si="1"/>
        <v>606</v>
      </c>
      <c r="V6" s="63">
        <f t="shared" si="1"/>
        <v>18</v>
      </c>
      <c r="W6" s="63">
        <f t="shared" si="1"/>
        <v>0</v>
      </c>
      <c r="X6" s="62" t="str">
        <f t="shared" si="1"/>
        <v>利用料金制</v>
      </c>
      <c r="Y6" s="64">
        <f>IF(Y8="-",NA(),Y8)</f>
        <v>2577.8000000000002</v>
      </c>
      <c r="Z6" s="64">
        <f t="shared" ref="Z6:AH6" si="2">IF(Z8="-",NA(),Z8)</f>
        <v>1631.9</v>
      </c>
      <c r="AA6" s="64">
        <f t="shared" si="2"/>
        <v>164.4</v>
      </c>
      <c r="AB6" s="64">
        <f t="shared" si="2"/>
        <v>165.7</v>
      </c>
      <c r="AC6" s="64">
        <f t="shared" si="2"/>
        <v>171.2</v>
      </c>
      <c r="AD6" s="64">
        <f t="shared" si="2"/>
        <v>443.6</v>
      </c>
      <c r="AE6" s="64">
        <f t="shared" si="2"/>
        <v>355.6</v>
      </c>
      <c r="AF6" s="64">
        <f t="shared" si="2"/>
        <v>358.6</v>
      </c>
      <c r="AG6" s="64">
        <f t="shared" si="2"/>
        <v>464.8</v>
      </c>
      <c r="AH6" s="64">
        <f t="shared" si="2"/>
        <v>1721.5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2.2999999999999998</v>
      </c>
      <c r="AP6" s="64">
        <f t="shared" si="3"/>
        <v>2.7</v>
      </c>
      <c r="AQ6" s="64">
        <f t="shared" si="3"/>
        <v>2.2999999999999998</v>
      </c>
      <c r="AR6" s="64">
        <f t="shared" si="3"/>
        <v>9.6999999999999993</v>
      </c>
      <c r="AS6" s="64">
        <f t="shared" si="3"/>
        <v>1.3</v>
      </c>
      <c r="AT6" s="61" t="str">
        <f>IF(AT8="-","",IF(AT8="-","【-】","【"&amp;SUBSTITUTE(TEXT(AT8,"#,##0.0"),"-","△")&amp;"】"))</f>
        <v>【2.3】</v>
      </c>
      <c r="AU6" s="65" t="e">
        <f>IF(AU8="-",NA(),AU8)</f>
        <v>#N/A</v>
      </c>
      <c r="AV6" s="65" t="e">
        <f t="shared" ref="AV6:BD6" si="4">IF(AV8="-",NA(),AV8)</f>
        <v>#N/A</v>
      </c>
      <c r="AW6" s="65" t="e">
        <f t="shared" si="4"/>
        <v>#N/A</v>
      </c>
      <c r="AX6" s="65">
        <f t="shared" si="4"/>
        <v>0</v>
      </c>
      <c r="AY6" s="65">
        <f t="shared" si="4"/>
        <v>0</v>
      </c>
      <c r="AZ6" s="65">
        <f t="shared" si="4"/>
        <v>48</v>
      </c>
      <c r="BA6" s="65">
        <f t="shared" si="4"/>
        <v>54</v>
      </c>
      <c r="BB6" s="65">
        <f t="shared" si="4"/>
        <v>33</v>
      </c>
      <c r="BC6" s="65">
        <f t="shared" si="4"/>
        <v>14</v>
      </c>
      <c r="BD6" s="65">
        <f t="shared" si="4"/>
        <v>4</v>
      </c>
      <c r="BE6" s="63" t="str">
        <f>IF(BE8="-","",IF(BE8="-","【-】","【"&amp;SUBSTITUTE(TEXT(BE8,"#,##0"),"-","△")&amp;"】"))</f>
        <v>【17】</v>
      </c>
      <c r="BF6" s="64">
        <f>IF(BF8="-",NA(),BF8)</f>
        <v>96.1</v>
      </c>
      <c r="BG6" s="64">
        <f t="shared" ref="BG6:BO6" si="5">IF(BG8="-",NA(),BG8)</f>
        <v>93.9</v>
      </c>
      <c r="BH6" s="64">
        <f t="shared" si="5"/>
        <v>39.200000000000003</v>
      </c>
      <c r="BI6" s="64">
        <f t="shared" si="5"/>
        <v>39.6</v>
      </c>
      <c r="BJ6" s="64">
        <f t="shared" si="5"/>
        <v>41.6</v>
      </c>
      <c r="BK6" s="64">
        <f t="shared" si="5"/>
        <v>33.4</v>
      </c>
      <c r="BL6" s="64">
        <f t="shared" si="5"/>
        <v>32.299999999999997</v>
      </c>
      <c r="BM6" s="64">
        <f t="shared" si="5"/>
        <v>22.3</v>
      </c>
      <c r="BN6" s="64">
        <f t="shared" si="5"/>
        <v>33.6</v>
      </c>
      <c r="BO6" s="64">
        <f t="shared" si="5"/>
        <v>35.299999999999997</v>
      </c>
      <c r="BP6" s="61" t="str">
        <f>IF(BP8="-","",IF(BP8="-","【-】","【"&amp;SUBSTITUTE(TEXT(BP8,"#,##0.0"),"-","△")&amp;"】"))</f>
        <v>【20.8】</v>
      </c>
      <c r="BQ6" s="65">
        <f>IF(BQ8="-",NA(),BQ8)</f>
        <v>669</v>
      </c>
      <c r="BR6" s="65">
        <f t="shared" ref="BR6:BZ6" si="6">IF(BR8="-",NA(),BR8)</f>
        <v>720</v>
      </c>
      <c r="BS6" s="65">
        <f t="shared" si="6"/>
        <v>801</v>
      </c>
      <c r="BT6" s="65">
        <f t="shared" si="6"/>
        <v>790</v>
      </c>
      <c r="BU6" s="65">
        <f t="shared" si="6"/>
        <v>797</v>
      </c>
      <c r="BV6" s="65">
        <f t="shared" si="6"/>
        <v>9663</v>
      </c>
      <c r="BW6" s="65">
        <f t="shared" si="6"/>
        <v>9019</v>
      </c>
      <c r="BX6" s="65">
        <f t="shared" si="6"/>
        <v>8406</v>
      </c>
      <c r="BY6" s="65">
        <f t="shared" si="6"/>
        <v>7531</v>
      </c>
      <c r="BZ6" s="65">
        <f t="shared" si="6"/>
        <v>8442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101</v>
      </c>
      <c r="CM6" s="63">
        <f t="shared" ref="CM6:CN6" si="7">CM8</f>
        <v>0</v>
      </c>
      <c r="CN6" s="63" t="str">
        <f t="shared" si="7"/>
        <v>-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102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85.4</v>
      </c>
      <c r="DF6" s="64">
        <f t="shared" si="8"/>
        <v>69.900000000000006</v>
      </c>
      <c r="DG6" s="64">
        <f t="shared" si="8"/>
        <v>59.6</v>
      </c>
      <c r="DH6" s="64">
        <f t="shared" si="8"/>
        <v>51.8</v>
      </c>
      <c r="DI6" s="64">
        <f t="shared" si="8"/>
        <v>51</v>
      </c>
      <c r="DJ6" s="61" t="str">
        <f>IF(DJ8="-","",IF(DJ8="-","【-】","【"&amp;SUBSTITUTE(TEXT(DJ8,"#,##0.0"),"-","△")&amp;"】"))</f>
        <v>【425.4】</v>
      </c>
      <c r="DK6" s="64">
        <f>IF(DK8="-",NA(),DK8)</f>
        <v>0</v>
      </c>
      <c r="DL6" s="64">
        <f t="shared" ref="DL6:DT6" si="9">IF(DL8="-",NA(),DL8)</f>
        <v>0</v>
      </c>
      <c r="DM6" s="64">
        <f t="shared" si="9"/>
        <v>0</v>
      </c>
      <c r="DN6" s="64">
        <f t="shared" si="9"/>
        <v>0</v>
      </c>
      <c r="DO6" s="64">
        <f t="shared" si="9"/>
        <v>0</v>
      </c>
      <c r="DP6" s="64">
        <f t="shared" si="9"/>
        <v>154.1</v>
      </c>
      <c r="DQ6" s="64">
        <f t="shared" si="9"/>
        <v>151.6</v>
      </c>
      <c r="DR6" s="64">
        <f t="shared" si="9"/>
        <v>151.19999999999999</v>
      </c>
      <c r="DS6" s="64">
        <f t="shared" si="9"/>
        <v>159.69999999999999</v>
      </c>
      <c r="DT6" s="64">
        <f t="shared" si="9"/>
        <v>176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103</v>
      </c>
      <c r="B7" s="60">
        <f t="shared" ref="B7:X7" si="10">B8</f>
        <v>2019</v>
      </c>
      <c r="C7" s="60">
        <f t="shared" si="10"/>
        <v>382019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7</v>
      </c>
      <c r="H7" s="60" t="str">
        <f t="shared" si="10"/>
        <v>愛媛県　松山市</v>
      </c>
      <c r="I7" s="60" t="str">
        <f t="shared" si="10"/>
        <v>高架下駐車場（中村）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35</v>
      </c>
      <c r="S7" s="62" t="str">
        <f t="shared" si="10"/>
        <v>無</v>
      </c>
      <c r="T7" s="62" t="str">
        <f t="shared" si="10"/>
        <v>無</v>
      </c>
      <c r="U7" s="63">
        <f t="shared" si="10"/>
        <v>606</v>
      </c>
      <c r="V7" s="63">
        <f t="shared" si="10"/>
        <v>18</v>
      </c>
      <c r="W7" s="63">
        <f t="shared" si="10"/>
        <v>0</v>
      </c>
      <c r="X7" s="62" t="str">
        <f t="shared" si="10"/>
        <v>利用料金制</v>
      </c>
      <c r="Y7" s="64">
        <f>Y8</f>
        <v>2577.8000000000002</v>
      </c>
      <c r="Z7" s="64">
        <f t="shared" ref="Z7:AH7" si="11">Z8</f>
        <v>1631.9</v>
      </c>
      <c r="AA7" s="64">
        <f t="shared" si="11"/>
        <v>164.4</v>
      </c>
      <c r="AB7" s="64">
        <f t="shared" si="11"/>
        <v>165.7</v>
      </c>
      <c r="AC7" s="64">
        <f t="shared" si="11"/>
        <v>171.2</v>
      </c>
      <c r="AD7" s="64">
        <f t="shared" si="11"/>
        <v>443.6</v>
      </c>
      <c r="AE7" s="64">
        <f t="shared" si="11"/>
        <v>355.6</v>
      </c>
      <c r="AF7" s="64">
        <f t="shared" si="11"/>
        <v>358.6</v>
      </c>
      <c r="AG7" s="64">
        <f t="shared" si="11"/>
        <v>464.8</v>
      </c>
      <c r="AH7" s="64">
        <f t="shared" si="11"/>
        <v>1721.5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2.2999999999999998</v>
      </c>
      <c r="AP7" s="64">
        <f t="shared" si="12"/>
        <v>2.7</v>
      </c>
      <c r="AQ7" s="64">
        <f t="shared" si="12"/>
        <v>2.2999999999999998</v>
      </c>
      <c r="AR7" s="64">
        <f t="shared" si="12"/>
        <v>9.6999999999999993</v>
      </c>
      <c r="AS7" s="64">
        <f t="shared" si="12"/>
        <v>1.3</v>
      </c>
      <c r="AT7" s="61"/>
      <c r="AU7" s="65" t="str">
        <f>AU8</f>
        <v>-</v>
      </c>
      <c r="AV7" s="65" t="str">
        <f t="shared" ref="AV7:BD7" si="13">AV8</f>
        <v>-</v>
      </c>
      <c r="AW7" s="65" t="str">
        <f t="shared" si="13"/>
        <v>-</v>
      </c>
      <c r="AX7" s="65">
        <f t="shared" si="13"/>
        <v>0</v>
      </c>
      <c r="AY7" s="65">
        <f t="shared" si="13"/>
        <v>0</v>
      </c>
      <c r="AZ7" s="65">
        <f t="shared" si="13"/>
        <v>48</v>
      </c>
      <c r="BA7" s="65">
        <f t="shared" si="13"/>
        <v>54</v>
      </c>
      <c r="BB7" s="65">
        <f t="shared" si="13"/>
        <v>33</v>
      </c>
      <c r="BC7" s="65">
        <f t="shared" si="13"/>
        <v>14</v>
      </c>
      <c r="BD7" s="65">
        <f t="shared" si="13"/>
        <v>4</v>
      </c>
      <c r="BE7" s="63"/>
      <c r="BF7" s="64">
        <f>BF8</f>
        <v>96.1</v>
      </c>
      <c r="BG7" s="64">
        <f t="shared" ref="BG7:BO7" si="14">BG8</f>
        <v>93.9</v>
      </c>
      <c r="BH7" s="64">
        <f t="shared" si="14"/>
        <v>39.200000000000003</v>
      </c>
      <c r="BI7" s="64">
        <f t="shared" si="14"/>
        <v>39.6</v>
      </c>
      <c r="BJ7" s="64">
        <f t="shared" si="14"/>
        <v>41.6</v>
      </c>
      <c r="BK7" s="64">
        <f t="shared" si="14"/>
        <v>33.4</v>
      </c>
      <c r="BL7" s="64">
        <f t="shared" si="14"/>
        <v>32.299999999999997</v>
      </c>
      <c r="BM7" s="64">
        <f t="shared" si="14"/>
        <v>22.3</v>
      </c>
      <c r="BN7" s="64">
        <f t="shared" si="14"/>
        <v>33.6</v>
      </c>
      <c r="BO7" s="64">
        <f t="shared" si="14"/>
        <v>35.299999999999997</v>
      </c>
      <c r="BP7" s="61"/>
      <c r="BQ7" s="65">
        <f>BQ8</f>
        <v>669</v>
      </c>
      <c r="BR7" s="65">
        <f t="shared" ref="BR7:BZ7" si="15">BR8</f>
        <v>720</v>
      </c>
      <c r="BS7" s="65">
        <f t="shared" si="15"/>
        <v>801</v>
      </c>
      <c r="BT7" s="65">
        <f t="shared" si="15"/>
        <v>790</v>
      </c>
      <c r="BU7" s="65">
        <f t="shared" si="15"/>
        <v>797</v>
      </c>
      <c r="BV7" s="65">
        <f t="shared" si="15"/>
        <v>9663</v>
      </c>
      <c r="BW7" s="65">
        <f t="shared" si="15"/>
        <v>9019</v>
      </c>
      <c r="BX7" s="65">
        <f t="shared" si="15"/>
        <v>8406</v>
      </c>
      <c r="BY7" s="65">
        <f t="shared" si="15"/>
        <v>7531</v>
      </c>
      <c r="BZ7" s="65">
        <f t="shared" si="15"/>
        <v>8442</v>
      </c>
      <c r="CA7" s="63"/>
      <c r="CB7" s="64" t="s">
        <v>104</v>
      </c>
      <c r="CC7" s="64" t="s">
        <v>104</v>
      </c>
      <c r="CD7" s="64" t="s">
        <v>104</v>
      </c>
      <c r="CE7" s="64" t="s">
        <v>104</v>
      </c>
      <c r="CF7" s="64" t="s">
        <v>104</v>
      </c>
      <c r="CG7" s="64" t="s">
        <v>104</v>
      </c>
      <c r="CH7" s="64" t="s">
        <v>104</v>
      </c>
      <c r="CI7" s="64" t="s">
        <v>104</v>
      </c>
      <c r="CJ7" s="64" t="s">
        <v>104</v>
      </c>
      <c r="CK7" s="64" t="s">
        <v>105</v>
      </c>
      <c r="CL7" s="61"/>
      <c r="CM7" s="63">
        <f>CM8</f>
        <v>0</v>
      </c>
      <c r="CN7" s="63" t="str">
        <f>CN8</f>
        <v>-</v>
      </c>
      <c r="CO7" s="64" t="s">
        <v>104</v>
      </c>
      <c r="CP7" s="64" t="s">
        <v>104</v>
      </c>
      <c r="CQ7" s="64" t="s">
        <v>104</v>
      </c>
      <c r="CR7" s="64" t="s">
        <v>104</v>
      </c>
      <c r="CS7" s="64" t="s">
        <v>104</v>
      </c>
      <c r="CT7" s="64" t="s">
        <v>104</v>
      </c>
      <c r="CU7" s="64" t="s">
        <v>104</v>
      </c>
      <c r="CV7" s="64" t="s">
        <v>104</v>
      </c>
      <c r="CW7" s="64" t="s">
        <v>104</v>
      </c>
      <c r="CX7" s="64" t="s">
        <v>106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85.4</v>
      </c>
      <c r="DF7" s="64">
        <f t="shared" si="16"/>
        <v>69.900000000000006</v>
      </c>
      <c r="DG7" s="64">
        <f t="shared" si="16"/>
        <v>59.6</v>
      </c>
      <c r="DH7" s="64">
        <f t="shared" si="16"/>
        <v>51.8</v>
      </c>
      <c r="DI7" s="64">
        <f t="shared" si="16"/>
        <v>51</v>
      </c>
      <c r="DJ7" s="61"/>
      <c r="DK7" s="64">
        <f>DK8</f>
        <v>0</v>
      </c>
      <c r="DL7" s="64">
        <f t="shared" ref="DL7:DT7" si="17">DL8</f>
        <v>0</v>
      </c>
      <c r="DM7" s="64">
        <f t="shared" si="17"/>
        <v>0</v>
      </c>
      <c r="DN7" s="64">
        <f t="shared" si="17"/>
        <v>0</v>
      </c>
      <c r="DO7" s="64">
        <f t="shared" si="17"/>
        <v>0</v>
      </c>
      <c r="DP7" s="64">
        <f t="shared" si="17"/>
        <v>154.1</v>
      </c>
      <c r="DQ7" s="64">
        <f t="shared" si="17"/>
        <v>151.6</v>
      </c>
      <c r="DR7" s="64">
        <f t="shared" si="17"/>
        <v>151.19999999999999</v>
      </c>
      <c r="DS7" s="64">
        <f t="shared" si="17"/>
        <v>159.69999999999999</v>
      </c>
      <c r="DT7" s="64">
        <f t="shared" si="17"/>
        <v>176</v>
      </c>
      <c r="DU7" s="61"/>
    </row>
    <row r="8" spans="1:125" s="66" customFormat="1" x14ac:dyDescent="0.15">
      <c r="A8" s="49"/>
      <c r="B8" s="67">
        <v>2019</v>
      </c>
      <c r="C8" s="67">
        <v>382019</v>
      </c>
      <c r="D8" s="67">
        <v>47</v>
      </c>
      <c r="E8" s="67">
        <v>14</v>
      </c>
      <c r="F8" s="67">
        <v>0</v>
      </c>
      <c r="G8" s="67">
        <v>7</v>
      </c>
      <c r="H8" s="67" t="s">
        <v>107</v>
      </c>
      <c r="I8" s="67" t="s">
        <v>108</v>
      </c>
      <c r="J8" s="67" t="s">
        <v>109</v>
      </c>
      <c r="K8" s="67" t="s">
        <v>110</v>
      </c>
      <c r="L8" s="67" t="s">
        <v>111</v>
      </c>
      <c r="M8" s="67" t="s">
        <v>112</v>
      </c>
      <c r="N8" s="67" t="s">
        <v>113</v>
      </c>
      <c r="O8" s="68" t="s">
        <v>114</v>
      </c>
      <c r="P8" s="69" t="s">
        <v>115</v>
      </c>
      <c r="Q8" s="69" t="s">
        <v>116</v>
      </c>
      <c r="R8" s="70">
        <v>35</v>
      </c>
      <c r="S8" s="69" t="s">
        <v>117</v>
      </c>
      <c r="T8" s="69" t="s">
        <v>117</v>
      </c>
      <c r="U8" s="70">
        <v>606</v>
      </c>
      <c r="V8" s="70">
        <v>18</v>
      </c>
      <c r="W8" s="70">
        <v>0</v>
      </c>
      <c r="X8" s="69" t="s">
        <v>118</v>
      </c>
      <c r="Y8" s="71">
        <v>2577.8000000000002</v>
      </c>
      <c r="Z8" s="71">
        <v>1631.9</v>
      </c>
      <c r="AA8" s="71">
        <v>164.4</v>
      </c>
      <c r="AB8" s="71">
        <v>165.7</v>
      </c>
      <c r="AC8" s="71">
        <v>171.2</v>
      </c>
      <c r="AD8" s="71">
        <v>443.6</v>
      </c>
      <c r="AE8" s="71">
        <v>355.6</v>
      </c>
      <c r="AF8" s="71">
        <v>358.6</v>
      </c>
      <c r="AG8" s="71">
        <v>464.8</v>
      </c>
      <c r="AH8" s="71">
        <v>1721.5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2.2999999999999998</v>
      </c>
      <c r="AP8" s="71">
        <v>2.7</v>
      </c>
      <c r="AQ8" s="71">
        <v>2.2999999999999998</v>
      </c>
      <c r="AR8" s="71">
        <v>9.6999999999999993</v>
      </c>
      <c r="AS8" s="71">
        <v>1.3</v>
      </c>
      <c r="AT8" s="68">
        <v>2.2999999999999998</v>
      </c>
      <c r="AU8" s="72" t="s">
        <v>111</v>
      </c>
      <c r="AV8" s="72" t="s">
        <v>111</v>
      </c>
      <c r="AW8" s="72" t="s">
        <v>111</v>
      </c>
      <c r="AX8" s="72">
        <v>0</v>
      </c>
      <c r="AY8" s="72">
        <v>0</v>
      </c>
      <c r="AZ8" s="72">
        <v>48</v>
      </c>
      <c r="BA8" s="72">
        <v>54</v>
      </c>
      <c r="BB8" s="72">
        <v>33</v>
      </c>
      <c r="BC8" s="72">
        <v>14</v>
      </c>
      <c r="BD8" s="72">
        <v>4</v>
      </c>
      <c r="BE8" s="72">
        <v>17</v>
      </c>
      <c r="BF8" s="71">
        <v>96.1</v>
      </c>
      <c r="BG8" s="71">
        <v>93.9</v>
      </c>
      <c r="BH8" s="71">
        <v>39.200000000000003</v>
      </c>
      <c r="BI8" s="71">
        <v>39.6</v>
      </c>
      <c r="BJ8" s="71">
        <v>41.6</v>
      </c>
      <c r="BK8" s="71">
        <v>33.4</v>
      </c>
      <c r="BL8" s="71">
        <v>32.299999999999997</v>
      </c>
      <c r="BM8" s="71">
        <v>22.3</v>
      </c>
      <c r="BN8" s="71">
        <v>33.6</v>
      </c>
      <c r="BO8" s="71">
        <v>35.299999999999997</v>
      </c>
      <c r="BP8" s="68">
        <v>20.8</v>
      </c>
      <c r="BQ8" s="72">
        <v>669</v>
      </c>
      <c r="BR8" s="72">
        <v>720</v>
      </c>
      <c r="BS8" s="72">
        <v>801</v>
      </c>
      <c r="BT8" s="73">
        <v>790</v>
      </c>
      <c r="BU8" s="73">
        <v>797</v>
      </c>
      <c r="BV8" s="72">
        <v>9663</v>
      </c>
      <c r="BW8" s="72">
        <v>9019</v>
      </c>
      <c r="BX8" s="72">
        <v>8406</v>
      </c>
      <c r="BY8" s="72">
        <v>7531</v>
      </c>
      <c r="BZ8" s="72">
        <v>8442</v>
      </c>
      <c r="CA8" s="70">
        <v>14290</v>
      </c>
      <c r="CB8" s="71" t="s">
        <v>111</v>
      </c>
      <c r="CC8" s="71" t="s">
        <v>111</v>
      </c>
      <c r="CD8" s="71" t="s">
        <v>111</v>
      </c>
      <c r="CE8" s="71" t="s">
        <v>111</v>
      </c>
      <c r="CF8" s="71" t="s">
        <v>111</v>
      </c>
      <c r="CG8" s="71" t="s">
        <v>111</v>
      </c>
      <c r="CH8" s="71" t="s">
        <v>111</v>
      </c>
      <c r="CI8" s="71" t="s">
        <v>111</v>
      </c>
      <c r="CJ8" s="71" t="s">
        <v>111</v>
      </c>
      <c r="CK8" s="71" t="s">
        <v>111</v>
      </c>
      <c r="CL8" s="68" t="s">
        <v>111</v>
      </c>
      <c r="CM8" s="70">
        <v>0</v>
      </c>
      <c r="CN8" s="70" t="s">
        <v>111</v>
      </c>
      <c r="CO8" s="71" t="s">
        <v>111</v>
      </c>
      <c r="CP8" s="71" t="s">
        <v>111</v>
      </c>
      <c r="CQ8" s="71" t="s">
        <v>111</v>
      </c>
      <c r="CR8" s="71" t="s">
        <v>111</v>
      </c>
      <c r="CS8" s="71" t="s">
        <v>111</v>
      </c>
      <c r="CT8" s="71" t="s">
        <v>111</v>
      </c>
      <c r="CU8" s="71" t="s">
        <v>111</v>
      </c>
      <c r="CV8" s="71" t="s">
        <v>111</v>
      </c>
      <c r="CW8" s="71" t="s">
        <v>111</v>
      </c>
      <c r="CX8" s="71" t="s">
        <v>111</v>
      </c>
      <c r="CY8" s="68" t="s">
        <v>111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85.4</v>
      </c>
      <c r="DF8" s="71">
        <v>69.900000000000006</v>
      </c>
      <c r="DG8" s="71">
        <v>59.6</v>
      </c>
      <c r="DH8" s="71">
        <v>51.8</v>
      </c>
      <c r="DI8" s="71">
        <v>51</v>
      </c>
      <c r="DJ8" s="68">
        <v>425.4</v>
      </c>
      <c r="DK8" s="71">
        <v>0</v>
      </c>
      <c r="DL8" s="71">
        <v>0</v>
      </c>
      <c r="DM8" s="71">
        <v>0</v>
      </c>
      <c r="DN8" s="71">
        <v>0</v>
      </c>
      <c r="DO8" s="71">
        <v>0</v>
      </c>
      <c r="DP8" s="71">
        <v>154.1</v>
      </c>
      <c r="DQ8" s="71">
        <v>151.6</v>
      </c>
      <c r="DR8" s="71">
        <v>151.19999999999999</v>
      </c>
      <c r="DS8" s="71">
        <v>159.69999999999999</v>
      </c>
      <c r="DT8" s="71">
        <v>176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119</v>
      </c>
      <c r="C10" s="78" t="s">
        <v>120</v>
      </c>
      <c r="D10" s="78" t="s">
        <v>121</v>
      </c>
      <c r="E10" s="78" t="s">
        <v>122</v>
      </c>
      <c r="F10" s="78" t="s">
        <v>123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2021-02-07T23:39:15Z</cp:lastPrinted>
  <dcterms:created xsi:type="dcterms:W3CDTF">2020-12-04T03:39:09Z</dcterms:created>
  <dcterms:modified xsi:type="dcterms:W3CDTF">2021-02-07T23:39:31Z</dcterms:modified>
  <cp:category/>
</cp:coreProperties>
</file>