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20 愛南町\"/>
    </mc:Choice>
  </mc:AlternateContent>
  <workbookProtection workbookAlgorithmName="SHA-512" workbookHashValue="s12bmQVGfnnYjwr90yNFtXR34ubkFQywMZLWcfE6b3yO/S8lLjM6ctkQi2Q/oreINQf0S65Rj6u+ZNegDMJYew==" workbookSaltValue="o2j19IkJggkw3/k/SlffQg==" workbookSpinCount="100000" lockStructure="1"/>
  <bookViews>
    <workbookView xWindow="0" yWindow="0" windowWidth="15360" windowHeight="7635"/>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AT8" i="4" s="1"/>
  <c r="S6" i="5"/>
  <c r="R6" i="5"/>
  <c r="Q6" i="5"/>
  <c r="P6" i="5"/>
  <c r="P10" i="4" s="1"/>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K86" i="4"/>
  <c r="J86" i="4"/>
  <c r="I86" i="4"/>
  <c r="H86" i="4"/>
  <c r="E86" i="4"/>
  <c r="AT10" i="4"/>
  <c r="AD10" i="4"/>
  <c r="W10" i="4"/>
  <c r="I10" i="4"/>
  <c r="B10" i="4"/>
  <c r="BB8" i="4"/>
  <c r="AL8" i="4"/>
  <c r="AD8" i="4"/>
  <c r="P8" i="4"/>
  <c r="I8" i="4"/>
  <c r="B8" i="4"/>
  <c r="C10" i="5" l="1"/>
  <c r="D10" i="5"/>
  <c r="E10" i="5"/>
  <c r="B10" i="5"/>
</calcChain>
</file>

<file path=xl/sharedStrings.xml><?xml version="1.0" encoding="utf-8"?>
<sst xmlns="http://schemas.openxmlformats.org/spreadsheetml/2006/main" count="239" uniqueCount="114">
  <si>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</si>
  <si>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</si>
  <si>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</si>
  <si>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</si>
  <si>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</si>
  <si>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</si>
  <si>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</si>
  <si>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</si>
  <si>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</si>
  <si>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</si>
  <si>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</si>
  <si>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</si>
  <si>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</si>
  <si>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</si>
  <si>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</si>
  <si>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</si>
  <si>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</si>
  <si>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</si>
  <si>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</si>
  <si>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</si>
  <si>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</si>
  <si>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</si>
  <si>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</si>
  <si>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</si>
  <si>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</si>
  <si>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</si>
  <si>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</si>
  <si>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</si>
  <si>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</si>
  <si>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</si>
  <si>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</si>
  <si>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</si>
  <si>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</si>
  <si>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</si>
  <si>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</si>
  <si>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</si>
  <si>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</si>
  <si>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</si>
  <si>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</si>
  <si>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</si>
  <si>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</si>
  <si>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</si>
  <si>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</si>
  <si>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</si>
  <si>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</si>
  <si>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</si>
  <si>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</si>
  <si>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</si>
  <si>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</si>
  <si>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</si>
  <si>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</si>
  <si>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</si>
  <si>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</si>
  <si>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</si>
  <si>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</si>
  <si>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</si>
  <si>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</si>
  <si>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</si>
  <si>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</si>
  <si>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</si>
  <si>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</si>
  <si>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</si>
  <si>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</si>
  <si>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</si>
  <si>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</si>
  <si>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</si>
  <si>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</si>
  <si>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</si>
  <si>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</si>
  <si>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</si>
  <si>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</si>
  <si>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</si>
  <si>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</si>
  <si>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</si>
  <si>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</si>
  <si>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</si>
  <si>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</si>
  <si>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</si>
  <si>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</si>
  <si>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</si>
  <si>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</si>
  <si>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</si>
  <si>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</si>
  <si>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</si>
  <si>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</si>
  <si>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</si>
  <si>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</si>
  <si>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</si>
  <si>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</si>
  <si>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</si>
  <si>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</si>
  <si>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</si>
  <si>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</si>
  <si>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</si>
  <si>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</si>
  <si>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</si>
  <si>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</si>
  <si>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</si>
  <si>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愛南町</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</si>
  <si>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</si>
  <si>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</si>
  <si>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</si>
  <si>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</si>
  <si>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</si>
  <si>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</si>
  <si>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</si>
  <si>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</si>
  <si>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</si>
  <si>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</si>
  <si>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</si>
  <si>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</si>
  <si>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事業開始から９年目に突入し、年々ブロワ及び本体の部品等の軽微な修繕が増加傾向にある。この修繕は、今後も増加すると見込まれ、浄化槽の躯体についても故障等による更新が発生することが予想されるため、将来を見据えた施設の長寿命化やライフサイクルコストの縮減を図る計画的な維持管理、単年度の費用負担の増加を防ぐための施設更新の平準化等の実施を検討する必要がある(浄化槽の耐用年数については、平成26年１月国土交通省・農林省・水産省・環境省が策定している「持続的な汚水処理システム構築に向けた都道府県構想策定マニュアル」通称３省マニュアル本編、資料編に浄化槽の躯体は30年～50年、機械７年～15年と明記されている。)。</t>
    <rPh sb="27" eb="28">
      <t>トウ</t>
    </rPh>
    <rPh sb="167" eb="169">
      <t>ケントウ</t>
    </rPh>
    <phoneticPr fontId="4"/>
  </si>
  <si>
    <t>　本事業は平成22年度より開始した県下初のPFI方式による町営浄化槽整備推進事業である。
【収益的収支比率】
　平成26年度に100%を割り込んで以降、年々減少傾向にあり、平成30年度においても前年度比で2.72P低下している。これは、浄化槽の維持管理費の増加によるものであり、今後も維持管理基数の増加に伴い、収益的収支比率の低下が見込まれるため、使用料の見直しや維持管理費の削減等の対策が必要と考えられる。
【企業債残高対事業規模比率】
　企業債償還については、類似団体と比較すると高い水準で推移しており、使用料の見直し等、経営改善を図っていく必要がある。しかしながら、近年は新規整備基数が伸び悩んでいるため起債の新規借入は減少傾向にあり、今後少しづつ改善していくものと考えられる。
【経費回収率】
　近年は、類似団体と比較すると高い数値を維持しており、平成30年度においては、1.69P上昇している。しかし、依然として汚水処理に係る費用が使用料以外の収入に依存しており、今後は地方債償還金の増加も見込まれることから経営効率の低下が懸念される。
【汚水処理原価】
　近年は、ほぼ横ばい状態で類似団体に近い数値で推移していおり、平成30年度においては、前年度比で３円程度減少している。
【施設利用率】
　平成30年度において、前年度比で0.72P増加しており、類似団体平均値とほぼ同じとなった。しかしながら、平成28年度と比べると8.36P減少しており、原因としては近年の災害や渇水による節約志向による有収水量の低下が考えられる。
【水洗化率】
　今後も、将来の少子高齢化による人口減少を見据えながら現在の状況を維持していく。</t>
    <rPh sb="118" eb="121">
      <t>ジョウカソウ</t>
    </rPh>
    <rPh sb="122" eb="124">
      <t>イジ</t>
    </rPh>
    <rPh sb="124" eb="126">
      <t>カンリ</t>
    </rPh>
    <rPh sb="126" eb="127">
      <t>ヒ</t>
    </rPh>
    <rPh sb="128" eb="130">
      <t>ゾウカ</t>
    </rPh>
    <rPh sb="139" eb="141">
      <t>コンゴ</t>
    </rPh>
    <rPh sb="142" eb="144">
      <t>イジ</t>
    </rPh>
    <rPh sb="144" eb="146">
      <t>カンリ</t>
    </rPh>
    <rPh sb="146" eb="148">
      <t>キスウ</t>
    </rPh>
    <rPh sb="174" eb="177">
      <t>シヨウリョウ</t>
    </rPh>
    <rPh sb="178" eb="180">
      <t>ミナオ</t>
    </rPh>
    <rPh sb="182" eb="184">
      <t>イジ</t>
    </rPh>
    <rPh sb="184" eb="187">
      <t>カンリヒ</t>
    </rPh>
    <rPh sb="188" eb="190">
      <t>サクゲン</t>
    </rPh>
    <rPh sb="190" eb="191">
      <t>トウ</t>
    </rPh>
    <rPh sb="192" eb="194">
      <t>タイサク</t>
    </rPh>
    <rPh sb="195" eb="197">
      <t>ヒツヨウ</t>
    </rPh>
    <rPh sb="198" eb="199">
      <t>カンガ</t>
    </rPh>
    <rPh sb="237" eb="239">
      <t>ヒカク</t>
    </rPh>
    <rPh sb="305" eb="307">
      <t>キサイ</t>
    </rPh>
    <rPh sb="383" eb="384">
      <t>ド</t>
    </rPh>
    <rPh sb="557" eb="558">
      <t>ド</t>
    </rPh>
    <rPh sb="609" eb="610">
      <t>ド</t>
    </rPh>
    <rPh sb="651" eb="653">
      <t>ユウシュウ</t>
    </rPh>
    <phoneticPr fontId="4"/>
  </si>
  <si>
    <t>【経営の健全化・効率性について】
　本事業において、特に改善が必要と考えられるのは、収益的収支比率及び経費回収率である。この結果には、本事業に係る費用が使用料収入以外に賄われていることが顕著に表れている。今後は、地方債償還金の増加が見込まれることから、これらの数値のさらなる低下が懸念される。下水道事業については、住民の生活環境の向上及び公共水域の水質保全に資することを目的としており生活に必要不可欠な事業であることから、水洗化の普及促進や今後の状況に見合った使用料への見直しについても検討をしていく必要がある。また、将来にわたって安定的に事業を継続していくための基本計画である「経営戦略」を令和２年度に策定する予定としている。
【老朽化の状況】
　近年は、修繕件数が増加傾向にあり、耐用年数の近づく今後はさらに収益を圧迫することが予想されることから、施設更新の計画的実施(平準化)や民間業者のノウハウや経験を活かし、定期的な維持管理を行い、経営改善に努める。</t>
    <rPh sb="192" eb="194">
      <t>セイカツ</t>
    </rPh>
    <rPh sb="195" eb="197">
      <t>ヒツヨウ</t>
    </rPh>
    <rPh sb="197" eb="200">
      <t>フカケツ</t>
    </rPh>
    <rPh sb="201" eb="203">
      <t>ジギョウ</t>
    </rPh>
    <rPh sb="296" eb="298">
      <t>レイワ</t>
    </rPh>
    <rPh sb="299" eb="300">
      <t>ネン</t>
    </rPh>
    <rPh sb="300" eb="301">
      <t>ド</t>
    </rPh>
    <rPh sb="306" eb="308">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</si>
</sst>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721-4443-938D-E0E98703944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721-4443-938D-E0E98703944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62.04</c:v>
                </c:pt>
                <c:pt idx="1">
                  <c:v>63.67</c:v>
                </c:pt>
                <c:pt idx="2">
                  <c:v>63.7</c:v>
                </c:pt>
                <c:pt idx="3">
                  <c:v>54.62</c:v>
                </c:pt>
                <c:pt idx="4">
                  <c:v>55.34</c:v>
                </c:pt>
              </c:numCache>
            </c:numRef>
          </c:val>
          <c:extLst>
            <c:ext xmlns:c16="http://schemas.microsoft.com/office/drawing/2014/chart" uri="{C3380CC4-5D6E-409C-BE32-E72D297353CC}">
              <c16:uniqueId val="{00000000-C30C-4AF8-B70B-8D1CFEA5C64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59.08</c:v>
                </c:pt>
                <c:pt idx="1">
                  <c:v>58.25</c:v>
                </c:pt>
                <c:pt idx="2">
                  <c:v>61.55</c:v>
                </c:pt>
                <c:pt idx="3">
                  <c:v>57.22</c:v>
                </c:pt>
                <c:pt idx="4">
                  <c:v>54.93</c:v>
                </c:pt>
              </c:numCache>
            </c:numRef>
          </c:val>
          <c:smooth val="0"/>
          <c:extLst>
            <c:ext xmlns:c16="http://schemas.microsoft.com/office/drawing/2014/chart" uri="{C3380CC4-5D6E-409C-BE32-E72D297353CC}">
              <c16:uniqueId val="{00000001-C30C-4AF8-B70B-8D1CFEA5C64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29AD-480C-8E9B-67831B885FD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77.12</c:v>
                </c:pt>
                <c:pt idx="1">
                  <c:v>68.150000000000006</c:v>
                </c:pt>
                <c:pt idx="2">
                  <c:v>67.489999999999995</c:v>
                </c:pt>
                <c:pt idx="3">
                  <c:v>67.290000000000006</c:v>
                </c:pt>
                <c:pt idx="4">
                  <c:v>65.569999999999993</c:v>
                </c:pt>
              </c:numCache>
            </c:numRef>
          </c:val>
          <c:smooth val="0"/>
          <c:extLst>
            <c:ext xmlns:c16="http://schemas.microsoft.com/office/drawing/2014/chart" uri="{C3380CC4-5D6E-409C-BE32-E72D297353CC}">
              <c16:uniqueId val="{00000001-29AD-480C-8E9B-67831B885FD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97.59</c:v>
                </c:pt>
                <c:pt idx="1">
                  <c:v>90.53</c:v>
                </c:pt>
                <c:pt idx="2">
                  <c:v>83.7</c:v>
                </c:pt>
                <c:pt idx="3">
                  <c:v>82.06</c:v>
                </c:pt>
                <c:pt idx="4">
                  <c:v>79.34</c:v>
                </c:pt>
              </c:numCache>
            </c:numRef>
          </c:val>
          <c:extLst>
            <c:ext xmlns:c16="http://schemas.microsoft.com/office/drawing/2014/chart" uri="{C3380CC4-5D6E-409C-BE32-E72D297353CC}">
              <c16:uniqueId val="{00000000-6C33-487D-ABB8-FE07735F242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C33-487D-ABB8-FE07735F242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2F4-48EA-A072-FD944B695EF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2F4-48EA-A072-FD944B695EF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451-4F8B-AF26-4B8EAAFF3D2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451-4F8B-AF26-4B8EAAFF3D2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9D6-43BB-9C1C-56FEE042130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9D6-43BB-9C1C-56FEE042130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CB7-4126-B07A-C3CAF9DC234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CB7-4126-B07A-C3CAF9DC234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formatCode="#,##0.00;&quot;△&quot;#,##0.00">
                  <c:v>0</c:v>
                </c:pt>
                <c:pt idx="1">
                  <c:v>460.81</c:v>
                </c:pt>
                <c:pt idx="2">
                  <c:v>592.23</c:v>
                </c:pt>
                <c:pt idx="3">
                  <c:v>553.23</c:v>
                </c:pt>
                <c:pt idx="4">
                  <c:v>507.24</c:v>
                </c:pt>
              </c:numCache>
            </c:numRef>
          </c:val>
          <c:extLst>
            <c:ext xmlns:c16="http://schemas.microsoft.com/office/drawing/2014/chart" uri="{C3380CC4-5D6E-409C-BE32-E72D297353CC}">
              <c16:uniqueId val="{00000000-DE1C-424E-A929-390091C84D0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416.91</c:v>
                </c:pt>
                <c:pt idx="1">
                  <c:v>392.19</c:v>
                </c:pt>
                <c:pt idx="2">
                  <c:v>413.5</c:v>
                </c:pt>
                <c:pt idx="3">
                  <c:v>407.42</c:v>
                </c:pt>
                <c:pt idx="4">
                  <c:v>386.46</c:v>
                </c:pt>
              </c:numCache>
            </c:numRef>
          </c:val>
          <c:smooth val="0"/>
          <c:extLst>
            <c:ext xmlns:c16="http://schemas.microsoft.com/office/drawing/2014/chart" uri="{C3380CC4-5D6E-409C-BE32-E72D297353CC}">
              <c16:uniqueId val="{00000001-DE1C-424E-A929-390091C84D0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56.26</c:v>
                </c:pt>
                <c:pt idx="1">
                  <c:v>55.4</c:v>
                </c:pt>
                <c:pt idx="2">
                  <c:v>62.43</c:v>
                </c:pt>
                <c:pt idx="3">
                  <c:v>63.9</c:v>
                </c:pt>
                <c:pt idx="4">
                  <c:v>65.59</c:v>
                </c:pt>
              </c:numCache>
            </c:numRef>
          </c:val>
          <c:extLst>
            <c:ext xmlns:c16="http://schemas.microsoft.com/office/drawing/2014/chart" uri="{C3380CC4-5D6E-409C-BE32-E72D297353CC}">
              <c16:uniqueId val="{00000000-5DB4-4F18-A9C6-5B05F4DAA0C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57.93</c:v>
                </c:pt>
                <c:pt idx="1">
                  <c:v>57.03</c:v>
                </c:pt>
                <c:pt idx="2">
                  <c:v>55.84</c:v>
                </c:pt>
                <c:pt idx="3">
                  <c:v>57.08</c:v>
                </c:pt>
                <c:pt idx="4">
                  <c:v>55.85</c:v>
                </c:pt>
              </c:numCache>
            </c:numRef>
          </c:val>
          <c:smooth val="0"/>
          <c:extLst>
            <c:ext xmlns:c16="http://schemas.microsoft.com/office/drawing/2014/chart" uri="{C3380CC4-5D6E-409C-BE32-E72D297353CC}">
              <c16:uniqueId val="{00000001-5DB4-4F18-A9C6-5B05F4DAA0C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303.66000000000003</c:v>
                </c:pt>
                <c:pt idx="1">
                  <c:v>338.21</c:v>
                </c:pt>
                <c:pt idx="2">
                  <c:v>271.86</c:v>
                </c:pt>
                <c:pt idx="3">
                  <c:v>289.7</c:v>
                </c:pt>
                <c:pt idx="4">
                  <c:v>286.81</c:v>
                </c:pt>
              </c:numCache>
            </c:numRef>
          </c:val>
          <c:extLst>
            <c:ext xmlns:c16="http://schemas.microsoft.com/office/drawing/2014/chart" uri="{C3380CC4-5D6E-409C-BE32-E72D297353CC}">
              <c16:uniqueId val="{00000000-DC26-4CAD-920B-565373859D9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276.93</c:v>
                </c:pt>
                <c:pt idx="1">
                  <c:v>283.73</c:v>
                </c:pt>
                <c:pt idx="2">
                  <c:v>287.57</c:v>
                </c:pt>
                <c:pt idx="3">
                  <c:v>286.86</c:v>
                </c:pt>
                <c:pt idx="4">
                  <c:v>287.91000000000003</c:v>
                </c:pt>
              </c:numCache>
            </c:numRef>
          </c:val>
          <c:smooth val="0"/>
          <c:extLst>
            <c:ext xmlns:c16="http://schemas.microsoft.com/office/drawing/2014/chart" uri="{C3380CC4-5D6E-409C-BE32-E72D297353CC}">
              <c16:uniqueId val="{00000001-DC26-4CAD-920B-565373859D9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【325.02】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【270.94】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愛媛県　愛南町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特定地域生活排水処理</v>
      </c>
      <c r="Q8" s="71"/>
      <c r="R8" s="71"/>
      <c r="S8" s="71"/>
      <c r="T8" s="71"/>
      <c r="U8" s="71"/>
      <c r="V8" s="71"/>
      <c r="W8" s="71" t="str">
        <f>データ!L6</f>
        <v>K3</v>
      </c>
      <c r="X8" s="71"/>
      <c r="Y8" s="71"/>
      <c r="Z8" s="71"/>
      <c r="AA8" s="71"/>
      <c r="AB8" s="71"/>
      <c r="AC8" s="71"/>
      <c r="AD8" s="72" t="str">
        <f>データ!$M$6</f>
        <v>非設置</v>
      </c>
      <c r="AE8" s="72"/>
      <c r="AF8" s="72"/>
      <c r="AG8" s="72"/>
      <c r="AH8" s="72"/>
      <c r="AI8" s="72"/>
      <c r="AJ8" s="72"/>
      <c r="AK8" s="3"/>
      <c r="AL8" s="68">
        <f>データ!S6</f>
        <v>21485</v>
      </c>
      <c r="AM8" s="68"/>
      <c r="AN8" s="68"/>
      <c r="AO8" s="68"/>
      <c r="AP8" s="68"/>
      <c r="AQ8" s="68"/>
      <c r="AR8" s="68"/>
      <c r="AS8" s="68"/>
      <c r="AT8" s="67">
        <f>データ!T6</f>
        <v>238.99</v>
      </c>
      <c r="AU8" s="67"/>
      <c r="AV8" s="67"/>
      <c r="AW8" s="67"/>
      <c r="AX8" s="67"/>
      <c r="AY8" s="67"/>
      <c r="AZ8" s="67"/>
      <c r="BA8" s="67"/>
      <c r="BB8" s="67">
        <f>データ!U6</f>
        <v>89.9</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12.78</v>
      </c>
      <c r="Q10" s="67"/>
      <c r="R10" s="67"/>
      <c r="S10" s="67"/>
      <c r="T10" s="67"/>
      <c r="U10" s="67"/>
      <c r="V10" s="67"/>
      <c r="W10" s="67">
        <f>データ!Q6</f>
        <v>100</v>
      </c>
      <c r="X10" s="67"/>
      <c r="Y10" s="67"/>
      <c r="Z10" s="67"/>
      <c r="AA10" s="67"/>
      <c r="AB10" s="67"/>
      <c r="AC10" s="67"/>
      <c r="AD10" s="68">
        <f>データ!R6</f>
        <v>3600</v>
      </c>
      <c r="AE10" s="68"/>
      <c r="AF10" s="68"/>
      <c r="AG10" s="68"/>
      <c r="AH10" s="68"/>
      <c r="AI10" s="68"/>
      <c r="AJ10" s="68"/>
      <c r="AK10" s="2"/>
      <c r="AL10" s="68">
        <f>データ!V6</f>
        <v>2721</v>
      </c>
      <c r="AM10" s="68"/>
      <c r="AN10" s="68"/>
      <c r="AO10" s="68"/>
      <c r="AP10" s="68"/>
      <c r="AQ10" s="68"/>
      <c r="AR10" s="68"/>
      <c r="AS10" s="68"/>
      <c r="AT10" s="67">
        <f>データ!W6</f>
        <v>237.91</v>
      </c>
      <c r="AU10" s="67"/>
      <c r="AV10" s="67"/>
      <c r="AW10" s="67"/>
      <c r="AX10" s="67"/>
      <c r="AY10" s="67"/>
      <c r="AZ10" s="67"/>
      <c r="BA10" s="67"/>
      <c r="BB10" s="67">
        <f>データ!X6</f>
        <v>11.44</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112</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111</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113</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【325.02】</v>
      </c>
      <c r="I86" s="26" t="str">
        <f>データ!CA6</f>
        <v>【60.61】</v>
      </c>
      <c r="J86" s="26" t="str">
        <f>データ!CL6</f>
        <v>【270.94】</v>
      </c>
      <c r="K86" s="26" t="str">
        <f>データ!CW6</f>
        <v>【57.80】</v>
      </c>
      <c r="L86" s="26" t="str">
        <f>データ!DH6</f>
        <v>【78.90】</v>
      </c>
      <c r="M86" s="26" t="s">
        <v>44</v>
      </c>
      <c r="N86" s="26" t="s">
        <v>44</v>
      </c>
      <c r="O86" s="26" t="str">
        <f>データ!EO6</f>
        <v>【-】</v>
      </c>
    </row>
  </sheetData>
  <sheetProtection algorithmName="SHA-512" hashValue="GRJO5QCVBByAtwKLZP/TAvRDlvGHxZBU1IyhBaMqB7NTuTwX5JcIlxqorB1XDaZGHeezH3pYj1uwBl/p6nItyQ==" saltValue="zAmxARP/TfkiKStdmmbYM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385069</v>
      </c>
      <c r="D6" s="33">
        <f t="shared" si="3"/>
        <v>47</v>
      </c>
      <c r="E6" s="33">
        <f t="shared" si="3"/>
        <v>18</v>
      </c>
      <c r="F6" s="33">
        <f t="shared" si="3"/>
        <v>0</v>
      </c>
      <c r="G6" s="33">
        <f t="shared" si="3"/>
        <v>0</v>
      </c>
      <c r="H6" s="33" t="str">
        <f t="shared" si="3"/>
        <v>愛媛県　愛南町</v>
      </c>
      <c r="I6" s="33" t="str">
        <f t="shared" si="3"/>
        <v>法非適用</v>
      </c>
      <c r="J6" s="33" t="str">
        <f t="shared" si="3"/>
        <v>下水道事業</v>
      </c>
      <c r="K6" s="33" t="str">
        <f t="shared" si="3"/>
        <v>特定地域生活排水処理</v>
      </c>
      <c r="L6" s="33" t="str">
        <f t="shared" si="3"/>
        <v>K3</v>
      </c>
      <c r="M6" s="33" t="str">
        <f t="shared" si="3"/>
        <v>非設置</v>
      </c>
      <c r="N6" s="34" t="str">
        <f t="shared" si="3"/>
        <v>-</v>
      </c>
      <c r="O6" s="34" t="str">
        <f t="shared" si="3"/>
        <v>該当数値なし</v>
      </c>
      <c r="P6" s="34">
        <f t="shared" si="3"/>
        <v>12.78</v>
      </c>
      <c r="Q6" s="34">
        <f t="shared" si="3"/>
        <v>100</v>
      </c>
      <c r="R6" s="34">
        <f t="shared" si="3"/>
        <v>3600</v>
      </c>
      <c r="S6" s="34">
        <f t="shared" si="3"/>
        <v>21485</v>
      </c>
      <c r="T6" s="34">
        <f t="shared" si="3"/>
        <v>238.99</v>
      </c>
      <c r="U6" s="34">
        <f t="shared" si="3"/>
        <v>89.9</v>
      </c>
      <c r="V6" s="34">
        <f t="shared" si="3"/>
        <v>2721</v>
      </c>
      <c r="W6" s="34">
        <f t="shared" si="3"/>
        <v>237.91</v>
      </c>
      <c r="X6" s="34">
        <f t="shared" si="3"/>
        <v>11.44</v>
      </c>
      <c r="Y6" s="35">
        <f>IF(Y7="",NA(),Y7)</f>
        <v>97.59</v>
      </c>
      <c r="Z6" s="35">
        <f t="shared" ref="Z6:AH6" si="4">IF(Z7="",NA(),Z7)</f>
        <v>90.53</v>
      </c>
      <c r="AA6" s="35">
        <f t="shared" si="4"/>
        <v>83.7</v>
      </c>
      <c r="AB6" s="35">
        <f t="shared" si="4"/>
        <v>82.06</v>
      </c>
      <c r="AC6" s="35">
        <f t="shared" si="4"/>
        <v>79.34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460.81</v>
      </c>
      <c r="BH6" s="35">
        <f t="shared" si="7"/>
        <v>592.23</v>
      </c>
      <c r="BI6" s="35">
        <f t="shared" si="7"/>
        <v>553.23</v>
      </c>
      <c r="BJ6" s="35">
        <f t="shared" si="7"/>
        <v>507.24</v>
      </c>
      <c r="BK6" s="35">
        <f t="shared" si="7"/>
        <v>416.91</v>
      </c>
      <c r="BL6" s="35">
        <f t="shared" si="7"/>
        <v>392.19</v>
      </c>
      <c r="BM6" s="35">
        <f t="shared" si="7"/>
        <v>413.5</v>
      </c>
      <c r="BN6" s="35">
        <f t="shared" si="7"/>
        <v>407.42</v>
      </c>
      <c r="BO6" s="35">
        <f t="shared" si="7"/>
        <v>386.46</v>
      </c>
      <c r="BP6" s="34" t="str">
        <f>IF(BP7="","",IF(BP7="-","【-】","【"&amp;SUBSTITUTE(TEXT(BP7,"#,##0.00"),"-","△")&amp;"】"))</f>
        <v>【325.02】</v>
      </c>
      <c r="BQ6" s="35">
        <f>IF(BQ7="",NA(),BQ7)</f>
        <v>56.26</v>
      </c>
      <c r="BR6" s="35">
        <f t="shared" ref="BR6:BZ6" si="8">IF(BR7="",NA(),BR7)</f>
        <v>55.4</v>
      </c>
      <c r="BS6" s="35">
        <f t="shared" si="8"/>
        <v>62.43</v>
      </c>
      <c r="BT6" s="35">
        <f t="shared" si="8"/>
        <v>63.9</v>
      </c>
      <c r="BU6" s="35">
        <f t="shared" si="8"/>
        <v>65.59</v>
      </c>
      <c r="BV6" s="35">
        <f t="shared" si="8"/>
        <v>57.93</v>
      </c>
      <c r="BW6" s="35">
        <f t="shared" si="8"/>
        <v>57.03</v>
      </c>
      <c r="BX6" s="35">
        <f t="shared" si="8"/>
        <v>55.84</v>
      </c>
      <c r="BY6" s="35">
        <f t="shared" si="8"/>
        <v>57.08</v>
      </c>
      <c r="BZ6" s="35">
        <f t="shared" si="8"/>
        <v>55.85</v>
      </c>
      <c r="CA6" s="34" t="str">
        <f>IF(CA7="","",IF(CA7="-","【-】","【"&amp;SUBSTITUTE(TEXT(CA7,"#,##0.00"),"-","△")&amp;"】"))</f>
        <v>【60.61】</v>
      </c>
      <c r="CB6" s="35">
        <f>IF(CB7="",NA(),CB7)</f>
        <v>303.66000000000003</v>
      </c>
      <c r="CC6" s="35">
        <f t="shared" ref="CC6:CK6" si="9">IF(CC7="",NA(),CC7)</f>
        <v>338.21</v>
      </c>
      <c r="CD6" s="35">
        <f t="shared" si="9"/>
        <v>271.86</v>
      </c>
      <c r="CE6" s="35">
        <f t="shared" si="9"/>
        <v>289.7</v>
      </c>
      <c r="CF6" s="35">
        <f t="shared" si="9"/>
        <v>286.81</v>
      </c>
      <c r="CG6" s="35">
        <f t="shared" si="9"/>
        <v>276.93</v>
      </c>
      <c r="CH6" s="35">
        <f t="shared" si="9"/>
        <v>283.73</v>
      </c>
      <c r="CI6" s="35">
        <f t="shared" si="9"/>
        <v>287.57</v>
      </c>
      <c r="CJ6" s="35">
        <f t="shared" si="9"/>
        <v>286.86</v>
      </c>
      <c r="CK6" s="35">
        <f t="shared" si="9"/>
        <v>287.91000000000003</v>
      </c>
      <c r="CL6" s="34" t="str">
        <f>IF(CL7="","",IF(CL7="-","【-】","【"&amp;SUBSTITUTE(TEXT(CL7,"#,##0.00"),"-","△")&amp;"】"))</f>
        <v>【270.94】</v>
      </c>
      <c r="CM6" s="35">
        <f>IF(CM7="",NA(),CM7)</f>
        <v>62.04</v>
      </c>
      <c r="CN6" s="35">
        <f t="shared" ref="CN6:CV6" si="10">IF(CN7="",NA(),CN7)</f>
        <v>63.67</v>
      </c>
      <c r="CO6" s="35">
        <f t="shared" si="10"/>
        <v>63.7</v>
      </c>
      <c r="CP6" s="35">
        <f t="shared" si="10"/>
        <v>54.62</v>
      </c>
      <c r="CQ6" s="35">
        <f t="shared" si="10"/>
        <v>55.34</v>
      </c>
      <c r="CR6" s="35">
        <f t="shared" si="10"/>
        <v>59.08</v>
      </c>
      <c r="CS6" s="35">
        <f t="shared" si="10"/>
        <v>58.25</v>
      </c>
      <c r="CT6" s="35">
        <f t="shared" si="10"/>
        <v>61.55</v>
      </c>
      <c r="CU6" s="35">
        <f t="shared" si="10"/>
        <v>57.22</v>
      </c>
      <c r="CV6" s="35">
        <f t="shared" si="10"/>
        <v>54.93</v>
      </c>
      <c r="CW6" s="34" t="str">
        <f>IF(CW7="","",IF(CW7="-","【-】","【"&amp;SUBSTITUTE(TEXT(CW7,"#,##0.00"),"-","△")&amp;"】"))</f>
        <v>【57.80】</v>
      </c>
      <c r="CX6" s="35">
        <f>IF(CX7="",NA(),CX7)</f>
        <v>100</v>
      </c>
      <c r="CY6" s="35">
        <f t="shared" ref="CY6:DG6" si="11">IF(CY7="",NA(),CY7)</f>
        <v>100</v>
      </c>
      <c r="CZ6" s="35">
        <f t="shared" si="11"/>
        <v>100</v>
      </c>
      <c r="DA6" s="35">
        <f t="shared" si="11"/>
        <v>100</v>
      </c>
      <c r="DB6" s="35">
        <f t="shared" si="11"/>
        <v>100</v>
      </c>
      <c r="DC6" s="35">
        <f t="shared" si="11"/>
        <v>77.12</v>
      </c>
      <c r="DD6" s="35">
        <f t="shared" si="11"/>
        <v>68.150000000000006</v>
      </c>
      <c r="DE6" s="35">
        <f t="shared" si="11"/>
        <v>67.489999999999995</v>
      </c>
      <c r="DF6" s="35">
        <f t="shared" si="11"/>
        <v>67.290000000000006</v>
      </c>
      <c r="DG6" s="35">
        <f t="shared" si="11"/>
        <v>65.569999999999993</v>
      </c>
      <c r="DH6" s="34" t="str">
        <f>IF(DH7="","",IF(DH7="-","【-】","【"&amp;SUBSTITUTE(TEXT(DH7,"#,##0.00"),"-","△")&amp;"】"))</f>
        <v>【78.90】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2018</v>
      </c>
      <c r="C7" s="37">
        <v>385069</v>
      </c>
      <c r="D7" s="37">
        <v>47</v>
      </c>
      <c r="E7" s="37">
        <v>18</v>
      </c>
      <c r="F7" s="37">
        <v>0</v>
      </c>
      <c r="G7" s="37">
        <v>0</v>
      </c>
      <c r="H7" s="37" t="s">
        <v>98</v>
      </c>
      <c r="I7" s="37" t="s">
        <v>99</v>
      </c>
      <c r="J7" s="37" t="s">
        <v>100</v>
      </c>
      <c r="K7" s="37" t="s">
        <v>101</v>
      </c>
      <c r="L7" s="37" t="s">
        <v>102</v>
      </c>
      <c r="M7" s="37" t="s">
        <v>103</v>
      </c>
      <c r="N7" s="38" t="s">
        <v>104</v>
      </c>
      <c r="O7" s="38" t="s">
        <v>105</v>
      </c>
      <c r="P7" s="38">
        <v>12.78</v>
      </c>
      <c r="Q7" s="38">
        <v>100</v>
      </c>
      <c r="R7" s="38">
        <v>3600</v>
      </c>
      <c r="S7" s="38">
        <v>21485</v>
      </c>
      <c r="T7" s="38">
        <v>238.99</v>
      </c>
      <c r="U7" s="38">
        <v>89.9</v>
      </c>
      <c r="V7" s="38">
        <v>2721</v>
      </c>
      <c r="W7" s="38">
        <v>237.91</v>
      </c>
      <c r="X7" s="38">
        <v>11.44</v>
      </c>
      <c r="Y7" s="38">
        <v>97.59</v>
      </c>
      <c r="Z7" s="38">
        <v>90.53</v>
      </c>
      <c r="AA7" s="38">
        <v>83.7</v>
      </c>
      <c r="AB7" s="38">
        <v>82.06</v>
      </c>
      <c r="AC7" s="38">
        <v>79.34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460.81</v>
      </c>
      <c r="BH7" s="38">
        <v>592.23</v>
      </c>
      <c r="BI7" s="38">
        <v>553.23</v>
      </c>
      <c r="BJ7" s="38">
        <v>507.24</v>
      </c>
      <c r="BK7" s="38">
        <v>416.91</v>
      </c>
      <c r="BL7" s="38">
        <v>392.19</v>
      </c>
      <c r="BM7" s="38">
        <v>413.5</v>
      </c>
      <c r="BN7" s="38">
        <v>407.42</v>
      </c>
      <c r="BO7" s="38">
        <v>386.46</v>
      </c>
      <c r="BP7" s="38">
        <v>325.02</v>
      </c>
      <c r="BQ7" s="38">
        <v>56.26</v>
      </c>
      <c r="BR7" s="38">
        <v>55.4</v>
      </c>
      <c r="BS7" s="38">
        <v>62.43</v>
      </c>
      <c r="BT7" s="38">
        <v>63.9</v>
      </c>
      <c r="BU7" s="38">
        <v>65.59</v>
      </c>
      <c r="BV7" s="38">
        <v>57.93</v>
      </c>
      <c r="BW7" s="38">
        <v>57.03</v>
      </c>
      <c r="BX7" s="38">
        <v>55.84</v>
      </c>
      <c r="BY7" s="38">
        <v>57.08</v>
      </c>
      <c r="BZ7" s="38">
        <v>55.85</v>
      </c>
      <c r="CA7" s="38">
        <v>60.61</v>
      </c>
      <c r="CB7" s="38">
        <v>303.66000000000003</v>
      </c>
      <c r="CC7" s="38">
        <v>338.21</v>
      </c>
      <c r="CD7" s="38">
        <v>271.86</v>
      </c>
      <c r="CE7" s="38">
        <v>289.7</v>
      </c>
      <c r="CF7" s="38">
        <v>286.81</v>
      </c>
      <c r="CG7" s="38">
        <v>276.93</v>
      </c>
      <c r="CH7" s="38">
        <v>283.73</v>
      </c>
      <c r="CI7" s="38">
        <v>287.57</v>
      </c>
      <c r="CJ7" s="38">
        <v>286.86</v>
      </c>
      <c r="CK7" s="38">
        <v>287.91000000000003</v>
      </c>
      <c r="CL7" s="38">
        <v>270.94</v>
      </c>
      <c r="CM7" s="38">
        <v>62.04</v>
      </c>
      <c r="CN7" s="38">
        <v>63.67</v>
      </c>
      <c r="CO7" s="38">
        <v>63.7</v>
      </c>
      <c r="CP7" s="38">
        <v>54.62</v>
      </c>
      <c r="CQ7" s="38">
        <v>55.34</v>
      </c>
      <c r="CR7" s="38">
        <v>59.08</v>
      </c>
      <c r="CS7" s="38">
        <v>58.25</v>
      </c>
      <c r="CT7" s="38">
        <v>61.55</v>
      </c>
      <c r="CU7" s="38">
        <v>57.22</v>
      </c>
      <c r="CV7" s="38">
        <v>54.93</v>
      </c>
      <c r="CW7" s="38">
        <v>57.8</v>
      </c>
      <c r="CX7" s="38">
        <v>100</v>
      </c>
      <c r="CY7" s="38">
        <v>100</v>
      </c>
      <c r="CZ7" s="38">
        <v>100</v>
      </c>
      <c r="DA7" s="38">
        <v>100</v>
      </c>
      <c r="DB7" s="38">
        <v>100</v>
      </c>
      <c r="DC7" s="38">
        <v>77.12</v>
      </c>
      <c r="DD7" s="38">
        <v>68.150000000000006</v>
      </c>
      <c r="DE7" s="38">
        <v>67.489999999999995</v>
      </c>
      <c r="DF7" s="38">
        <v>67.290000000000006</v>
      </c>
      <c r="DG7" s="38">
        <v>65.569999999999993</v>
      </c>
      <c r="DH7" s="38">
        <v>78.900000000000006</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t="s">
        <v>104</v>
      </c>
      <c r="EJ7" s="38" t="s">
        <v>104</v>
      </c>
      <c r="EK7" s="38" t="s">
        <v>104</v>
      </c>
      <c r="EL7" s="38" t="s">
        <v>104</v>
      </c>
      <c r="EM7" s="38" t="s">
        <v>104</v>
      </c>
      <c r="EN7" s="38" t="s">
        <v>104</v>
      </c>
      <c r="EO7" s="38" t="s">
        <v>104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2020-02-10T05:14:19Z</cp:lastPrinted>
  <dcterms:created xsi:type="dcterms:W3CDTF">2019-12-05T05:30:11Z</dcterms:created>
  <dcterms:modified xsi:type="dcterms:W3CDTF">2020-02-14T05:51:13Z</dcterms:modified>
  <cp:category/>
</cp:coreProperties>
</file>