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4 松前町\"/>
    </mc:Choice>
  </mc:AlternateContent>
  <workbookProtection workbookAlgorithmName="SHA-512" workbookHashValue="zu5e97f/ycXx3ryjIEpqpUDTDaAz4Ju1xulFm9NprOxPWGxPO6KsW4+xnRxnqaGRGJcDi0C604Iy5PPCVK+wtA==" workbookSaltValue="T3z0EsOGiMEace581dMdDA=="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F85" i="4"/>
  <c r="E85" i="4"/>
  <c r="AT10" i="4"/>
  <c r="AL10" i="4"/>
  <c r="W10" i="4"/>
  <c r="I10" i="4"/>
  <c r="B10" i="4"/>
  <c r="BB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<sst xmlns="http://schemas.openxmlformats.org/spreadsheetml/2006/main" count="220" uniqueCount="108">
  <si>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</si>
  <si>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</si>
  <si>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</si>
  <si>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</si>
  <si>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</si>
  <si>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</si>
  <si>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</si>
  <si>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</si>
  <si>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</si>
  <si>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</si>
  <si>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</si>
  <si>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</si>
  <si>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</si>
  <si>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</si>
  <si>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</si>
  <si>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</si>
  <si>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</si>
  <si>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</si>
  <si>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</si>
  <si>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</si>
  <si>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</si>
  <si>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</si>
  <si>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</si>
  <si>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</si>
  <si>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</si>
  <si>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</si>
  <si>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</si>
  <si>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</si>
  <si>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</si>
  <si>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</si>
  <si>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</si>
  <si>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</si>
  <si>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</si>
  <si>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</si>
  <si>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</si>
  <si>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</si>
  <si>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</si>
  <si>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</si>
  <si>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</si>
  <si>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</si>
  <si>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</si>
  <si>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</si>
  <si>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</si>
  <si>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</si>
  <si>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</si>
  <si>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</si>
  <si>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</si>
  <si>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</si>
  <si>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</si>
  <si>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</si>
  <si>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</si>
  <si>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</si>
  <si>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</si>
  <si>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</si>
  <si>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</si>
  <si>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</si>
  <si>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</si>
  <si>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</si>
  <si>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</si>
  <si>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</si>
  <si>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</si>
  <si>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</si>
  <si>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</si>
  <si>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</si>
  <si>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</si>
  <si>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</si>
  <si>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</si>
  <si>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</si>
  <si>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</si>
  <si>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</si>
  <si>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</si>
  <si>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</si>
  <si>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</si>
  <si>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</si>
  <si>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</si>
  <si>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</si>
  <si>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</si>
  <si>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</si>
  <si>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</si>
  <si>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</si>
  <si>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</si>
  <si>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</si>
  <si>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</si>
  <si>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</si>
  <si>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</si>
  <si>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</si>
  <si>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</si>
  <si>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</si>
  <si>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</si>
  <si>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</si>
  <si>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</si>
  <si>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</si>
  <si>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</si>
  <si>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</si>
  <si>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</si>
  <si>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</si>
  <si>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</si>
  <si>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</si>
  <si>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</si>
  <si>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</si>
  <si>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</si>
  <si>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</si>
  <si>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</si>
  <si>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</si>
  <si>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</si>
  <si>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第６次拡張事業計画を基に、施設等の更新を計画的に実施してきており、管路経年化率は低く法定耐用年数を超えた管路は少ない状況である。
　今後は経営状況を勘案したうえで、浄水場の建設及び計画的な配水管等の耐震対策を行っていく必要がある。</t>
    <phoneticPr fontId="4"/>
  </si>
  <si>
    <t>　第６次拡張事業計画を基に、施設建設及び計画的な配水管等の耐震対策を行い、安心・安全な水を供給できる環境を整えていく必要がある。
　そのため、今後の事業計画については、費用の増加による経営状況の悪化を考慮したうえで、事業の推進が必要である。</t>
    <phoneticPr fontId="4"/>
  </si>
  <si>
    <t>　経常収支比率は、過去３年間は100％を上回っており堅調な経営を維持していたが、H30年度は100％を若干下回っている。累積欠損金もないことから、現時点では経営は堅調であるが、経営改善への取り組みが必要となっている。
　施設利用率や有収率が平均値よりも高く、また給水原価は平均値よりも低いことから、効率的な給水が行えている。
　その一方で、施設整備に伴い企業債残高対給水収益比率は平均値を上回っている。また、給水原価が上昇したことにより、過去５年間、料金回収率が100％を下回っている。
　</t>
    <rPh sb="26" eb="28">
      <t>ケンチョウ</t>
    </rPh>
    <rPh sb="29" eb="31">
      <t>ケイエイ</t>
    </rPh>
    <rPh sb="32" eb="34">
      <t>イジ</t>
    </rPh>
    <rPh sb="43" eb="45">
      <t>ネンド</t>
    </rPh>
    <rPh sb="51" eb="53">
      <t>ジャッカン</t>
    </rPh>
    <rPh sb="53" eb="5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</si>
</sst>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0.86</c:v>
                </c:pt>
                <c:pt idx="1">
                  <c:v>0.66</c:v>
                </c:pt>
                <c:pt idx="2">
                  <c:v>0.48</c:v>
                </c:pt>
                <c:pt idx="3">
                  <c:v>0.61</c:v>
                </c:pt>
                <c:pt idx="4">
                  <c:v>0.18</c:v>
                </c:pt>
              </c:numCache>
            </c:numRef>
          </c:val>
          <c:extLst>
            <c:ext xmlns:c16="http://schemas.microsoft.com/office/drawing/2014/chart" uri="{C3380CC4-5D6E-409C-BE32-E72D297353CC}">
              <c16:uniqueId val="{00000000-B044-4400-87F1-8DCA4C8FE7C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B044-4400-87F1-8DCA4C8FE7C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62.92</c:v>
                </c:pt>
                <c:pt idx="1">
                  <c:v>61.72</c:v>
                </c:pt>
                <c:pt idx="2">
                  <c:v>62.29</c:v>
                </c:pt>
                <c:pt idx="3">
                  <c:v>63.44</c:v>
                </c:pt>
                <c:pt idx="4">
                  <c:v>63.58</c:v>
                </c:pt>
              </c:numCache>
            </c:numRef>
          </c:val>
          <c:extLst>
            <c:ext xmlns:c16="http://schemas.microsoft.com/office/drawing/2014/chart" uri="{C3380CC4-5D6E-409C-BE32-E72D297353CC}">
              <c16:uniqueId val="{00000000-FCC2-4AE7-9BF3-0CBFACB25B3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FCC2-4AE7-9BF3-0CBFACB25B3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92.34</c:v>
                </c:pt>
                <c:pt idx="1">
                  <c:v>93.53</c:v>
                </c:pt>
                <c:pt idx="2">
                  <c:v>94.17</c:v>
                </c:pt>
                <c:pt idx="3">
                  <c:v>91.29</c:v>
                </c:pt>
                <c:pt idx="4">
                  <c:v>91.67</c:v>
                </c:pt>
              </c:numCache>
            </c:numRef>
          </c:val>
          <c:extLst>
            <c:ext xmlns:c16="http://schemas.microsoft.com/office/drawing/2014/chart" uri="{C3380CC4-5D6E-409C-BE32-E72D297353CC}">
              <c16:uniqueId val="{00000000-969C-45A0-B37E-634EC15D00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969C-45A0-B37E-634EC15D00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92.2</c:v>
                </c:pt>
                <c:pt idx="1">
                  <c:v>101.03</c:v>
                </c:pt>
                <c:pt idx="2">
                  <c:v>102.66</c:v>
                </c:pt>
                <c:pt idx="3">
                  <c:v>100.84</c:v>
                </c:pt>
                <c:pt idx="4">
                  <c:v>99.43</c:v>
                </c:pt>
              </c:numCache>
            </c:numRef>
          </c:val>
          <c:extLst>
            <c:ext xmlns:c16="http://schemas.microsoft.com/office/drawing/2014/chart" uri="{C3380CC4-5D6E-409C-BE32-E72D297353CC}">
              <c16:uniqueId val="{00000000-551E-45DC-9235-9E76B10788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551E-45DC-9235-9E76B10788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34.880000000000003</c:v>
                </c:pt>
                <c:pt idx="1">
                  <c:v>37.04</c:v>
                </c:pt>
                <c:pt idx="2">
                  <c:v>39.1</c:v>
                </c:pt>
                <c:pt idx="3">
                  <c:v>40.6</c:v>
                </c:pt>
                <c:pt idx="4">
                  <c:v>42.55</c:v>
                </c:pt>
              </c:numCache>
            </c:numRef>
          </c:val>
          <c:extLst>
            <c:ext xmlns:c16="http://schemas.microsoft.com/office/drawing/2014/chart" uri="{C3380CC4-5D6E-409C-BE32-E72D297353CC}">
              <c16:uniqueId val="{00000000-D4DC-4BE3-B6C7-37A17078B4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D4DC-4BE3-B6C7-37A17078B4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18.38</c:v>
                </c:pt>
                <c:pt idx="1">
                  <c:v>18.329999999999998</c:v>
                </c:pt>
                <c:pt idx="2">
                  <c:v>0.34</c:v>
                </c:pt>
                <c:pt idx="3">
                  <c:v>0.75</c:v>
                </c:pt>
                <c:pt idx="4">
                  <c:v>1.1200000000000001</c:v>
                </c:pt>
              </c:numCache>
            </c:numRef>
          </c:val>
          <c:extLst>
            <c:ext xmlns:c16="http://schemas.microsoft.com/office/drawing/2014/chart" uri="{C3380CC4-5D6E-409C-BE32-E72D297353CC}">
              <c16:uniqueId val="{00000000-3E52-4F07-97EE-E1E9D292E61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3E52-4F07-97EE-E1E9D292E61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E9-4A9D-BFE1-ACB877CE8D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9FE9-4A9D-BFE1-ACB877CE8D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551.58000000000004</c:v>
                </c:pt>
                <c:pt idx="1">
                  <c:v>563.30999999999995</c:v>
                </c:pt>
                <c:pt idx="2">
                  <c:v>549.26</c:v>
                </c:pt>
                <c:pt idx="3">
                  <c:v>491.03</c:v>
                </c:pt>
                <c:pt idx="4">
                  <c:v>503.73</c:v>
                </c:pt>
              </c:numCache>
            </c:numRef>
          </c:val>
          <c:extLst>
            <c:ext xmlns:c16="http://schemas.microsoft.com/office/drawing/2014/chart" uri="{C3380CC4-5D6E-409C-BE32-E72D297353CC}">
              <c16:uniqueId val="{00000000-65D8-451D-9A1A-0282FDC981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65D8-451D-9A1A-0282FDC981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877.91</c:v>
                </c:pt>
                <c:pt idx="1">
                  <c:v>807.5</c:v>
                </c:pt>
                <c:pt idx="2">
                  <c:v>796.26</c:v>
                </c:pt>
                <c:pt idx="3">
                  <c:v>805.45</c:v>
                </c:pt>
                <c:pt idx="4">
                  <c:v>793.11</c:v>
                </c:pt>
              </c:numCache>
            </c:numRef>
          </c:val>
          <c:extLst>
            <c:ext xmlns:c16="http://schemas.microsoft.com/office/drawing/2014/chart" uri="{C3380CC4-5D6E-409C-BE32-E72D297353CC}">
              <c16:uniqueId val="{00000000-545A-4254-BED7-6250540779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545A-4254-BED7-6250540779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88.13</c:v>
                </c:pt>
                <c:pt idx="1">
                  <c:v>97.45</c:v>
                </c:pt>
                <c:pt idx="2">
                  <c:v>98.82</c:v>
                </c:pt>
                <c:pt idx="3">
                  <c:v>97.18</c:v>
                </c:pt>
                <c:pt idx="4">
                  <c:v>95.4</c:v>
                </c:pt>
              </c:numCache>
            </c:numRef>
          </c:val>
          <c:extLst>
            <c:ext xmlns:c16="http://schemas.microsoft.com/office/drawing/2014/chart" uri="{C3380CC4-5D6E-409C-BE32-E72D297353CC}">
              <c16:uniqueId val="{00000000-187D-4F88-BFAF-B94855AC29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187D-4F88-BFAF-B94855AC29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120.95</c:v>
                </c:pt>
                <c:pt idx="1">
                  <c:v>119.45</c:v>
                </c:pt>
                <c:pt idx="2">
                  <c:v>117.61</c:v>
                </c:pt>
                <c:pt idx="3">
                  <c:v>119.94</c:v>
                </c:pt>
                <c:pt idx="4">
                  <c:v>121.89</c:v>
                </c:pt>
              </c:numCache>
            </c:numRef>
          </c:val>
          <c:extLst>
            <c:ext xmlns:c16="http://schemas.microsoft.com/office/drawing/2014/chart" uri="{C3380CC4-5D6E-409C-BE32-E72D297353CC}">
              <c16:uniqueId val="{00000000-8DE2-4562-8CD8-3C47727E323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8DE2-4562-8CD8-3C47727E323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松前町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30913</v>
      </c>
      <c r="AM8" s="70"/>
      <c r="AN8" s="70"/>
      <c r="AO8" s="70"/>
      <c r="AP8" s="70"/>
      <c r="AQ8" s="70"/>
      <c r="AR8" s="70"/>
      <c r="AS8" s="70"/>
      <c r="AT8" s="66">
        <f>データ!$S$6</f>
        <v>20.41</v>
      </c>
      <c r="AU8" s="67"/>
      <c r="AV8" s="67"/>
      <c r="AW8" s="67"/>
      <c r="AX8" s="67"/>
      <c r="AY8" s="67"/>
      <c r="AZ8" s="67"/>
      <c r="BA8" s="67"/>
      <c r="BB8" s="69">
        <f>データ!$T$6</f>
        <v>1514.6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47.7</v>
      </c>
      <c r="J10" s="67"/>
      <c r="K10" s="67"/>
      <c r="L10" s="67"/>
      <c r="M10" s="67"/>
      <c r="N10" s="67"/>
      <c r="O10" s="68"/>
      <c r="P10" s="69">
        <f>データ!$P$6</f>
        <v>98</v>
      </c>
      <c r="Q10" s="69"/>
      <c r="R10" s="69"/>
      <c r="S10" s="69"/>
      <c r="T10" s="69"/>
      <c r="U10" s="69"/>
      <c r="V10" s="69"/>
      <c r="W10" s="70">
        <f>データ!$Q$6</f>
        <v>2090</v>
      </c>
      <c r="X10" s="70"/>
      <c r="Y10" s="70"/>
      <c r="Z10" s="70"/>
      <c r="AA10" s="70"/>
      <c r="AB10" s="70"/>
      <c r="AC10" s="70"/>
      <c r="AD10" s="2"/>
      <c r="AE10" s="2"/>
      <c r="AF10" s="2"/>
      <c r="AG10" s="2"/>
      <c r="AH10" s="4"/>
      <c r="AI10" s="4"/>
      <c r="AJ10" s="4"/>
      <c r="AK10" s="4"/>
      <c r="AL10" s="70">
        <f>データ!$U$6</f>
        <v>30197</v>
      </c>
      <c r="AM10" s="70"/>
      <c r="AN10" s="70"/>
      <c r="AO10" s="70"/>
      <c r="AP10" s="70"/>
      <c r="AQ10" s="70"/>
      <c r="AR10" s="70"/>
      <c r="AS10" s="70"/>
      <c r="AT10" s="66">
        <f>データ!$V$6</f>
        <v>20.41</v>
      </c>
      <c r="AU10" s="67"/>
      <c r="AV10" s="67"/>
      <c r="AW10" s="67"/>
      <c r="AX10" s="67"/>
      <c r="AY10" s="67"/>
      <c r="AZ10" s="67"/>
      <c r="BA10" s="67"/>
      <c r="BB10" s="69">
        <f>データ!$W$6</f>
        <v>1479.52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yghxApcCERvtTDYhFmlTPyxVvJTcrgciFEmBAoKgoyVO4vqlnmjf7KnF02aLlPXHXmSB6ORKwMGRgcezqZOG1g==" saltValue="SjB5QFJYJwX48FAqq0sTO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384011</v>
      </c>
      <c r="D6" s="34">
        <f t="shared" si="3"/>
        <v>46</v>
      </c>
      <c r="E6" s="34">
        <f t="shared" si="3"/>
        <v>1</v>
      </c>
      <c r="F6" s="34">
        <f t="shared" si="3"/>
        <v>0</v>
      </c>
      <c r="G6" s="34">
        <f t="shared" si="3"/>
        <v>1</v>
      </c>
      <c r="H6" s="34" t="str">
        <f t="shared" si="3"/>
        <v>愛媛県　松前町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47.7</v>
      </c>
      <c r="P6" s="35">
        <f t="shared" si="3"/>
        <v>98</v>
      </c>
      <c r="Q6" s="35">
        <f t="shared" si="3"/>
        <v>2090</v>
      </c>
      <c r="R6" s="35">
        <f t="shared" si="3"/>
        <v>30913</v>
      </c>
      <c r="S6" s="35">
        <f t="shared" si="3"/>
        <v>20.41</v>
      </c>
      <c r="T6" s="35">
        <f t="shared" si="3"/>
        <v>1514.6</v>
      </c>
      <c r="U6" s="35">
        <f t="shared" si="3"/>
        <v>30197</v>
      </c>
      <c r="V6" s="35">
        <f t="shared" si="3"/>
        <v>20.41</v>
      </c>
      <c r="W6" s="35">
        <f t="shared" si="3"/>
        <v>1479.52</v>
      </c>
      <c r="X6" s="36">
        <f>IF(X7="",NA(),X7)</f>
        <v>92.2</v>
      </c>
      <c r="Y6" s="36">
        <f t="shared" ref="Y6:AG6" si="4">IF(Y7="",NA(),Y7)</f>
        <v>101.03</v>
      </c>
      <c r="Z6" s="36">
        <f t="shared" si="4"/>
        <v>102.66</v>
      </c>
      <c r="AA6" s="36">
        <f t="shared" si="4"/>
        <v>100.84</v>
      </c>
      <c r="AB6" s="36">
        <f t="shared" si="4"/>
        <v>99.43</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551.58000000000004</v>
      </c>
      <c r="AU6" s="36">
        <f t="shared" ref="AU6:BC6" si="6">IF(AU7="",NA(),AU7)</f>
        <v>563.30999999999995</v>
      </c>
      <c r="AV6" s="36">
        <f t="shared" si="6"/>
        <v>549.26</v>
      </c>
      <c r="AW6" s="36">
        <f t="shared" si="6"/>
        <v>491.03</v>
      </c>
      <c r="AX6" s="36">
        <f t="shared" si="6"/>
        <v>503.73</v>
      </c>
      <c r="AY6" s="36">
        <f t="shared" si="6"/>
        <v>382.09</v>
      </c>
      <c r="AZ6" s="36">
        <f t="shared" si="6"/>
        <v>371.31</v>
      </c>
      <c r="BA6" s="36">
        <f t="shared" si="6"/>
        <v>377.63</v>
      </c>
      <c r="BB6" s="36">
        <f t="shared" si="6"/>
        <v>357.34</v>
      </c>
      <c r="BC6" s="36">
        <f t="shared" si="6"/>
        <v>366.03</v>
      </c>
      <c r="BD6" s="35" t="str">
        <f>IF(BD7="","",IF(BD7="-","【-】","【"&amp;SUBSTITUTE(TEXT(BD7,"#,##0.00"),"-","△")&amp;"】"))</f>
        <v>【261.93】</v>
      </c>
      <c r="BE6" s="36">
        <f>IF(BE7="",NA(),BE7)</f>
        <v>877.91</v>
      </c>
      <c r="BF6" s="36">
        <f t="shared" ref="BF6:BN6" si="7">IF(BF7="",NA(),BF7)</f>
        <v>807.5</v>
      </c>
      <c r="BG6" s="36">
        <f t="shared" si="7"/>
        <v>796.26</v>
      </c>
      <c r="BH6" s="36">
        <f t="shared" si="7"/>
        <v>805.45</v>
      </c>
      <c r="BI6" s="36">
        <f t="shared" si="7"/>
        <v>793.11</v>
      </c>
      <c r="BJ6" s="36">
        <f t="shared" si="7"/>
        <v>385.06</v>
      </c>
      <c r="BK6" s="36">
        <f t="shared" si="7"/>
        <v>373.09</v>
      </c>
      <c r="BL6" s="36">
        <f t="shared" si="7"/>
        <v>364.71</v>
      </c>
      <c r="BM6" s="36">
        <f t="shared" si="7"/>
        <v>373.69</v>
      </c>
      <c r="BN6" s="36">
        <f t="shared" si="7"/>
        <v>370.12</v>
      </c>
      <c r="BO6" s="35" t="str">
        <f>IF(BO7="","",IF(BO7="-","【-】","【"&amp;SUBSTITUTE(TEXT(BO7,"#,##0.00"),"-","△")&amp;"】"))</f>
        <v>【270.46】</v>
      </c>
      <c r="BP6" s="36">
        <f>IF(BP7="",NA(),BP7)</f>
        <v>88.13</v>
      </c>
      <c r="BQ6" s="36">
        <f t="shared" ref="BQ6:BY6" si="8">IF(BQ7="",NA(),BQ7)</f>
        <v>97.45</v>
      </c>
      <c r="BR6" s="36">
        <f t="shared" si="8"/>
        <v>98.82</v>
      </c>
      <c r="BS6" s="36">
        <f t="shared" si="8"/>
        <v>97.18</v>
      </c>
      <c r="BT6" s="36">
        <f t="shared" si="8"/>
        <v>95.4</v>
      </c>
      <c r="BU6" s="36">
        <f t="shared" si="8"/>
        <v>99.07</v>
      </c>
      <c r="BV6" s="36">
        <f t="shared" si="8"/>
        <v>99.99</v>
      </c>
      <c r="BW6" s="36">
        <f t="shared" si="8"/>
        <v>100.65</v>
      </c>
      <c r="BX6" s="36">
        <f t="shared" si="8"/>
        <v>99.87</v>
      </c>
      <c r="BY6" s="36">
        <f t="shared" si="8"/>
        <v>100.42</v>
      </c>
      <c r="BZ6" s="35" t="str">
        <f>IF(BZ7="","",IF(BZ7="-","【-】","【"&amp;SUBSTITUTE(TEXT(BZ7,"#,##0.00"),"-","△")&amp;"】"))</f>
        <v>【103.91】</v>
      </c>
      <c r="CA6" s="36">
        <f>IF(CA7="",NA(),CA7)</f>
        <v>120.95</v>
      </c>
      <c r="CB6" s="36">
        <f t="shared" ref="CB6:CJ6" si="9">IF(CB7="",NA(),CB7)</f>
        <v>119.45</v>
      </c>
      <c r="CC6" s="36">
        <f t="shared" si="9"/>
        <v>117.61</v>
      </c>
      <c r="CD6" s="36">
        <f t="shared" si="9"/>
        <v>119.94</v>
      </c>
      <c r="CE6" s="36">
        <f t="shared" si="9"/>
        <v>121.89</v>
      </c>
      <c r="CF6" s="36">
        <f t="shared" si="9"/>
        <v>173.03</v>
      </c>
      <c r="CG6" s="36">
        <f t="shared" si="9"/>
        <v>171.15</v>
      </c>
      <c r="CH6" s="36">
        <f t="shared" si="9"/>
        <v>170.19</v>
      </c>
      <c r="CI6" s="36">
        <f t="shared" si="9"/>
        <v>171.81</v>
      </c>
      <c r="CJ6" s="36">
        <f t="shared" si="9"/>
        <v>171.67</v>
      </c>
      <c r="CK6" s="35" t="str">
        <f>IF(CK7="","",IF(CK7="-","【-】","【"&amp;SUBSTITUTE(TEXT(CK7,"#,##0.00"),"-","△")&amp;"】"))</f>
        <v>【167.11】</v>
      </c>
      <c r="CL6" s="36">
        <f>IF(CL7="",NA(),CL7)</f>
        <v>62.92</v>
      </c>
      <c r="CM6" s="36">
        <f t="shared" ref="CM6:CU6" si="10">IF(CM7="",NA(),CM7)</f>
        <v>61.72</v>
      </c>
      <c r="CN6" s="36">
        <f t="shared" si="10"/>
        <v>62.29</v>
      </c>
      <c r="CO6" s="36">
        <f t="shared" si="10"/>
        <v>63.44</v>
      </c>
      <c r="CP6" s="36">
        <f t="shared" si="10"/>
        <v>63.58</v>
      </c>
      <c r="CQ6" s="36">
        <f t="shared" si="10"/>
        <v>58.58</v>
      </c>
      <c r="CR6" s="36">
        <f t="shared" si="10"/>
        <v>58.53</v>
      </c>
      <c r="CS6" s="36">
        <f t="shared" si="10"/>
        <v>59.01</v>
      </c>
      <c r="CT6" s="36">
        <f t="shared" si="10"/>
        <v>60.03</v>
      </c>
      <c r="CU6" s="36">
        <f t="shared" si="10"/>
        <v>59.74</v>
      </c>
      <c r="CV6" s="35" t="str">
        <f>IF(CV7="","",IF(CV7="-","【-】","【"&amp;SUBSTITUTE(TEXT(CV7,"#,##0.00"),"-","△")&amp;"】"))</f>
        <v>【60.27】</v>
      </c>
      <c r="CW6" s="36">
        <f>IF(CW7="",NA(),CW7)</f>
        <v>92.34</v>
      </c>
      <c r="CX6" s="36">
        <f t="shared" ref="CX6:DF6" si="11">IF(CX7="",NA(),CX7)</f>
        <v>93.53</v>
      </c>
      <c r="CY6" s="36">
        <f t="shared" si="11"/>
        <v>94.17</v>
      </c>
      <c r="CZ6" s="36">
        <f t="shared" si="11"/>
        <v>91.29</v>
      </c>
      <c r="DA6" s="36">
        <f t="shared" si="11"/>
        <v>91.67</v>
      </c>
      <c r="DB6" s="36">
        <f t="shared" si="11"/>
        <v>85.23</v>
      </c>
      <c r="DC6" s="36">
        <f t="shared" si="11"/>
        <v>85.26</v>
      </c>
      <c r="DD6" s="36">
        <f t="shared" si="11"/>
        <v>85.37</v>
      </c>
      <c r="DE6" s="36">
        <f t="shared" si="11"/>
        <v>84.81</v>
      </c>
      <c r="DF6" s="36">
        <f t="shared" si="11"/>
        <v>84.8</v>
      </c>
      <c r="DG6" s="35" t="str">
        <f>IF(DG7="","",IF(DG7="-","【-】","【"&amp;SUBSTITUTE(TEXT(DG7,"#,##0.00"),"-","△")&amp;"】"))</f>
        <v>【89.92】</v>
      </c>
      <c r="DH6" s="36">
        <f>IF(DH7="",NA(),DH7)</f>
        <v>34.880000000000003</v>
      </c>
      <c r="DI6" s="36">
        <f t="shared" ref="DI6:DQ6" si="12">IF(DI7="",NA(),DI7)</f>
        <v>37.04</v>
      </c>
      <c r="DJ6" s="36">
        <f t="shared" si="12"/>
        <v>39.1</v>
      </c>
      <c r="DK6" s="36">
        <f t="shared" si="12"/>
        <v>40.6</v>
      </c>
      <c r="DL6" s="36">
        <f t="shared" si="12"/>
        <v>42.55</v>
      </c>
      <c r="DM6" s="36">
        <f t="shared" si="12"/>
        <v>44.31</v>
      </c>
      <c r="DN6" s="36">
        <f t="shared" si="12"/>
        <v>45.75</v>
      </c>
      <c r="DO6" s="36">
        <f t="shared" si="12"/>
        <v>46.9</v>
      </c>
      <c r="DP6" s="36">
        <f t="shared" si="12"/>
        <v>47.28</v>
      </c>
      <c r="DQ6" s="36">
        <f t="shared" si="12"/>
        <v>47.66</v>
      </c>
      <c r="DR6" s="35" t="str">
        <f>IF(DR7="","",IF(DR7="-","【-】","【"&amp;SUBSTITUTE(TEXT(DR7,"#,##0.00"),"-","△")&amp;"】"))</f>
        <v>【48.85】</v>
      </c>
      <c r="DS6" s="36">
        <f>IF(DS7="",NA(),DS7)</f>
        <v>18.38</v>
      </c>
      <c r="DT6" s="36">
        <f t="shared" ref="DT6:EB6" si="13">IF(DT7="",NA(),DT7)</f>
        <v>18.329999999999998</v>
      </c>
      <c r="DU6" s="36">
        <f t="shared" si="13"/>
        <v>0.34</v>
      </c>
      <c r="DV6" s="36">
        <f t="shared" si="13"/>
        <v>0.75</v>
      </c>
      <c r="DW6" s="36">
        <f t="shared" si="13"/>
        <v>1.1200000000000001</v>
      </c>
      <c r="DX6" s="36">
        <f t="shared" si="13"/>
        <v>10.09</v>
      </c>
      <c r="DY6" s="36">
        <f t="shared" si="13"/>
        <v>10.54</v>
      </c>
      <c r="DZ6" s="36">
        <f t="shared" si="13"/>
        <v>12.03</v>
      </c>
      <c r="EA6" s="36">
        <f t="shared" si="13"/>
        <v>12.19</v>
      </c>
      <c r="EB6" s="36">
        <f t="shared" si="13"/>
        <v>15.1</v>
      </c>
      <c r="EC6" s="35" t="str">
        <f>IF(EC7="","",IF(EC7="-","【-】","【"&amp;SUBSTITUTE(TEXT(EC7,"#,##0.00"),"-","△")&amp;"】"))</f>
        <v>【17.80】</v>
      </c>
      <c r="ED6" s="36">
        <f>IF(ED7="",NA(),ED7)</f>
        <v>0.86</v>
      </c>
      <c r="EE6" s="36">
        <f t="shared" ref="EE6:EM6" si="14">IF(EE7="",NA(),EE7)</f>
        <v>0.66</v>
      </c>
      <c r="EF6" s="36">
        <f t="shared" si="14"/>
        <v>0.48</v>
      </c>
      <c r="EG6" s="36">
        <f t="shared" si="14"/>
        <v>0.61</v>
      </c>
      <c r="EH6" s="36">
        <f t="shared" si="14"/>
        <v>0.18</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384011</v>
      </c>
      <c r="D7" s="38">
        <v>46</v>
      </c>
      <c r="E7" s="38">
        <v>1</v>
      </c>
      <c r="F7" s="38">
        <v>0</v>
      </c>
      <c r="G7" s="38">
        <v>1</v>
      </c>
      <c r="H7" s="38" t="s">
        <v>93</v>
      </c>
      <c r="I7" s="38" t="s">
        <v>94</v>
      </c>
      <c r="J7" s="38" t="s">
        <v>95</v>
      </c>
      <c r="K7" s="38" t="s">
        <v>96</v>
      </c>
      <c r="L7" s="38" t="s">
        <v>97</v>
      </c>
      <c r="M7" s="38" t="s">
        <v>98</v>
      </c>
      <c r="N7" s="39" t="s">
        <v>99</v>
      </c>
      <c r="O7" s="39">
        <v>47.7</v>
      </c>
      <c r="P7" s="39">
        <v>98</v>
      </c>
      <c r="Q7" s="39">
        <v>2090</v>
      </c>
      <c r="R7" s="39">
        <v>30913</v>
      </c>
      <c r="S7" s="39">
        <v>20.41</v>
      </c>
      <c r="T7" s="39">
        <v>1514.6</v>
      </c>
      <c r="U7" s="39">
        <v>30197</v>
      </c>
      <c r="V7" s="39">
        <v>20.41</v>
      </c>
      <c r="W7" s="39">
        <v>1479.52</v>
      </c>
      <c r="X7" s="39">
        <v>92.2</v>
      </c>
      <c r="Y7" s="39">
        <v>101.03</v>
      </c>
      <c r="Z7" s="39">
        <v>102.66</v>
      </c>
      <c r="AA7" s="39">
        <v>100.84</v>
      </c>
      <c r="AB7" s="39">
        <v>99.43</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551.58000000000004</v>
      </c>
      <c r="AU7" s="39">
        <v>563.30999999999995</v>
      </c>
      <c r="AV7" s="39">
        <v>549.26</v>
      </c>
      <c r="AW7" s="39">
        <v>491.03</v>
      </c>
      <c r="AX7" s="39">
        <v>503.73</v>
      </c>
      <c r="AY7" s="39">
        <v>382.09</v>
      </c>
      <c r="AZ7" s="39">
        <v>371.31</v>
      </c>
      <c r="BA7" s="39">
        <v>377.63</v>
      </c>
      <c r="BB7" s="39">
        <v>357.34</v>
      </c>
      <c r="BC7" s="39">
        <v>366.03</v>
      </c>
      <c r="BD7" s="39">
        <v>261.93</v>
      </c>
      <c r="BE7" s="39">
        <v>877.91</v>
      </c>
      <c r="BF7" s="39">
        <v>807.5</v>
      </c>
      <c r="BG7" s="39">
        <v>796.26</v>
      </c>
      <c r="BH7" s="39">
        <v>805.45</v>
      </c>
      <c r="BI7" s="39">
        <v>793.11</v>
      </c>
      <c r="BJ7" s="39">
        <v>385.06</v>
      </c>
      <c r="BK7" s="39">
        <v>373.09</v>
      </c>
      <c r="BL7" s="39">
        <v>364.71</v>
      </c>
      <c r="BM7" s="39">
        <v>373.69</v>
      </c>
      <c r="BN7" s="39">
        <v>370.12</v>
      </c>
      <c r="BO7" s="39">
        <v>270.45999999999998</v>
      </c>
      <c r="BP7" s="39">
        <v>88.13</v>
      </c>
      <c r="BQ7" s="39">
        <v>97.45</v>
      </c>
      <c r="BR7" s="39">
        <v>98.82</v>
      </c>
      <c r="BS7" s="39">
        <v>97.18</v>
      </c>
      <c r="BT7" s="39">
        <v>95.4</v>
      </c>
      <c r="BU7" s="39">
        <v>99.07</v>
      </c>
      <c r="BV7" s="39">
        <v>99.99</v>
      </c>
      <c r="BW7" s="39">
        <v>100.65</v>
      </c>
      <c r="BX7" s="39">
        <v>99.87</v>
      </c>
      <c r="BY7" s="39">
        <v>100.42</v>
      </c>
      <c r="BZ7" s="39">
        <v>103.91</v>
      </c>
      <c r="CA7" s="39">
        <v>120.95</v>
      </c>
      <c r="CB7" s="39">
        <v>119.45</v>
      </c>
      <c r="CC7" s="39">
        <v>117.61</v>
      </c>
      <c r="CD7" s="39">
        <v>119.94</v>
      </c>
      <c r="CE7" s="39">
        <v>121.89</v>
      </c>
      <c r="CF7" s="39">
        <v>173.03</v>
      </c>
      <c r="CG7" s="39">
        <v>171.15</v>
      </c>
      <c r="CH7" s="39">
        <v>170.19</v>
      </c>
      <c r="CI7" s="39">
        <v>171.81</v>
      </c>
      <c r="CJ7" s="39">
        <v>171.67</v>
      </c>
      <c r="CK7" s="39">
        <v>167.11</v>
      </c>
      <c r="CL7" s="39">
        <v>62.92</v>
      </c>
      <c r="CM7" s="39">
        <v>61.72</v>
      </c>
      <c r="CN7" s="39">
        <v>62.29</v>
      </c>
      <c r="CO7" s="39">
        <v>63.44</v>
      </c>
      <c r="CP7" s="39">
        <v>63.58</v>
      </c>
      <c r="CQ7" s="39">
        <v>58.58</v>
      </c>
      <c r="CR7" s="39">
        <v>58.53</v>
      </c>
      <c r="CS7" s="39">
        <v>59.01</v>
      </c>
      <c r="CT7" s="39">
        <v>60.03</v>
      </c>
      <c r="CU7" s="39">
        <v>59.74</v>
      </c>
      <c r="CV7" s="39">
        <v>60.27</v>
      </c>
      <c r="CW7" s="39">
        <v>92.34</v>
      </c>
      <c r="CX7" s="39">
        <v>93.53</v>
      </c>
      <c r="CY7" s="39">
        <v>94.17</v>
      </c>
      <c r="CZ7" s="39">
        <v>91.29</v>
      </c>
      <c r="DA7" s="39">
        <v>91.67</v>
      </c>
      <c r="DB7" s="39">
        <v>85.23</v>
      </c>
      <c r="DC7" s="39">
        <v>85.26</v>
      </c>
      <c r="DD7" s="39">
        <v>85.37</v>
      </c>
      <c r="DE7" s="39">
        <v>84.81</v>
      </c>
      <c r="DF7" s="39">
        <v>84.8</v>
      </c>
      <c r="DG7" s="39">
        <v>89.92</v>
      </c>
      <c r="DH7" s="39">
        <v>34.880000000000003</v>
      </c>
      <c r="DI7" s="39">
        <v>37.04</v>
      </c>
      <c r="DJ7" s="39">
        <v>39.1</v>
      </c>
      <c r="DK7" s="39">
        <v>40.6</v>
      </c>
      <c r="DL7" s="39">
        <v>42.55</v>
      </c>
      <c r="DM7" s="39">
        <v>44.31</v>
      </c>
      <c r="DN7" s="39">
        <v>45.75</v>
      </c>
      <c r="DO7" s="39">
        <v>46.9</v>
      </c>
      <c r="DP7" s="39">
        <v>47.28</v>
      </c>
      <c r="DQ7" s="39">
        <v>47.66</v>
      </c>
      <c r="DR7" s="39">
        <v>48.85</v>
      </c>
      <c r="DS7" s="39">
        <v>18.38</v>
      </c>
      <c r="DT7" s="39">
        <v>18.329999999999998</v>
      </c>
      <c r="DU7" s="39">
        <v>0.34</v>
      </c>
      <c r="DV7" s="39">
        <v>0.75</v>
      </c>
      <c r="DW7" s="39">
        <v>1.1200000000000001</v>
      </c>
      <c r="DX7" s="39">
        <v>10.09</v>
      </c>
      <c r="DY7" s="39">
        <v>10.54</v>
      </c>
      <c r="DZ7" s="39">
        <v>12.03</v>
      </c>
      <c r="EA7" s="39">
        <v>12.19</v>
      </c>
      <c r="EB7" s="39">
        <v>15.1</v>
      </c>
      <c r="EC7" s="39">
        <v>17.8</v>
      </c>
      <c r="ED7" s="39">
        <v>0.86</v>
      </c>
      <c r="EE7" s="39">
        <v>0.66</v>
      </c>
      <c r="EF7" s="39">
        <v>0.48</v>
      </c>
      <c r="EG7" s="39">
        <v>0.61</v>
      </c>
      <c r="EH7" s="39">
        <v>0.18</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2020-02-01T01:04:21Z</cp:lastPrinted>
  <dcterms:created xsi:type="dcterms:W3CDTF">2019-12-05T04:26:54Z</dcterms:created>
  <dcterms:modified xsi:type="dcterms:W3CDTF">2020-02-14T05:28:32Z</dcterms:modified>
  <cp:category/>
</cp:coreProperties>
</file>