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2 上島町\"/>
    </mc:Choice>
  </mc:AlternateContent>
  <workbookProtection workbookAlgorithmName="SHA-512" workbookHashValue="Otfobo0l53cx81+KtI8UiVPVwwl8WMvgTr8T76F0h5mgT97ba44dPsduiRmTx9/GIcmToZ1Us5uQgwguIRVjJw==" workbookSaltValue="2/gtLhWV+UKT/64JiKgA+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<sst xmlns="http://schemas.openxmlformats.org/spreadsheetml/2006/main" count="225" uniqueCount="111">
  <si>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</si>
  <si>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</si>
  <si>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</si>
  <si>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</si>
  <si>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</si>
  <si>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</si>
  <si>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</si>
  <si>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</si>
  <si>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</si>
  <si>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</si>
  <si>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</si>
  <si>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</si>
  <si>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</si>
  <si>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</si>
  <si>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</si>
  <si>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</si>
  <si>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</si>
  <si>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</si>
  <si>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</si>
  <si>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</si>
  <si>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</si>
  <si>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</si>
  <si>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</si>
  <si>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</si>
  <si>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</si>
  <si>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</si>
  <si>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</si>
  <si>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</si>
  <si>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</si>
  <si>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</si>
  <si>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</si>
  <si>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</si>
  <si>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</si>
  <si>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</si>
  <si>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</si>
  <si>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</si>
  <si>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</si>
  <si>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</si>
  <si>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</si>
  <si>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</si>
  <si>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</si>
  <si>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</si>
  <si>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</si>
  <si>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</si>
  <si>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</si>
  <si>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</si>
  <si>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</si>
  <si>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</si>
  <si>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</si>
  <si>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</si>
  <si>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</si>
  <si>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</si>
  <si>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</si>
  <si>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</si>
  <si>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</si>
  <si>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</si>
  <si>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</si>
  <si>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</si>
  <si>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</si>
  <si>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</si>
  <si>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</si>
  <si>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</si>
  <si>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</si>
  <si>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</si>
  <si>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</si>
  <si>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</si>
  <si>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</si>
  <si>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</si>
  <si>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</si>
  <si>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</si>
  <si>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</si>
  <si>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</si>
  <si>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</si>
  <si>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</si>
  <si>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</si>
  <si>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</si>
  <si>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</si>
  <si>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</si>
  <si>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</si>
  <si>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</si>
  <si>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</si>
  <si>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</si>
  <si>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</si>
  <si>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</si>
  <si>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</si>
  <si>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</si>
  <si>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</si>
  <si>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</si>
  <si>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</si>
  <si>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</si>
  <si>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</si>
  <si>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</si>
  <si>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</si>
  <si>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</si>
  <si>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</si>
  <si>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</si>
  <si>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</si>
  <si>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</si>
  <si>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</si>
  <si>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</si>
  <si>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</si>
  <si>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</si>
  <si>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</si>
  <si>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</si>
  <si>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</si>
  <si>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</si>
  <si>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</si>
  <si>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</si>
  <si>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主要水道施設の更新は平成30年度に完了したので、今後は、付属施設における給水人口に見合った施設更新が必要となってくると思われる。
　現状での給水収益の増加は見込めないため、一般会計からの繰入に頼らざるを得ない状況が今後も続くことが予想されるが、水道料金が上水道で全国の10位内に位置する上島町上水道と同等程度の料金を徴収していることから、大幅な改定は難しい状況である。
　令和2年度に会計制度の見直し（企業会計への移行による透明化）を行う予定ですが、過疎化・高齢化による給水件数の減少による水需要の減少などの社会環境の変化に対応した料金体系の見直しについての検討をすすめるなどの経営改善策を講じていく必要がある。</t>
    <phoneticPr fontId="4"/>
  </si>
  <si>
    <t>　平成２７年度～２８年度に実施した魚島地区の海水淡水化施設建設、平成２９年度～３０年度に実施した高井神地区の膜ろ過施設の建設により、該当地区の主要造水施設の更新は終了。
今後、老朽化した付属施設・送水管・導水管の更新を行う必要があるが、人口減少により一部地域において受水世帯の極小化・無人化の恐れが出ており、更新には検討が必要である。</t>
    <phoneticPr fontId="4"/>
  </si>
  <si>
    <t xml:space="preserve">　経営の健全性について、収益的収支比率は類似団体の平均値と比較して高いが、依然として給水収益は少なく、一般会計からの繰入金に大きく依存している。また、平成２７～２８年度で実施した魚島地区の海水淡水化施設の建設、平成２９～３０年度で実施した高井神地区の膜ろ過施設の建設により、資本費の支出が継続し債務残高の増が著しいものとなっている。今後、その起債償還金も繰入金に頼らざるを得ない状況が続くものと思われる。
　経営改善に向け料金の見直しを含めて検討しなければならないが、過疎・高齢化による人口の減少により収入の増加も見込めず、料金改定を行い、給水原価に相当する料金を受水世帯へ転嫁することも難しい。仮に料金改定を実施したとしても大幅な改定は望めないものと予想される。
　経営の効率性については、給水原価においては類似団体が原価の削減を実施している中、依然として高原価であるが、淡水水源の確保が難しく、海水を淡水化して給水している離島であることの地理的要件等、様々な状況を勘案しても改善は難しいと思われる。
　施設利用率については、給水人口が計画時の給水人口を大きく下回っている状況が依然として続いているが、地域内人口の高齢化、人口減少に歯止めがかからない限り、今後もこの状況が継続するもの思われる。有収率については、給水規模が小さいため漏水等の影響を受けやすくなっており、多少のばらつきが出ている。過疎・高齢化による人口の減少による影響が出ているものと思われ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</si>
</sst>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24-4056-9A5E-659D5BCBD74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4424-4056-9A5E-659D5BCBD74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37.15</c:v>
                </c:pt>
                <c:pt idx="1">
                  <c:v>33.31</c:v>
                </c:pt>
                <c:pt idx="2">
                  <c:v>35.869999999999997</c:v>
                </c:pt>
                <c:pt idx="3">
                  <c:v>39.200000000000003</c:v>
                </c:pt>
                <c:pt idx="4">
                  <c:v>33.21</c:v>
                </c:pt>
              </c:numCache>
            </c:numRef>
          </c:val>
          <c:extLst>
            <c:ext xmlns:c16="http://schemas.microsoft.com/office/drawing/2014/chart" uri="{C3380CC4-5D6E-409C-BE32-E72D297353CC}">
              <c16:uniqueId val="{00000000-E1E1-431B-94D5-4EF9041B5DB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E1E1-431B-94D5-4EF9041B5DB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76.459999999999994</c:v>
                </c:pt>
                <c:pt idx="1">
                  <c:v>85.92</c:v>
                </c:pt>
                <c:pt idx="2">
                  <c:v>80.260000000000005</c:v>
                </c:pt>
                <c:pt idx="3">
                  <c:v>71</c:v>
                </c:pt>
                <c:pt idx="4">
                  <c:v>79.3</c:v>
                </c:pt>
              </c:numCache>
            </c:numRef>
          </c:val>
          <c:extLst>
            <c:ext xmlns:c16="http://schemas.microsoft.com/office/drawing/2014/chart" uri="{C3380CC4-5D6E-409C-BE32-E72D297353CC}">
              <c16:uniqueId val="{00000000-4DD0-437B-B20F-D373C27DD63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4DD0-437B-B20F-D373C27DD63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97.44</c:v>
                </c:pt>
                <c:pt idx="1">
                  <c:v>125.58</c:v>
                </c:pt>
                <c:pt idx="2">
                  <c:v>105.56</c:v>
                </c:pt>
                <c:pt idx="3">
                  <c:v>118.16</c:v>
                </c:pt>
                <c:pt idx="4">
                  <c:v>108.22</c:v>
                </c:pt>
              </c:numCache>
            </c:numRef>
          </c:val>
          <c:extLst>
            <c:ext xmlns:c16="http://schemas.microsoft.com/office/drawing/2014/chart" uri="{C3380CC4-5D6E-409C-BE32-E72D297353CC}">
              <c16:uniqueId val="{00000000-0077-4FE4-9540-FC8C519C036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0077-4FE4-9540-FC8C519C036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BA-4869-B353-D99B7D2E079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BA-4869-B353-D99B7D2E079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61-4BE4-91D7-C5FF612B990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61-4BE4-91D7-C5FF612B990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D8-439B-BE00-B8F9B18D9CB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D8-439B-BE00-B8F9B18D9CB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CF-49F4-AA4A-0FA7DD3DE75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CF-49F4-AA4A-0FA7DD3DE75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738.71</c:v>
                </c:pt>
                <c:pt idx="1">
                  <c:v>3501.62</c:v>
                </c:pt>
                <c:pt idx="2">
                  <c:v>5613.9</c:v>
                </c:pt>
                <c:pt idx="3">
                  <c:v>7046.55</c:v>
                </c:pt>
                <c:pt idx="4">
                  <c:v>8847.31</c:v>
                </c:pt>
              </c:numCache>
            </c:numRef>
          </c:val>
          <c:extLst>
            <c:ext xmlns:c16="http://schemas.microsoft.com/office/drawing/2014/chart" uri="{C3380CC4-5D6E-409C-BE32-E72D297353CC}">
              <c16:uniqueId val="{00000000-6972-47CD-9A88-101DB7E4E20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6972-47CD-9A88-101DB7E4E20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19.96</c:v>
                </c:pt>
                <c:pt idx="1">
                  <c:v>21.98</c:v>
                </c:pt>
                <c:pt idx="2">
                  <c:v>20.43</c:v>
                </c:pt>
                <c:pt idx="3">
                  <c:v>22.87</c:v>
                </c:pt>
                <c:pt idx="4">
                  <c:v>13.98</c:v>
                </c:pt>
              </c:numCache>
            </c:numRef>
          </c:val>
          <c:extLst>
            <c:ext xmlns:c16="http://schemas.microsoft.com/office/drawing/2014/chart" uri="{C3380CC4-5D6E-409C-BE32-E72D297353CC}">
              <c16:uniqueId val="{00000000-4FD4-4883-B679-D588CD30814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4FD4-4883-B679-D588CD30814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1647.47</c:v>
                </c:pt>
                <c:pt idx="1">
                  <c:v>1456.5</c:v>
                </c:pt>
                <c:pt idx="2">
                  <c:v>1555.83</c:v>
                </c:pt>
                <c:pt idx="3">
                  <c:v>1390.38</c:v>
                </c:pt>
                <c:pt idx="4">
                  <c:v>2082.27</c:v>
                </c:pt>
              </c:numCache>
            </c:numRef>
          </c:val>
          <c:extLst>
            <c:ext xmlns:c16="http://schemas.microsoft.com/office/drawing/2014/chart" uri="{C3380CC4-5D6E-409C-BE32-E72D297353CC}">
              <c16:uniqueId val="{00000000-2423-4A30-B41A-D8FDA1090B8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2423-4A30-B41A-D8FDA1090B8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上島町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6903</v>
      </c>
      <c r="AM8" s="50"/>
      <c r="AN8" s="50"/>
      <c r="AO8" s="50"/>
      <c r="AP8" s="50"/>
      <c r="AQ8" s="50"/>
      <c r="AR8" s="50"/>
      <c r="AS8" s="50"/>
      <c r="AT8" s="46">
        <f>データ!$S$6</f>
        <v>30.38</v>
      </c>
      <c r="AU8" s="46"/>
      <c r="AV8" s="46"/>
      <c r="AW8" s="46"/>
      <c r="AX8" s="46"/>
      <c r="AY8" s="46"/>
      <c r="AZ8" s="46"/>
      <c r="BA8" s="46"/>
      <c r="BB8" s="46">
        <f>データ!$T$6</f>
        <v>227.22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100</v>
      </c>
      <c r="Q10" s="46"/>
      <c r="R10" s="46"/>
      <c r="S10" s="46"/>
      <c r="T10" s="46"/>
      <c r="U10" s="46"/>
      <c r="V10" s="46"/>
      <c r="W10" s="50">
        <f>データ!$Q$6</f>
        <v>5975</v>
      </c>
      <c r="X10" s="50"/>
      <c r="Y10" s="50"/>
      <c r="Z10" s="50"/>
      <c r="AA10" s="50"/>
      <c r="AB10" s="50"/>
      <c r="AC10" s="50"/>
      <c r="AD10" s="2"/>
      <c r="AE10" s="2"/>
      <c r="AF10" s="2"/>
      <c r="AG10" s="2"/>
      <c r="AH10" s="2"/>
      <c r="AI10" s="2"/>
      <c r="AJ10" s="2"/>
      <c r="AK10" s="2"/>
      <c r="AL10" s="50">
        <f>データ!$U$6</f>
        <v>161</v>
      </c>
      <c r="AM10" s="50"/>
      <c r="AN10" s="50"/>
      <c r="AO10" s="50"/>
      <c r="AP10" s="50"/>
      <c r="AQ10" s="50"/>
      <c r="AR10" s="50"/>
      <c r="AS10" s="50"/>
      <c r="AT10" s="46">
        <f>データ!$V$6</f>
        <v>2.35</v>
      </c>
      <c r="AU10" s="46"/>
      <c r="AV10" s="46"/>
      <c r="AW10" s="46"/>
      <c r="AX10" s="46"/>
      <c r="AY10" s="46"/>
      <c r="AZ10" s="46"/>
      <c r="BA10" s="46"/>
      <c r="BB10" s="46">
        <f>データ!$W$6</f>
        <v>68.510000000000005</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108</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Kz4qi1IUx9LrK8BhGDqVPmXFMONrvL+Hcdo4HL+g6FRSuj5QwxjqVU1Whd14JOcD0xet3dhwpluKG+PvAdeh6w==" saltValue="oRt96bwoGsnulZ6AUZfZ6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82" t="s">
        <v>51</v>
      </c>
      <c r="I3" s="83"/>
      <c r="J3" s="83"/>
      <c r="K3" s="83"/>
      <c r="L3" s="83"/>
      <c r="M3" s="83"/>
      <c r="N3" s="83"/>
      <c r="O3" s="83"/>
      <c r="P3" s="83"/>
      <c r="Q3" s="83"/>
      <c r="R3" s="83"/>
      <c r="S3" s="83"/>
      <c r="T3" s="83"/>
      <c r="U3" s="83"/>
      <c r="V3" s="83"/>
      <c r="W3" s="84"/>
      <c r="X3" s="88" t="s">
        <v>52</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53</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54</v>
      </c>
      <c r="B4" s="31"/>
      <c r="C4" s="31"/>
      <c r="D4" s="31"/>
      <c r="E4" s="31"/>
      <c r="F4" s="31"/>
      <c r="G4" s="31"/>
      <c r="H4" s="85"/>
      <c r="I4" s="86"/>
      <c r="J4" s="86"/>
      <c r="K4" s="86"/>
      <c r="L4" s="86"/>
      <c r="M4" s="86"/>
      <c r="N4" s="86"/>
      <c r="O4" s="86"/>
      <c r="P4" s="86"/>
      <c r="Q4" s="86"/>
      <c r="R4" s="86"/>
      <c r="S4" s="86"/>
      <c r="T4" s="86"/>
      <c r="U4" s="86"/>
      <c r="V4" s="86"/>
      <c r="W4" s="87"/>
      <c r="X4" s="81" t="s">
        <v>55</v>
      </c>
      <c r="Y4" s="81"/>
      <c r="Z4" s="81"/>
      <c r="AA4" s="81"/>
      <c r="AB4" s="81"/>
      <c r="AC4" s="81"/>
      <c r="AD4" s="81"/>
      <c r="AE4" s="81"/>
      <c r="AF4" s="81"/>
      <c r="AG4" s="81"/>
      <c r="AH4" s="81"/>
      <c r="AI4" s="81" t="s">
        <v>56</v>
      </c>
      <c r="AJ4" s="81"/>
      <c r="AK4" s="81"/>
      <c r="AL4" s="81"/>
      <c r="AM4" s="81"/>
      <c r="AN4" s="81"/>
      <c r="AO4" s="81"/>
      <c r="AP4" s="81"/>
      <c r="AQ4" s="81"/>
      <c r="AR4" s="81"/>
      <c r="AS4" s="81"/>
      <c r="AT4" s="81" t="s">
        <v>57</v>
      </c>
      <c r="AU4" s="81"/>
      <c r="AV4" s="81"/>
      <c r="AW4" s="81"/>
      <c r="AX4" s="81"/>
      <c r="AY4" s="81"/>
      <c r="AZ4" s="81"/>
      <c r="BA4" s="81"/>
      <c r="BB4" s="81"/>
      <c r="BC4" s="81"/>
      <c r="BD4" s="81"/>
      <c r="BE4" s="81" t="s">
        <v>58</v>
      </c>
      <c r="BF4" s="81"/>
      <c r="BG4" s="81"/>
      <c r="BH4" s="81"/>
      <c r="BI4" s="81"/>
      <c r="BJ4" s="81"/>
      <c r="BK4" s="81"/>
      <c r="BL4" s="81"/>
      <c r="BM4" s="81"/>
      <c r="BN4" s="81"/>
      <c r="BO4" s="81"/>
      <c r="BP4" s="81" t="s">
        <v>59</v>
      </c>
      <c r="BQ4" s="81"/>
      <c r="BR4" s="81"/>
      <c r="BS4" s="81"/>
      <c r="BT4" s="81"/>
      <c r="BU4" s="81"/>
      <c r="BV4" s="81"/>
      <c r="BW4" s="81"/>
      <c r="BX4" s="81"/>
      <c r="BY4" s="81"/>
      <c r="BZ4" s="81"/>
      <c r="CA4" s="81" t="s">
        <v>60</v>
      </c>
      <c r="CB4" s="81"/>
      <c r="CC4" s="81"/>
      <c r="CD4" s="81"/>
      <c r="CE4" s="81"/>
      <c r="CF4" s="81"/>
      <c r="CG4" s="81"/>
      <c r="CH4" s="81"/>
      <c r="CI4" s="81"/>
      <c r="CJ4" s="81"/>
      <c r="CK4" s="81"/>
      <c r="CL4" s="81" t="s">
        <v>61</v>
      </c>
      <c r="CM4" s="81"/>
      <c r="CN4" s="81"/>
      <c r="CO4" s="81"/>
      <c r="CP4" s="81"/>
      <c r="CQ4" s="81"/>
      <c r="CR4" s="81"/>
      <c r="CS4" s="81"/>
      <c r="CT4" s="81"/>
      <c r="CU4" s="81"/>
      <c r="CV4" s="81"/>
      <c r="CW4" s="81" t="s">
        <v>62</v>
      </c>
      <c r="CX4" s="81"/>
      <c r="CY4" s="81"/>
      <c r="CZ4" s="81"/>
      <c r="DA4" s="81"/>
      <c r="DB4" s="81"/>
      <c r="DC4" s="81"/>
      <c r="DD4" s="81"/>
      <c r="DE4" s="81"/>
      <c r="DF4" s="81"/>
      <c r="DG4" s="81"/>
      <c r="DH4" s="81" t="s">
        <v>63</v>
      </c>
      <c r="DI4" s="81"/>
      <c r="DJ4" s="81"/>
      <c r="DK4" s="81"/>
      <c r="DL4" s="81"/>
      <c r="DM4" s="81"/>
      <c r="DN4" s="81"/>
      <c r="DO4" s="81"/>
      <c r="DP4" s="81"/>
      <c r="DQ4" s="81"/>
      <c r="DR4" s="81"/>
      <c r="DS4" s="81" t="s">
        <v>64</v>
      </c>
      <c r="DT4" s="81"/>
      <c r="DU4" s="81"/>
      <c r="DV4" s="81"/>
      <c r="DW4" s="81"/>
      <c r="DX4" s="81"/>
      <c r="DY4" s="81"/>
      <c r="DZ4" s="81"/>
      <c r="EA4" s="81"/>
      <c r="EB4" s="81"/>
      <c r="EC4" s="81"/>
      <c r="ED4" s="81" t="s">
        <v>65</v>
      </c>
      <c r="EE4" s="81"/>
      <c r="EF4" s="81"/>
      <c r="EG4" s="81"/>
      <c r="EH4" s="81"/>
      <c r="EI4" s="81"/>
      <c r="EJ4" s="81"/>
      <c r="EK4" s="81"/>
      <c r="EL4" s="81"/>
      <c r="EM4" s="81"/>
      <c r="EN4" s="81"/>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2018</v>
      </c>
      <c r="C6" s="34">
        <f t="shared" ref="C6:W6" si="3">C7</f>
        <v>383562</v>
      </c>
      <c r="D6" s="34">
        <f t="shared" si="3"/>
        <v>47</v>
      </c>
      <c r="E6" s="34">
        <f t="shared" si="3"/>
        <v>1</v>
      </c>
      <c r="F6" s="34">
        <f t="shared" si="3"/>
        <v>0</v>
      </c>
      <c r="G6" s="34">
        <f t="shared" si="3"/>
        <v>0</v>
      </c>
      <c r="H6" s="34" t="str">
        <f t="shared" si="3"/>
        <v>愛媛県　上島町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100</v>
      </c>
      <c r="Q6" s="35">
        <f t="shared" si="3"/>
        <v>5975</v>
      </c>
      <c r="R6" s="35">
        <f t="shared" si="3"/>
        <v>6903</v>
      </c>
      <c r="S6" s="35">
        <f t="shared" si="3"/>
        <v>30.38</v>
      </c>
      <c r="T6" s="35">
        <f t="shared" si="3"/>
        <v>227.22</v>
      </c>
      <c r="U6" s="35">
        <f t="shared" si="3"/>
        <v>161</v>
      </c>
      <c r="V6" s="35">
        <f t="shared" si="3"/>
        <v>2.35</v>
      </c>
      <c r="W6" s="35">
        <f t="shared" si="3"/>
        <v>68.510000000000005</v>
      </c>
      <c r="X6" s="36">
        <f>IF(X7="",NA(),X7)</f>
        <v>97.44</v>
      </c>
      <c r="Y6" s="36">
        <f t="shared" ref="Y6:AG6" si="4">IF(Y7="",NA(),Y7)</f>
        <v>125.58</v>
      </c>
      <c r="Z6" s="36">
        <f t="shared" si="4"/>
        <v>105.56</v>
      </c>
      <c r="AA6" s="36">
        <f t="shared" si="4"/>
        <v>118.16</v>
      </c>
      <c r="AB6" s="36">
        <f t="shared" si="4"/>
        <v>108.22</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738.71</v>
      </c>
      <c r="BF6" s="36">
        <f t="shared" ref="BF6:BN6" si="7">IF(BF7="",NA(),BF7)</f>
        <v>3501.62</v>
      </c>
      <c r="BG6" s="36">
        <f t="shared" si="7"/>
        <v>5613.9</v>
      </c>
      <c r="BH6" s="36">
        <f t="shared" si="7"/>
        <v>7046.55</v>
      </c>
      <c r="BI6" s="36">
        <f t="shared" si="7"/>
        <v>8847.31</v>
      </c>
      <c r="BJ6" s="36">
        <f t="shared" si="7"/>
        <v>1486.62</v>
      </c>
      <c r="BK6" s="36">
        <f t="shared" si="7"/>
        <v>1510.14</v>
      </c>
      <c r="BL6" s="36">
        <f t="shared" si="7"/>
        <v>1595.62</v>
      </c>
      <c r="BM6" s="36">
        <f t="shared" si="7"/>
        <v>1302.33</v>
      </c>
      <c r="BN6" s="36">
        <f t="shared" si="7"/>
        <v>1274.21</v>
      </c>
      <c r="BO6" s="35" t="str">
        <f>IF(BO7="","",IF(BO7="-","【-】","【"&amp;SUBSTITUTE(TEXT(BO7,"#,##0.00"),"-","△")&amp;"】"))</f>
        <v>【1,074.14】</v>
      </c>
      <c r="BP6" s="36">
        <f>IF(BP7="",NA(),BP7)</f>
        <v>19.96</v>
      </c>
      <c r="BQ6" s="36">
        <f t="shared" ref="BQ6:BY6" si="8">IF(BQ7="",NA(),BQ7)</f>
        <v>21.98</v>
      </c>
      <c r="BR6" s="36">
        <f t="shared" si="8"/>
        <v>20.43</v>
      </c>
      <c r="BS6" s="36">
        <f t="shared" si="8"/>
        <v>22.87</v>
      </c>
      <c r="BT6" s="36">
        <f t="shared" si="8"/>
        <v>13.98</v>
      </c>
      <c r="BU6" s="36">
        <f t="shared" si="8"/>
        <v>24.39</v>
      </c>
      <c r="BV6" s="36">
        <f t="shared" si="8"/>
        <v>22.67</v>
      </c>
      <c r="BW6" s="36">
        <f t="shared" si="8"/>
        <v>37.92</v>
      </c>
      <c r="BX6" s="36">
        <f t="shared" si="8"/>
        <v>40.89</v>
      </c>
      <c r="BY6" s="36">
        <f t="shared" si="8"/>
        <v>41.25</v>
      </c>
      <c r="BZ6" s="35" t="str">
        <f>IF(BZ7="","",IF(BZ7="-","【-】","【"&amp;SUBSTITUTE(TEXT(BZ7,"#,##0.00"),"-","△")&amp;"】"))</f>
        <v>【54.36】</v>
      </c>
      <c r="CA6" s="36">
        <f>IF(CA7="",NA(),CA7)</f>
        <v>1647.47</v>
      </c>
      <c r="CB6" s="36">
        <f t="shared" ref="CB6:CJ6" si="9">IF(CB7="",NA(),CB7)</f>
        <v>1456.5</v>
      </c>
      <c r="CC6" s="36">
        <f t="shared" si="9"/>
        <v>1555.83</v>
      </c>
      <c r="CD6" s="36">
        <f t="shared" si="9"/>
        <v>1390.38</v>
      </c>
      <c r="CE6" s="36">
        <f t="shared" si="9"/>
        <v>2082.27</v>
      </c>
      <c r="CF6" s="36">
        <f t="shared" si="9"/>
        <v>734.18</v>
      </c>
      <c r="CG6" s="36">
        <f t="shared" si="9"/>
        <v>789.62</v>
      </c>
      <c r="CH6" s="36">
        <f t="shared" si="9"/>
        <v>423.18</v>
      </c>
      <c r="CI6" s="36">
        <f t="shared" si="9"/>
        <v>383.2</v>
      </c>
      <c r="CJ6" s="36">
        <f t="shared" si="9"/>
        <v>383.25</v>
      </c>
      <c r="CK6" s="35" t="str">
        <f>IF(CK7="","",IF(CK7="-","【-】","【"&amp;SUBSTITUTE(TEXT(CK7,"#,##0.00"),"-","△")&amp;"】"))</f>
        <v>【296.40】</v>
      </c>
      <c r="CL6" s="36">
        <f>IF(CL7="",NA(),CL7)</f>
        <v>37.15</v>
      </c>
      <c r="CM6" s="36">
        <f t="shared" ref="CM6:CU6" si="10">IF(CM7="",NA(),CM7)</f>
        <v>33.31</v>
      </c>
      <c r="CN6" s="36">
        <f t="shared" si="10"/>
        <v>35.869999999999997</v>
      </c>
      <c r="CO6" s="36">
        <f t="shared" si="10"/>
        <v>39.200000000000003</v>
      </c>
      <c r="CP6" s="36">
        <f t="shared" si="10"/>
        <v>33.21</v>
      </c>
      <c r="CQ6" s="36">
        <f t="shared" si="10"/>
        <v>48.36</v>
      </c>
      <c r="CR6" s="36">
        <f t="shared" si="10"/>
        <v>48.7</v>
      </c>
      <c r="CS6" s="36">
        <f t="shared" si="10"/>
        <v>46.9</v>
      </c>
      <c r="CT6" s="36">
        <f t="shared" si="10"/>
        <v>47.95</v>
      </c>
      <c r="CU6" s="36">
        <f t="shared" si="10"/>
        <v>48.26</v>
      </c>
      <c r="CV6" s="35" t="str">
        <f>IF(CV7="","",IF(CV7="-","【-】","【"&amp;SUBSTITUTE(TEXT(CV7,"#,##0.00"),"-","△")&amp;"】"))</f>
        <v>【55.95】</v>
      </c>
      <c r="CW6" s="36">
        <f>IF(CW7="",NA(),CW7)</f>
        <v>76.459999999999994</v>
      </c>
      <c r="CX6" s="36">
        <f t="shared" ref="CX6:DF6" si="11">IF(CX7="",NA(),CX7)</f>
        <v>85.92</v>
      </c>
      <c r="CY6" s="36">
        <f t="shared" si="11"/>
        <v>80.260000000000005</v>
      </c>
      <c r="CZ6" s="36">
        <f t="shared" si="11"/>
        <v>71</v>
      </c>
      <c r="DA6" s="36">
        <f t="shared" si="11"/>
        <v>79.3</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383562</v>
      </c>
      <c r="D7" s="38">
        <v>47</v>
      </c>
      <c r="E7" s="38">
        <v>1</v>
      </c>
      <c r="F7" s="38">
        <v>0</v>
      </c>
      <c r="G7" s="38">
        <v>0</v>
      </c>
      <c r="H7" s="38" t="s">
        <v>95</v>
      </c>
      <c r="I7" s="38" t="s">
        <v>96</v>
      </c>
      <c r="J7" s="38" t="s">
        <v>97</v>
      </c>
      <c r="K7" s="38" t="s">
        <v>98</v>
      </c>
      <c r="L7" s="38" t="s">
        <v>99</v>
      </c>
      <c r="M7" s="38" t="s">
        <v>100</v>
      </c>
      <c r="N7" s="39" t="s">
        <v>101</v>
      </c>
      <c r="O7" s="39" t="s">
        <v>102</v>
      </c>
      <c r="P7" s="39">
        <v>100</v>
      </c>
      <c r="Q7" s="39">
        <v>5975</v>
      </c>
      <c r="R7" s="39">
        <v>6903</v>
      </c>
      <c r="S7" s="39">
        <v>30.38</v>
      </c>
      <c r="T7" s="39">
        <v>227.22</v>
      </c>
      <c r="U7" s="39">
        <v>161</v>
      </c>
      <c r="V7" s="39">
        <v>2.35</v>
      </c>
      <c r="W7" s="39">
        <v>68.510000000000005</v>
      </c>
      <c r="X7" s="39">
        <v>97.44</v>
      </c>
      <c r="Y7" s="39">
        <v>125.58</v>
      </c>
      <c r="Z7" s="39">
        <v>105.56</v>
      </c>
      <c r="AA7" s="39">
        <v>118.16</v>
      </c>
      <c r="AB7" s="39">
        <v>108.22</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738.71</v>
      </c>
      <c r="BF7" s="39">
        <v>3501.62</v>
      </c>
      <c r="BG7" s="39">
        <v>5613.9</v>
      </c>
      <c r="BH7" s="39">
        <v>7046.55</v>
      </c>
      <c r="BI7" s="39">
        <v>8847.31</v>
      </c>
      <c r="BJ7" s="39">
        <v>1486.62</v>
      </c>
      <c r="BK7" s="39">
        <v>1510.14</v>
      </c>
      <c r="BL7" s="39">
        <v>1595.62</v>
      </c>
      <c r="BM7" s="39">
        <v>1302.33</v>
      </c>
      <c r="BN7" s="39">
        <v>1274.21</v>
      </c>
      <c r="BO7" s="39">
        <v>1074.1400000000001</v>
      </c>
      <c r="BP7" s="39">
        <v>19.96</v>
      </c>
      <c r="BQ7" s="39">
        <v>21.98</v>
      </c>
      <c r="BR7" s="39">
        <v>20.43</v>
      </c>
      <c r="BS7" s="39">
        <v>22.87</v>
      </c>
      <c r="BT7" s="39">
        <v>13.98</v>
      </c>
      <c r="BU7" s="39">
        <v>24.39</v>
      </c>
      <c r="BV7" s="39">
        <v>22.67</v>
      </c>
      <c r="BW7" s="39">
        <v>37.92</v>
      </c>
      <c r="BX7" s="39">
        <v>40.89</v>
      </c>
      <c r="BY7" s="39">
        <v>41.25</v>
      </c>
      <c r="BZ7" s="39">
        <v>54.36</v>
      </c>
      <c r="CA7" s="39">
        <v>1647.47</v>
      </c>
      <c r="CB7" s="39">
        <v>1456.5</v>
      </c>
      <c r="CC7" s="39">
        <v>1555.83</v>
      </c>
      <c r="CD7" s="39">
        <v>1390.38</v>
      </c>
      <c r="CE7" s="39">
        <v>2082.27</v>
      </c>
      <c r="CF7" s="39">
        <v>734.18</v>
      </c>
      <c r="CG7" s="39">
        <v>789.62</v>
      </c>
      <c r="CH7" s="39">
        <v>423.18</v>
      </c>
      <c r="CI7" s="39">
        <v>383.2</v>
      </c>
      <c r="CJ7" s="39">
        <v>383.25</v>
      </c>
      <c r="CK7" s="39">
        <v>296.39999999999998</v>
      </c>
      <c r="CL7" s="39">
        <v>37.15</v>
      </c>
      <c r="CM7" s="39">
        <v>33.31</v>
      </c>
      <c r="CN7" s="39">
        <v>35.869999999999997</v>
      </c>
      <c r="CO7" s="39">
        <v>39.200000000000003</v>
      </c>
      <c r="CP7" s="39">
        <v>33.21</v>
      </c>
      <c r="CQ7" s="39">
        <v>48.36</v>
      </c>
      <c r="CR7" s="39">
        <v>48.7</v>
      </c>
      <c r="CS7" s="39">
        <v>46.9</v>
      </c>
      <c r="CT7" s="39">
        <v>47.95</v>
      </c>
      <c r="CU7" s="39">
        <v>48.26</v>
      </c>
      <c r="CV7" s="39">
        <v>55.95</v>
      </c>
      <c r="CW7" s="39">
        <v>76.459999999999994</v>
      </c>
      <c r="CX7" s="39">
        <v>85.92</v>
      </c>
      <c r="CY7" s="39">
        <v>80.260000000000005</v>
      </c>
      <c r="CZ7" s="39">
        <v>71</v>
      </c>
      <c r="DA7" s="39">
        <v>79.3</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2020-01-28T02:23:03Z</cp:lastPrinted>
  <dcterms:created xsi:type="dcterms:W3CDTF">2019-12-05T04:39:20Z</dcterms:created>
  <dcterms:modified xsi:type="dcterms:W3CDTF">2020-02-14T05:19:51Z</dcterms:modified>
  <cp:category/>
</cp:coreProperties>
</file>