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6060" windowHeight="9420" activeTab="0"/>
  </bookViews>
  <sheets>
    <sheet name="別表２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<sst xmlns="http://schemas.openxmlformats.org/spreadsheetml/2006/main" count="91" uniqueCount="79">
  <si>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別表-２　　産業（大分類）別１５歳以上就業者数　</t>
  </si>
  <si>
    <r>
      <t>1</t>
    </r>
    <r>
      <rPr>
        <sz val="11"/>
        <rFont val="ＭＳ Ｐゴシック"/>
        <family val="3"/>
      </rPr>
      <t>5歳以上</t>
    </r>
  </si>
  <si>
    <t>第１次産業</t>
  </si>
  <si>
    <t>第２次産業</t>
  </si>
  <si>
    <t>第３次産業</t>
  </si>
  <si>
    <t>分類不能の</t>
  </si>
  <si>
    <t>割　　　　　合</t>
  </si>
  <si>
    <t>市町名</t>
  </si>
  <si>
    <t>就業者数</t>
  </si>
  <si>
    <t>総数</t>
  </si>
  <si>
    <t>農業，林業</t>
  </si>
  <si>
    <t>漁業</t>
  </si>
  <si>
    <t>建設業</t>
  </si>
  <si>
    <t>製造業</t>
  </si>
  <si>
    <t>電気・ガス・熱</t>
  </si>
  <si>
    <t>情報通信業</t>
  </si>
  <si>
    <t>複合サービス事業</t>
  </si>
  <si>
    <t>サービス業</t>
  </si>
  <si>
    <t>公務</t>
  </si>
  <si>
    <t>産業</t>
  </si>
  <si>
    <t>第１次</t>
  </si>
  <si>
    <t>第２次</t>
  </si>
  <si>
    <t>第３次</t>
  </si>
  <si>
    <t>供給・水道業</t>
  </si>
  <si>
    <t>(他に分類されないもの）</t>
  </si>
  <si>
    <t>県計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</si>
  <si>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</si>
  <si>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</si>
  <si>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</si>
  <si>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</si>
  <si>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</si>
  <si>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</si>
  <si>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</si>
  <si>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</si>
  <si>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</si>
  <si>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</si>
  <si>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</si>
  <si>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</si>
  <si>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</si>
  <si>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　　智　　郡</t>
  </si>
  <si>
    <t>上島町</t>
  </si>
  <si>
    <t>-</t>
  </si>
  <si>
    <t>上　浮　穴　郡</t>
  </si>
  <si>
    <t>久万高原町</t>
  </si>
  <si>
    <t>伊　　予　　郡</t>
  </si>
  <si>
    <t>松前町</t>
  </si>
  <si>
    <t>砥部町</t>
  </si>
  <si>
    <t>喜　　多　　郡</t>
  </si>
  <si>
    <t>内子町</t>
  </si>
  <si>
    <t>西　宇　和　郡</t>
  </si>
  <si>
    <t>伊方町</t>
  </si>
  <si>
    <t>北　宇　和　郡</t>
  </si>
  <si>
    <t>松野町</t>
  </si>
  <si>
    <t>鬼北町</t>
  </si>
  <si>
    <t>南　宇　和　郡</t>
  </si>
  <si>
    <t>愛南町</t>
  </si>
  <si>
    <t>うち農業</t>
  </si>
  <si>
    <t>鉱業，採石業，</t>
  </si>
  <si>
    <t>砂利採取業</t>
  </si>
  <si>
    <t>運輸業，</t>
  </si>
  <si>
    <t>郵便業</t>
  </si>
  <si>
    <t>卸売業，</t>
  </si>
  <si>
    <t>小売業</t>
  </si>
  <si>
    <t>金融業，</t>
  </si>
  <si>
    <t>保険業</t>
  </si>
  <si>
    <t>不動産業，</t>
  </si>
  <si>
    <t>物品賃貸業</t>
  </si>
  <si>
    <t>学術研究，</t>
  </si>
  <si>
    <t>専門・技術サービス業</t>
  </si>
  <si>
    <t>宿泊業，</t>
  </si>
  <si>
    <t>飲食サービス業</t>
  </si>
  <si>
    <t>生活関連サービス業，</t>
  </si>
  <si>
    <t>娯楽業</t>
  </si>
  <si>
    <t>医療，福祉</t>
  </si>
  <si>
    <t>学習支援業</t>
  </si>
  <si>
    <t>教育，</t>
  </si>
  <si>
    <t>(他に分類されるものを除く）</t>
  </si>
  <si>
    <t>　　　</t>
  </si>
  <si>
    <t>(注)割合については、分母から「分類不能の産業」を除いて算出している。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</si>
</sst>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  <numFmt numFmtId="178" formatCode="###,##0;&quot;-&quot;##,##0"/>
    <numFmt numFmtId="179" formatCode="\ ###,##0;&quot;-&quot;###,##0"/>
    <numFmt numFmtId="180" formatCode="#,##0_);[Red]\(#,##0\)"/>
    <numFmt numFmtId="181" formatCode="0.0;&quot;△ &quot;0.0"/>
    <numFmt numFmtId="182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distributed"/>
    </xf>
    <xf numFmtId="38" fontId="0" fillId="0" borderId="0" xfId="17" applyFont="1" applyAlignment="1">
      <alignment/>
    </xf>
    <xf numFmtId="38" fontId="0" fillId="0" borderId="0" xfId="17" applyAlignment="1">
      <alignment/>
    </xf>
    <xf numFmtId="38" fontId="4" fillId="0" borderId="0" xfId="17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182" fontId="0" fillId="0" borderId="0" xfId="0" applyNumberFormat="1" applyAlignment="1">
      <alignment/>
    </xf>
    <xf numFmtId="182" fontId="0" fillId="0" borderId="0" xfId="17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distributed"/>
    </xf>
    <xf numFmtId="38" fontId="0" fillId="0" borderId="1" xfId="17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38" fontId="0" fillId="0" borderId="0" xfId="17" applyFont="1" applyAlignment="1">
      <alignment horizontal="right"/>
    </xf>
    <xf numFmtId="0" fontId="0" fillId="0" borderId="7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38" fontId="0" fillId="0" borderId="9" xfId="17" applyBorder="1" applyAlignment="1">
      <alignment/>
    </xf>
    <xf numFmtId="38" fontId="0" fillId="0" borderId="1" xfId="17" applyBorder="1" applyAlignment="1">
      <alignment/>
    </xf>
    <xf numFmtId="182" fontId="0" fillId="0" borderId="1" xfId="17" applyNumberFormat="1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A1">
      <pane xSplit="3" ySplit="4" topLeftCell="W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46" sqref="AD46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4" width="12.625" style="0" customWidth="1"/>
    <col min="5" max="27" width="12.125" style="0" customWidth="1"/>
    <col min="28" max="28" width="12.625" style="0" customWidth="1"/>
    <col min="30" max="30" width="11.625" style="0" bestFit="1" customWidth="1"/>
  </cols>
  <sheetData>
    <row r="1" spans="2:3" ht="17.25">
      <c r="B1" s="18" t="s">
        <v>0</v>
      </c>
      <c r="C1" s="1"/>
    </row>
    <row r="2" spans="1:31" ht="18" customHeight="1">
      <c r="A2" s="10"/>
      <c r="C2" s="6"/>
      <c r="D2" s="19" t="s">
        <v>1</v>
      </c>
      <c r="E2" s="26" t="s">
        <v>2</v>
      </c>
      <c r="F2" s="27"/>
      <c r="G2" s="27"/>
      <c r="H2" s="28"/>
      <c r="I2" s="26" t="s">
        <v>3</v>
      </c>
      <c r="J2" s="27"/>
      <c r="K2" s="27"/>
      <c r="L2" s="28"/>
      <c r="M2" s="26" t="s">
        <v>4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  <c r="AB2" s="24" t="s">
        <v>5</v>
      </c>
      <c r="AC2" s="34" t="s">
        <v>6</v>
      </c>
      <c r="AD2" s="34"/>
      <c r="AE2" s="35"/>
    </row>
    <row r="3" spans="1:31" ht="18" customHeight="1">
      <c r="A3" s="1"/>
      <c r="B3" s="9" t="s">
        <v>7</v>
      </c>
      <c r="C3" s="7"/>
      <c r="D3" s="29" t="s">
        <v>8</v>
      </c>
      <c r="E3" s="19" t="s">
        <v>9</v>
      </c>
      <c r="F3" s="19" t="s">
        <v>10</v>
      </c>
      <c r="G3" s="19" t="s">
        <v>56</v>
      </c>
      <c r="H3" s="19" t="s">
        <v>11</v>
      </c>
      <c r="I3" s="19" t="s">
        <v>9</v>
      </c>
      <c r="J3" s="19" t="s">
        <v>57</v>
      </c>
      <c r="K3" s="19" t="s">
        <v>12</v>
      </c>
      <c r="L3" s="19" t="s">
        <v>13</v>
      </c>
      <c r="M3" s="19" t="s">
        <v>9</v>
      </c>
      <c r="N3" s="19" t="s">
        <v>14</v>
      </c>
      <c r="O3" s="19" t="s">
        <v>15</v>
      </c>
      <c r="P3" s="19" t="s">
        <v>59</v>
      </c>
      <c r="Q3" s="19" t="s">
        <v>61</v>
      </c>
      <c r="R3" s="19" t="s">
        <v>63</v>
      </c>
      <c r="S3" s="19" t="s">
        <v>65</v>
      </c>
      <c r="T3" s="42" t="s">
        <v>67</v>
      </c>
      <c r="U3" s="19" t="s">
        <v>69</v>
      </c>
      <c r="V3" s="45" t="s">
        <v>71</v>
      </c>
      <c r="W3" s="19" t="s">
        <v>75</v>
      </c>
      <c r="X3" s="19" t="s">
        <v>73</v>
      </c>
      <c r="Y3" s="42" t="s">
        <v>16</v>
      </c>
      <c r="Z3" s="19" t="s">
        <v>17</v>
      </c>
      <c r="AA3" s="19" t="s">
        <v>18</v>
      </c>
      <c r="AB3" s="22" t="s">
        <v>19</v>
      </c>
      <c r="AC3" s="30" t="s">
        <v>20</v>
      </c>
      <c r="AD3" s="30" t="s">
        <v>21</v>
      </c>
      <c r="AE3" s="31" t="s">
        <v>22</v>
      </c>
    </row>
    <row r="4" spans="1:31" ht="18" customHeight="1">
      <c r="A4" s="2"/>
      <c r="B4" s="21"/>
      <c r="C4" s="8"/>
      <c r="D4" s="41"/>
      <c r="E4" s="20"/>
      <c r="F4" s="20"/>
      <c r="G4" s="20"/>
      <c r="H4" s="20"/>
      <c r="I4" s="20"/>
      <c r="J4" s="20" t="s">
        <v>58</v>
      </c>
      <c r="K4" s="20"/>
      <c r="L4" s="20"/>
      <c r="M4" s="25"/>
      <c r="N4" s="20" t="s">
        <v>23</v>
      </c>
      <c r="O4" s="20"/>
      <c r="P4" s="20" t="s">
        <v>60</v>
      </c>
      <c r="Q4" s="20" t="s">
        <v>62</v>
      </c>
      <c r="R4" s="20" t="s">
        <v>64</v>
      </c>
      <c r="S4" s="20" t="s">
        <v>66</v>
      </c>
      <c r="T4" s="43" t="s">
        <v>68</v>
      </c>
      <c r="U4" s="44" t="s">
        <v>70</v>
      </c>
      <c r="V4" s="43" t="s">
        <v>72</v>
      </c>
      <c r="W4" s="20" t="s">
        <v>74</v>
      </c>
      <c r="X4" s="20"/>
      <c r="Y4" s="20"/>
      <c r="Z4" s="39" t="s">
        <v>24</v>
      </c>
      <c r="AA4" s="39" t="s">
        <v>76</v>
      </c>
      <c r="AB4" s="23"/>
      <c r="AC4" s="32" t="s">
        <v>19</v>
      </c>
      <c r="AD4" s="32" t="s">
        <v>19</v>
      </c>
      <c r="AE4" s="33" t="s">
        <v>19</v>
      </c>
    </row>
    <row r="5" spans="2:31" ht="18" customHeight="1">
      <c r="B5" s="11" t="s">
        <v>25</v>
      </c>
      <c r="C5" s="3"/>
      <c r="D5" s="12">
        <f>D7+D8</f>
        <v>651605</v>
      </c>
      <c r="E5" s="12">
        <f>E7+E8</f>
        <v>52430</v>
      </c>
      <c r="F5" s="12">
        <f aca="true" t="shared" si="0" ref="F5:AA5">F7+F8</f>
        <v>45451</v>
      </c>
      <c r="G5" s="12">
        <f t="shared" si="0"/>
        <v>43791</v>
      </c>
      <c r="H5" s="12">
        <f t="shared" si="0"/>
        <v>6979</v>
      </c>
      <c r="I5" s="12">
        <f t="shared" si="0"/>
        <v>154858</v>
      </c>
      <c r="J5" s="12">
        <f t="shared" si="0"/>
        <v>256</v>
      </c>
      <c r="K5" s="12">
        <f t="shared" si="0"/>
        <v>55503</v>
      </c>
      <c r="L5" s="12">
        <f t="shared" si="0"/>
        <v>99099</v>
      </c>
      <c r="M5" s="12">
        <f t="shared" si="0"/>
        <v>425321</v>
      </c>
      <c r="N5" s="12">
        <f t="shared" si="0"/>
        <v>3357</v>
      </c>
      <c r="O5" s="12">
        <f t="shared" si="0"/>
        <v>8304</v>
      </c>
      <c r="P5" s="12">
        <f t="shared" si="0"/>
        <v>33280</v>
      </c>
      <c r="Q5" s="12">
        <f t="shared" si="0"/>
        <v>108388</v>
      </c>
      <c r="R5" s="12">
        <f t="shared" si="0"/>
        <v>15517</v>
      </c>
      <c r="S5" s="12">
        <f t="shared" si="0"/>
        <v>7651</v>
      </c>
      <c r="T5" s="12">
        <f>T7+T8</f>
        <v>14888</v>
      </c>
      <c r="U5" s="12">
        <f t="shared" si="0"/>
        <v>35818</v>
      </c>
      <c r="V5" s="12">
        <f>V7+V8</f>
        <v>23574</v>
      </c>
      <c r="W5" s="12">
        <f t="shared" si="0"/>
        <v>28828</v>
      </c>
      <c r="X5" s="12">
        <f t="shared" si="0"/>
        <v>84642</v>
      </c>
      <c r="Y5" s="12">
        <f t="shared" si="0"/>
        <v>7437</v>
      </c>
      <c r="Z5" s="12">
        <f t="shared" si="0"/>
        <v>31559</v>
      </c>
      <c r="AA5" s="12">
        <f t="shared" si="0"/>
        <v>22078</v>
      </c>
      <c r="AB5" s="12">
        <f>AB7+AB8</f>
        <v>18996</v>
      </c>
      <c r="AC5" s="17">
        <f>E5/(E5+I5+M5)*100</f>
        <v>8.287899792762985</v>
      </c>
      <c r="AD5" s="17">
        <f>I5/(E5+I5+M5)*100</f>
        <v>24.479259700699803</v>
      </c>
      <c r="AE5" s="17">
        <f>M5/(E5+I5+M5)*100</f>
        <v>67.23284050653722</v>
      </c>
    </row>
    <row r="6" spans="2:31" ht="3.75" customHeight="1">
      <c r="B6" s="11"/>
      <c r="C6" s="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6"/>
      <c r="AD6" s="16"/>
      <c r="AE6" s="16"/>
    </row>
    <row r="7" spans="2:31" ht="18" customHeight="1">
      <c r="B7" s="11" t="s">
        <v>26</v>
      </c>
      <c r="C7" s="3"/>
      <c r="D7" s="12">
        <f aca="true" t="shared" si="1" ref="D7:AB7">SUM(D10:D20)</f>
        <v>588717</v>
      </c>
      <c r="E7" s="12">
        <f>SUM(E10:E20)</f>
        <v>42156</v>
      </c>
      <c r="F7" s="12">
        <f t="shared" si="1"/>
        <v>36906</v>
      </c>
      <c r="G7" s="12">
        <f>SUM(G10:G20)</f>
        <v>35911</v>
      </c>
      <c r="H7" s="12">
        <f t="shared" si="1"/>
        <v>5250</v>
      </c>
      <c r="I7" s="12">
        <f t="shared" si="1"/>
        <v>140931</v>
      </c>
      <c r="J7" s="12">
        <f t="shared" si="1"/>
        <v>242</v>
      </c>
      <c r="K7" s="12">
        <f t="shared" si="1"/>
        <v>49948</v>
      </c>
      <c r="L7" s="12">
        <f t="shared" si="1"/>
        <v>90741</v>
      </c>
      <c r="M7" s="12">
        <f t="shared" si="1"/>
        <v>387385</v>
      </c>
      <c r="N7" s="12">
        <f t="shared" si="1"/>
        <v>2958</v>
      </c>
      <c r="O7" s="12">
        <f t="shared" si="1"/>
        <v>7829</v>
      </c>
      <c r="P7" s="12">
        <f t="shared" si="1"/>
        <v>30459</v>
      </c>
      <c r="Q7" s="12">
        <f t="shared" si="1"/>
        <v>99239</v>
      </c>
      <c r="R7" s="12">
        <f>SUM(R10:R20)</f>
        <v>14494</v>
      </c>
      <c r="S7" s="12">
        <f t="shared" si="1"/>
        <v>7288</v>
      </c>
      <c r="T7" s="12">
        <f>SUM(T10:T20)</f>
        <v>13811</v>
      </c>
      <c r="U7" s="12">
        <f>SUM(U10:U20)</f>
        <v>32832</v>
      </c>
      <c r="V7" s="12">
        <f>SUM(V10:V20)</f>
        <v>21544</v>
      </c>
      <c r="W7" s="12">
        <f>SUM(W10:W20)</f>
        <v>26072</v>
      </c>
      <c r="X7" s="12">
        <f>SUM(X10:X20)</f>
        <v>76594</v>
      </c>
      <c r="Y7" s="12">
        <f t="shared" si="1"/>
        <v>6314</v>
      </c>
      <c r="Z7" s="12">
        <f>SUM(Z10:Z20)</f>
        <v>28679</v>
      </c>
      <c r="AA7" s="12">
        <f t="shared" si="1"/>
        <v>19272</v>
      </c>
      <c r="AB7" s="12">
        <f t="shared" si="1"/>
        <v>18245</v>
      </c>
      <c r="AC7" s="17">
        <f>E7/(E7+I7+M7)*100</f>
        <v>7.389670308095752</v>
      </c>
      <c r="AD7" s="17">
        <f>I7/(E7+I7+M7)*100</f>
        <v>24.70427996466084</v>
      </c>
      <c r="AE7" s="17">
        <f>M7/(E7+I7+M7)*100</f>
        <v>67.9060497272434</v>
      </c>
    </row>
    <row r="8" spans="2:31" ht="18" customHeight="1">
      <c r="B8" s="11" t="s">
        <v>27</v>
      </c>
      <c r="C8" s="3"/>
      <c r="D8" s="12">
        <f>D22+D25+D28+D32+D35+D38+D42</f>
        <v>62888</v>
      </c>
      <c r="E8" s="12">
        <f>E22+E25+E28+E32+E35+E38+E42</f>
        <v>10274</v>
      </c>
      <c r="F8" s="12">
        <f>F22+F25+F28+F32+F35+F38+F42</f>
        <v>8545</v>
      </c>
      <c r="G8" s="12">
        <f>G22+G25+G28+G32+G35+G38+G42</f>
        <v>7880</v>
      </c>
      <c r="H8" s="12">
        <f>H22+H25+H28+H32+H35+H38+H42</f>
        <v>1729</v>
      </c>
      <c r="I8" s="12">
        <f aca="true" t="shared" si="2" ref="I8:AB8">I22+I25+I28+I32+I35+I38+I42</f>
        <v>13927</v>
      </c>
      <c r="J8" s="12">
        <f>J25+J28+J32+J38+J42</f>
        <v>14</v>
      </c>
      <c r="K8" s="12">
        <f t="shared" si="2"/>
        <v>5555</v>
      </c>
      <c r="L8" s="12">
        <f t="shared" si="2"/>
        <v>8358</v>
      </c>
      <c r="M8" s="12">
        <f t="shared" si="2"/>
        <v>37936</v>
      </c>
      <c r="N8" s="12">
        <f t="shared" si="2"/>
        <v>399</v>
      </c>
      <c r="O8" s="12">
        <f t="shared" si="2"/>
        <v>475</v>
      </c>
      <c r="P8" s="12">
        <f t="shared" si="2"/>
        <v>2821</v>
      </c>
      <c r="Q8" s="12">
        <f t="shared" si="2"/>
        <v>9149</v>
      </c>
      <c r="R8" s="12">
        <f>R22+R25+R28+R32+R35+R38+R42</f>
        <v>1023</v>
      </c>
      <c r="S8" s="12">
        <f t="shared" si="2"/>
        <v>363</v>
      </c>
      <c r="T8" s="12">
        <f>T22+T25+T28+T32+T35+T38+T42</f>
        <v>1077</v>
      </c>
      <c r="U8" s="12">
        <f>U22+U25+U28+U32+U35+U38+U42</f>
        <v>2986</v>
      </c>
      <c r="V8" s="12">
        <f>V22+V25+V28+V32+V35+V38+V42</f>
        <v>2030</v>
      </c>
      <c r="W8" s="12">
        <f>W22+W25+W28+W32+W35+W38+W42</f>
        <v>2756</v>
      </c>
      <c r="X8" s="12">
        <f>X22+X25+X28+X32+X35+X38+X42</f>
        <v>8048</v>
      </c>
      <c r="Y8" s="12">
        <f t="shared" si="2"/>
        <v>1123</v>
      </c>
      <c r="Z8" s="12">
        <f>Z22+Z25+Z28+Z32+Z35+Z38+Z42</f>
        <v>2880</v>
      </c>
      <c r="AA8" s="12">
        <f t="shared" si="2"/>
        <v>2806</v>
      </c>
      <c r="AB8" s="12">
        <f t="shared" si="2"/>
        <v>751</v>
      </c>
      <c r="AC8" s="17">
        <f>E8/(E8+I8+M8)*100</f>
        <v>16.534431980945328</v>
      </c>
      <c r="AD8" s="17">
        <f>I8/(E8+I8+M8)*100</f>
        <v>22.413376892994513</v>
      </c>
      <c r="AE8" s="17">
        <f>M8/(E8+I8+M8)*100</f>
        <v>61.052191126060166</v>
      </c>
    </row>
    <row r="9" spans="2:31" ht="3.75" customHeight="1">
      <c r="B9" s="11"/>
      <c r="C9" s="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7"/>
      <c r="AD9" s="16"/>
      <c r="AE9" s="16"/>
    </row>
    <row r="10" spans="2:31" ht="18" customHeight="1">
      <c r="B10" s="11" t="s">
        <v>28</v>
      </c>
      <c r="C10" s="3"/>
      <c r="D10" s="13">
        <v>234364</v>
      </c>
      <c r="E10" s="12">
        <f>SUM(F10+H10)</f>
        <v>8087</v>
      </c>
      <c r="F10" s="13">
        <v>7697</v>
      </c>
      <c r="G10" s="13">
        <v>7539</v>
      </c>
      <c r="H10" s="13">
        <v>390</v>
      </c>
      <c r="I10" s="12">
        <f>SUM(J10:L10)</f>
        <v>42280</v>
      </c>
      <c r="J10" s="13">
        <v>18</v>
      </c>
      <c r="K10" s="13">
        <v>18760</v>
      </c>
      <c r="L10" s="13">
        <v>23502</v>
      </c>
      <c r="M10" s="12">
        <f>SUM(N10:AA10)</f>
        <v>174203</v>
      </c>
      <c r="N10" s="13">
        <v>939</v>
      </c>
      <c r="O10" s="13">
        <v>5806</v>
      </c>
      <c r="P10" s="13">
        <v>11466</v>
      </c>
      <c r="Q10" s="13">
        <v>45059</v>
      </c>
      <c r="R10" s="13">
        <v>7951</v>
      </c>
      <c r="S10" s="13">
        <v>4364</v>
      </c>
      <c r="T10" s="13">
        <v>6512</v>
      </c>
      <c r="U10" s="13">
        <v>16347</v>
      </c>
      <c r="V10" s="13">
        <v>9772</v>
      </c>
      <c r="W10" s="13">
        <v>11526</v>
      </c>
      <c r="X10" s="13">
        <v>30779</v>
      </c>
      <c r="Y10" s="13">
        <v>1780</v>
      </c>
      <c r="Z10" s="13">
        <v>13725</v>
      </c>
      <c r="AA10" s="13">
        <v>8177</v>
      </c>
      <c r="AB10" s="13">
        <v>9794</v>
      </c>
      <c r="AC10" s="17">
        <f aca="true" t="shared" si="3" ref="AC10:AC20">E10/(E10+I10+M10)*100</f>
        <v>3.601104332724763</v>
      </c>
      <c r="AD10" s="17">
        <f aca="true" t="shared" si="4" ref="AD10:AD20">I10/(E10+I10+M10)*100</f>
        <v>18.827091775392972</v>
      </c>
      <c r="AE10" s="17">
        <f aca="true" t="shared" si="5" ref="AE10:AE20">M10/(E10+I10+M10)*100</f>
        <v>77.57180389188227</v>
      </c>
    </row>
    <row r="11" spans="2:31" ht="18" customHeight="1">
      <c r="B11" s="11" t="s">
        <v>29</v>
      </c>
      <c r="C11" s="3"/>
      <c r="D11" s="13">
        <v>73907</v>
      </c>
      <c r="E11" s="12">
        <f>SUM(F11+H11)</f>
        <v>4752</v>
      </c>
      <c r="F11" s="13">
        <v>4061</v>
      </c>
      <c r="G11" s="13">
        <v>4006</v>
      </c>
      <c r="H11" s="13">
        <v>691</v>
      </c>
      <c r="I11" s="12">
        <f aca="true" t="shared" si="6" ref="I11:I20">SUM(J11:L11)</f>
        <v>23598</v>
      </c>
      <c r="J11" s="13">
        <v>171</v>
      </c>
      <c r="K11" s="13">
        <v>7432</v>
      </c>
      <c r="L11" s="13">
        <v>15995</v>
      </c>
      <c r="M11" s="12">
        <f>SUM(N11:AA11)</f>
        <v>44236</v>
      </c>
      <c r="N11" s="13">
        <v>336</v>
      </c>
      <c r="O11" s="13">
        <v>460</v>
      </c>
      <c r="P11" s="13">
        <v>4090</v>
      </c>
      <c r="Q11" s="13">
        <v>11896</v>
      </c>
      <c r="R11" s="13">
        <v>1560</v>
      </c>
      <c r="S11" s="13">
        <v>685</v>
      </c>
      <c r="T11" s="13">
        <v>1636</v>
      </c>
      <c r="U11" s="13">
        <v>3762</v>
      </c>
      <c r="V11" s="13">
        <v>2235</v>
      </c>
      <c r="W11" s="13">
        <v>2823</v>
      </c>
      <c r="X11" s="13">
        <v>8946</v>
      </c>
      <c r="Y11" s="13">
        <v>928</v>
      </c>
      <c r="Z11" s="13">
        <v>2741</v>
      </c>
      <c r="AA11" s="13">
        <v>2138</v>
      </c>
      <c r="AB11" s="13">
        <v>1321</v>
      </c>
      <c r="AC11" s="17">
        <f t="shared" si="3"/>
        <v>6.546716997768165</v>
      </c>
      <c r="AD11" s="17">
        <f t="shared" si="4"/>
        <v>32.510401454825995</v>
      </c>
      <c r="AE11" s="17">
        <f t="shared" si="5"/>
        <v>60.94288154740583</v>
      </c>
    </row>
    <row r="12" spans="2:31" ht="18" customHeight="1">
      <c r="B12" s="11" t="s">
        <v>30</v>
      </c>
      <c r="C12" s="3"/>
      <c r="D12" s="13">
        <v>38630</v>
      </c>
      <c r="E12" s="12">
        <f>SUM(F12+H12)</f>
        <v>7534</v>
      </c>
      <c r="F12" s="13">
        <v>4904</v>
      </c>
      <c r="G12" s="13">
        <v>4795</v>
      </c>
      <c r="H12" s="13">
        <v>2630</v>
      </c>
      <c r="I12" s="12">
        <f t="shared" si="6"/>
        <v>5336</v>
      </c>
      <c r="J12" s="13">
        <v>3</v>
      </c>
      <c r="K12" s="13">
        <v>2686</v>
      </c>
      <c r="L12" s="13">
        <v>2647</v>
      </c>
      <c r="M12" s="12">
        <f aca="true" t="shared" si="7" ref="M12:M20">SUM(N12:AA12)</f>
        <v>25015</v>
      </c>
      <c r="N12" s="13">
        <v>234</v>
      </c>
      <c r="O12" s="13">
        <v>136</v>
      </c>
      <c r="P12" s="13">
        <v>1552</v>
      </c>
      <c r="Q12" s="13">
        <v>7076</v>
      </c>
      <c r="R12" s="13">
        <v>785</v>
      </c>
      <c r="S12" s="13">
        <v>302</v>
      </c>
      <c r="T12" s="13">
        <v>504</v>
      </c>
      <c r="U12" s="13">
        <v>1985</v>
      </c>
      <c r="V12" s="13">
        <v>1388</v>
      </c>
      <c r="W12" s="13">
        <v>1599</v>
      </c>
      <c r="X12" s="13">
        <v>5417</v>
      </c>
      <c r="Y12" s="13">
        <v>781</v>
      </c>
      <c r="Z12" s="13">
        <v>1815</v>
      </c>
      <c r="AA12" s="13">
        <v>1441</v>
      </c>
      <c r="AB12" s="13">
        <v>745</v>
      </c>
      <c r="AC12" s="17">
        <f t="shared" si="3"/>
        <v>19.886498614227264</v>
      </c>
      <c r="AD12" s="17">
        <f t="shared" si="4"/>
        <v>14.084730104262903</v>
      </c>
      <c r="AE12" s="17">
        <f t="shared" si="5"/>
        <v>66.02877128150983</v>
      </c>
    </row>
    <row r="13" spans="2:31" ht="18" customHeight="1">
      <c r="B13" s="11" t="s">
        <v>31</v>
      </c>
      <c r="C13" s="3"/>
      <c r="D13" s="13">
        <v>18208</v>
      </c>
      <c r="E13" s="12">
        <f aca="true" t="shared" si="8" ref="E13:E20">SUM(F13+H13)</f>
        <v>3710</v>
      </c>
      <c r="F13" s="13">
        <v>3489</v>
      </c>
      <c r="G13" s="13">
        <v>3459</v>
      </c>
      <c r="H13" s="13">
        <v>221</v>
      </c>
      <c r="I13" s="12">
        <f t="shared" si="6"/>
        <v>3588</v>
      </c>
      <c r="J13" s="13">
        <v>2</v>
      </c>
      <c r="K13" s="13">
        <v>1470</v>
      </c>
      <c r="L13" s="13">
        <v>2116</v>
      </c>
      <c r="M13" s="12">
        <f t="shared" si="7"/>
        <v>10684</v>
      </c>
      <c r="N13" s="13">
        <v>259</v>
      </c>
      <c r="O13" s="13">
        <v>89</v>
      </c>
      <c r="P13" s="13">
        <v>771</v>
      </c>
      <c r="Q13" s="13">
        <v>2650</v>
      </c>
      <c r="R13" s="13">
        <v>267</v>
      </c>
      <c r="S13" s="13">
        <v>113</v>
      </c>
      <c r="T13" s="13">
        <v>252</v>
      </c>
      <c r="U13" s="13">
        <v>800</v>
      </c>
      <c r="V13" s="13">
        <v>594</v>
      </c>
      <c r="W13" s="13">
        <v>797</v>
      </c>
      <c r="X13" s="13">
        <v>2332</v>
      </c>
      <c r="Y13" s="13">
        <v>371</v>
      </c>
      <c r="Z13" s="13">
        <v>834</v>
      </c>
      <c r="AA13" s="13">
        <v>555</v>
      </c>
      <c r="AB13" s="13">
        <v>226</v>
      </c>
      <c r="AC13" s="17">
        <f t="shared" si="3"/>
        <v>20.631742853965076</v>
      </c>
      <c r="AD13" s="17">
        <f t="shared" si="4"/>
        <v>19.953286619953285</v>
      </c>
      <c r="AE13" s="17">
        <f t="shared" si="5"/>
        <v>59.41497052608163</v>
      </c>
    </row>
    <row r="14" spans="2:31" ht="18" customHeight="1">
      <c r="B14" s="11" t="s">
        <v>32</v>
      </c>
      <c r="C14" s="3"/>
      <c r="D14" s="13">
        <v>54462</v>
      </c>
      <c r="E14" s="12">
        <f>SUM(F14+H14)</f>
        <v>789</v>
      </c>
      <c r="F14" s="13">
        <v>674</v>
      </c>
      <c r="G14" s="13">
        <v>623</v>
      </c>
      <c r="H14" s="13">
        <v>115</v>
      </c>
      <c r="I14" s="12">
        <f t="shared" si="6"/>
        <v>17143</v>
      </c>
      <c r="J14" s="13">
        <v>10</v>
      </c>
      <c r="K14" s="13">
        <v>5658</v>
      </c>
      <c r="L14" s="13">
        <v>11475</v>
      </c>
      <c r="M14" s="12">
        <f t="shared" si="7"/>
        <v>34479</v>
      </c>
      <c r="N14" s="13">
        <v>413</v>
      </c>
      <c r="O14" s="13">
        <v>386</v>
      </c>
      <c r="P14" s="13">
        <v>3304</v>
      </c>
      <c r="Q14" s="13">
        <v>8279</v>
      </c>
      <c r="R14" s="13">
        <v>1161</v>
      </c>
      <c r="S14" s="13">
        <v>515</v>
      </c>
      <c r="T14" s="13">
        <v>1831</v>
      </c>
      <c r="U14" s="13">
        <v>2636</v>
      </c>
      <c r="V14" s="13">
        <v>1998</v>
      </c>
      <c r="W14" s="13">
        <v>2142</v>
      </c>
      <c r="X14" s="13">
        <v>7343</v>
      </c>
      <c r="Y14" s="13">
        <v>305</v>
      </c>
      <c r="Z14" s="13">
        <v>2837</v>
      </c>
      <c r="AA14" s="13">
        <v>1329</v>
      </c>
      <c r="AB14" s="13">
        <v>2051</v>
      </c>
      <c r="AC14" s="17">
        <f t="shared" si="3"/>
        <v>1.5054091698307606</v>
      </c>
      <c r="AD14" s="17">
        <f t="shared" si="4"/>
        <v>32.708782507488884</v>
      </c>
      <c r="AE14" s="17">
        <f t="shared" si="5"/>
        <v>65.78580832268035</v>
      </c>
    </row>
    <row r="15" spans="2:31" ht="18" customHeight="1">
      <c r="B15" s="11" t="s">
        <v>33</v>
      </c>
      <c r="C15" s="3"/>
      <c r="D15" s="13">
        <v>51722</v>
      </c>
      <c r="E15" s="12">
        <f t="shared" si="8"/>
        <v>4240</v>
      </c>
      <c r="F15" s="13">
        <v>4023</v>
      </c>
      <c r="G15" s="13">
        <v>3924</v>
      </c>
      <c r="H15" s="13">
        <v>217</v>
      </c>
      <c r="I15" s="12">
        <f t="shared" si="6"/>
        <v>16891</v>
      </c>
      <c r="J15" s="13">
        <v>3</v>
      </c>
      <c r="K15" s="13">
        <v>4880</v>
      </c>
      <c r="L15" s="13">
        <v>12008</v>
      </c>
      <c r="M15" s="12">
        <f t="shared" si="7"/>
        <v>29559</v>
      </c>
      <c r="N15" s="13">
        <v>292</v>
      </c>
      <c r="O15" s="13">
        <v>213</v>
      </c>
      <c r="P15" s="13">
        <v>2577</v>
      </c>
      <c r="Q15" s="13">
        <v>7178</v>
      </c>
      <c r="R15" s="13">
        <v>865</v>
      </c>
      <c r="S15" s="13">
        <v>441</v>
      </c>
      <c r="T15" s="13">
        <v>1098</v>
      </c>
      <c r="U15" s="13">
        <v>2287</v>
      </c>
      <c r="V15" s="13">
        <v>1791</v>
      </c>
      <c r="W15" s="13">
        <v>2025</v>
      </c>
      <c r="X15" s="13">
        <v>6587</v>
      </c>
      <c r="Y15" s="13">
        <v>592</v>
      </c>
      <c r="Z15" s="13">
        <v>2108</v>
      </c>
      <c r="AA15" s="13">
        <v>1505</v>
      </c>
      <c r="AB15" s="13">
        <v>1032</v>
      </c>
      <c r="AC15" s="17">
        <f t="shared" si="3"/>
        <v>8.364568948510556</v>
      </c>
      <c r="AD15" s="17">
        <f t="shared" si="4"/>
        <v>33.322154271059375</v>
      </c>
      <c r="AE15" s="17">
        <f t="shared" si="5"/>
        <v>58.313276780430066</v>
      </c>
    </row>
    <row r="16" spans="2:31" ht="18" customHeight="1">
      <c r="B16" s="11" t="s">
        <v>34</v>
      </c>
      <c r="C16" s="3"/>
      <c r="D16" s="13">
        <v>21379</v>
      </c>
      <c r="E16" s="12">
        <f t="shared" si="8"/>
        <v>2588</v>
      </c>
      <c r="F16" s="13">
        <v>2429</v>
      </c>
      <c r="G16" s="13">
        <v>2221</v>
      </c>
      <c r="H16" s="13">
        <v>159</v>
      </c>
      <c r="I16" s="12">
        <f>SUM(J16:L16)</f>
        <v>4628</v>
      </c>
      <c r="J16" s="13">
        <v>5</v>
      </c>
      <c r="K16" s="13">
        <v>2064</v>
      </c>
      <c r="L16" s="13">
        <v>2559</v>
      </c>
      <c r="M16" s="12">
        <f t="shared" si="7"/>
        <v>13372</v>
      </c>
      <c r="N16" s="13">
        <v>107</v>
      </c>
      <c r="O16" s="13">
        <v>75</v>
      </c>
      <c r="P16" s="13">
        <v>961</v>
      </c>
      <c r="Q16" s="13">
        <v>3305</v>
      </c>
      <c r="R16" s="13">
        <v>325</v>
      </c>
      <c r="S16" s="13">
        <v>141</v>
      </c>
      <c r="T16" s="13">
        <v>459</v>
      </c>
      <c r="U16" s="13">
        <v>1054</v>
      </c>
      <c r="V16" s="13">
        <v>829</v>
      </c>
      <c r="W16" s="13">
        <v>987</v>
      </c>
      <c r="X16" s="13">
        <v>3119</v>
      </c>
      <c r="Y16" s="13">
        <v>393</v>
      </c>
      <c r="Z16" s="13">
        <v>828</v>
      </c>
      <c r="AA16" s="13">
        <v>789</v>
      </c>
      <c r="AB16" s="13">
        <v>791</v>
      </c>
      <c r="AC16" s="17">
        <f t="shared" si="3"/>
        <v>12.57042937633573</v>
      </c>
      <c r="AD16" s="17">
        <f t="shared" si="4"/>
        <v>22.47911404701768</v>
      </c>
      <c r="AE16" s="17">
        <f t="shared" si="5"/>
        <v>64.95045657664659</v>
      </c>
    </row>
    <row r="17" spans="2:31" ht="18" customHeight="1">
      <c r="B17" s="11" t="s">
        <v>35</v>
      </c>
      <c r="C17" s="3"/>
      <c r="D17" s="13">
        <v>18477</v>
      </c>
      <c r="E17" s="12">
        <f t="shared" si="8"/>
        <v>2945</v>
      </c>
      <c r="F17" s="13">
        <v>2646</v>
      </c>
      <c r="G17" s="13">
        <v>2617</v>
      </c>
      <c r="H17" s="13">
        <v>299</v>
      </c>
      <c r="I17" s="12">
        <f t="shared" si="6"/>
        <v>4751</v>
      </c>
      <c r="J17" s="14" t="s">
        <v>41</v>
      </c>
      <c r="K17" s="13">
        <v>1574</v>
      </c>
      <c r="L17" s="13">
        <v>3177</v>
      </c>
      <c r="M17" s="12">
        <f t="shared" si="7"/>
        <v>10600</v>
      </c>
      <c r="N17" s="13">
        <v>59</v>
      </c>
      <c r="O17" s="13">
        <v>194</v>
      </c>
      <c r="P17" s="13">
        <v>842</v>
      </c>
      <c r="Q17" s="13">
        <v>2932</v>
      </c>
      <c r="R17" s="13">
        <v>367</v>
      </c>
      <c r="S17" s="13">
        <v>157</v>
      </c>
      <c r="T17" s="13">
        <v>336</v>
      </c>
      <c r="U17" s="13">
        <v>762</v>
      </c>
      <c r="V17" s="13">
        <v>574</v>
      </c>
      <c r="W17" s="13">
        <v>705</v>
      </c>
      <c r="X17" s="13">
        <v>1947</v>
      </c>
      <c r="Y17" s="13">
        <v>228</v>
      </c>
      <c r="Z17" s="13">
        <v>822</v>
      </c>
      <c r="AA17" s="13">
        <v>675</v>
      </c>
      <c r="AB17" s="13">
        <v>181</v>
      </c>
      <c r="AC17" s="17">
        <f t="shared" si="3"/>
        <v>16.096414516834283</v>
      </c>
      <c r="AD17" s="17">
        <f t="shared" si="4"/>
        <v>25.967424573677306</v>
      </c>
      <c r="AE17" s="17">
        <f t="shared" si="5"/>
        <v>57.93616090948841</v>
      </c>
    </row>
    <row r="18" spans="2:31" ht="18" customHeight="1">
      <c r="B18" s="11" t="s">
        <v>36</v>
      </c>
      <c r="C18" s="3"/>
      <c r="D18" s="13">
        <v>42856</v>
      </c>
      <c r="E18" s="12">
        <f t="shared" si="8"/>
        <v>1975</v>
      </c>
      <c r="F18" s="13">
        <v>1804</v>
      </c>
      <c r="G18" s="13">
        <v>1736</v>
      </c>
      <c r="H18" s="13">
        <v>171</v>
      </c>
      <c r="I18" s="12">
        <f t="shared" si="6"/>
        <v>16447</v>
      </c>
      <c r="J18" s="13">
        <v>15</v>
      </c>
      <c r="K18" s="13">
        <v>2769</v>
      </c>
      <c r="L18" s="13">
        <v>13663</v>
      </c>
      <c r="M18" s="12">
        <f t="shared" si="7"/>
        <v>22922</v>
      </c>
      <c r="N18" s="13">
        <v>192</v>
      </c>
      <c r="O18" s="13">
        <v>142</v>
      </c>
      <c r="P18" s="13">
        <v>3020</v>
      </c>
      <c r="Q18" s="13">
        <v>6123</v>
      </c>
      <c r="R18" s="13">
        <v>712</v>
      </c>
      <c r="S18" s="13">
        <v>336</v>
      </c>
      <c r="T18" s="13">
        <v>567</v>
      </c>
      <c r="U18" s="13">
        <v>1743</v>
      </c>
      <c r="V18" s="13">
        <v>1224</v>
      </c>
      <c r="W18" s="13">
        <v>1280</v>
      </c>
      <c r="X18" s="13">
        <v>4414</v>
      </c>
      <c r="Y18" s="13">
        <v>369</v>
      </c>
      <c r="Z18" s="13">
        <v>1669</v>
      </c>
      <c r="AA18" s="13">
        <v>1131</v>
      </c>
      <c r="AB18" s="13">
        <v>1512</v>
      </c>
      <c r="AC18" s="17">
        <f t="shared" si="3"/>
        <v>4.776993034055728</v>
      </c>
      <c r="AD18" s="17">
        <f t="shared" si="4"/>
        <v>39.78086300309597</v>
      </c>
      <c r="AE18" s="17">
        <f t="shared" si="5"/>
        <v>55.4421439628483</v>
      </c>
    </row>
    <row r="19" spans="2:31" ht="18" customHeight="1">
      <c r="B19" s="11" t="s">
        <v>37</v>
      </c>
      <c r="C19" s="3"/>
      <c r="D19" s="13">
        <v>18892</v>
      </c>
      <c r="E19" s="12">
        <f t="shared" si="8"/>
        <v>4128</v>
      </c>
      <c r="F19" s="13">
        <v>3773</v>
      </c>
      <c r="G19" s="13">
        <v>3623</v>
      </c>
      <c r="H19" s="13">
        <v>355</v>
      </c>
      <c r="I19" s="12">
        <f t="shared" si="6"/>
        <v>3449</v>
      </c>
      <c r="J19" s="13">
        <v>9</v>
      </c>
      <c r="K19" s="13">
        <v>1590</v>
      </c>
      <c r="L19" s="13">
        <v>1850</v>
      </c>
      <c r="M19" s="12">
        <f t="shared" si="7"/>
        <v>11217</v>
      </c>
      <c r="N19" s="13">
        <v>74</v>
      </c>
      <c r="O19" s="13">
        <v>64</v>
      </c>
      <c r="P19" s="13">
        <v>886</v>
      </c>
      <c r="Q19" s="13">
        <v>2546</v>
      </c>
      <c r="R19" s="13">
        <v>222</v>
      </c>
      <c r="S19" s="13">
        <v>78</v>
      </c>
      <c r="T19" s="13">
        <v>297</v>
      </c>
      <c r="U19" s="13">
        <v>701</v>
      </c>
      <c r="V19" s="13">
        <v>580</v>
      </c>
      <c r="W19" s="13">
        <v>1155</v>
      </c>
      <c r="X19" s="13">
        <v>2794</v>
      </c>
      <c r="Y19" s="13">
        <v>446</v>
      </c>
      <c r="Z19" s="13">
        <v>616</v>
      </c>
      <c r="AA19" s="13">
        <v>758</v>
      </c>
      <c r="AB19" s="13">
        <v>98</v>
      </c>
      <c r="AC19" s="17">
        <f t="shared" si="3"/>
        <v>21.96445674151325</v>
      </c>
      <c r="AD19" s="17">
        <f t="shared" si="4"/>
        <v>18.351601574970736</v>
      </c>
      <c r="AE19" s="17">
        <f t="shared" si="5"/>
        <v>59.68394168351602</v>
      </c>
    </row>
    <row r="20" spans="2:31" ht="18" customHeight="1">
      <c r="B20" s="11" t="s">
        <v>38</v>
      </c>
      <c r="C20" s="3"/>
      <c r="D20" s="13">
        <v>15820</v>
      </c>
      <c r="E20" s="12">
        <f t="shared" si="8"/>
        <v>1408</v>
      </c>
      <c r="F20" s="13">
        <v>1406</v>
      </c>
      <c r="G20" s="13">
        <v>1368</v>
      </c>
      <c r="H20" s="13">
        <v>2</v>
      </c>
      <c r="I20" s="12">
        <f t="shared" si="6"/>
        <v>2820</v>
      </c>
      <c r="J20" s="13">
        <v>6</v>
      </c>
      <c r="K20" s="13">
        <v>1065</v>
      </c>
      <c r="L20" s="13">
        <v>1749</v>
      </c>
      <c r="M20" s="12">
        <f t="shared" si="7"/>
        <v>11098</v>
      </c>
      <c r="N20" s="13">
        <v>53</v>
      </c>
      <c r="O20" s="13">
        <v>264</v>
      </c>
      <c r="P20" s="13">
        <v>990</v>
      </c>
      <c r="Q20" s="13">
        <v>2195</v>
      </c>
      <c r="R20" s="13">
        <v>279</v>
      </c>
      <c r="S20" s="13">
        <v>156</v>
      </c>
      <c r="T20" s="13">
        <v>319</v>
      </c>
      <c r="U20" s="13">
        <v>755</v>
      </c>
      <c r="V20" s="13">
        <v>559</v>
      </c>
      <c r="W20" s="13">
        <v>1033</v>
      </c>
      <c r="X20" s="13">
        <v>2916</v>
      </c>
      <c r="Y20" s="13">
        <v>121</v>
      </c>
      <c r="Z20" s="13">
        <v>684</v>
      </c>
      <c r="AA20" s="13">
        <v>774</v>
      </c>
      <c r="AB20" s="13">
        <v>494</v>
      </c>
      <c r="AC20" s="17">
        <f t="shared" si="3"/>
        <v>9.187002479446692</v>
      </c>
      <c r="AD20" s="17">
        <f t="shared" si="4"/>
        <v>18.40010439775545</v>
      </c>
      <c r="AE20" s="17">
        <f t="shared" si="5"/>
        <v>72.41289312279787</v>
      </c>
    </row>
    <row r="21" spans="2:31" ht="18" customHeight="1">
      <c r="B21" s="11"/>
      <c r="C21" s="4"/>
      <c r="D21" s="14"/>
      <c r="E21" s="12"/>
      <c r="F21" s="14"/>
      <c r="G21" s="14"/>
      <c r="H21" s="14"/>
      <c r="I21" s="12"/>
      <c r="J21" s="14"/>
      <c r="K21" s="14"/>
      <c r="L21" s="14"/>
      <c r="M21" s="1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7"/>
      <c r="AD21" s="16"/>
      <c r="AE21" s="16"/>
    </row>
    <row r="22" spans="1:31" ht="18" customHeight="1">
      <c r="A22" s="36" t="s">
        <v>39</v>
      </c>
      <c r="C22" s="4"/>
      <c r="D22" s="15">
        <f>D23</f>
        <v>3251</v>
      </c>
      <c r="E22" s="15">
        <f aca="true" t="shared" si="9" ref="E22:AB22">E23</f>
        <v>305</v>
      </c>
      <c r="F22" s="15">
        <f t="shared" si="9"/>
        <v>212</v>
      </c>
      <c r="G22" s="40">
        <f t="shared" si="9"/>
        <v>212</v>
      </c>
      <c r="H22" s="15">
        <f t="shared" si="9"/>
        <v>93</v>
      </c>
      <c r="I22" s="15">
        <f t="shared" si="9"/>
        <v>1296</v>
      </c>
      <c r="J22" s="40" t="str">
        <f t="shared" si="9"/>
        <v>-</v>
      </c>
      <c r="K22" s="15">
        <f t="shared" si="9"/>
        <v>264</v>
      </c>
      <c r="L22" s="15">
        <f t="shared" si="9"/>
        <v>1032</v>
      </c>
      <c r="M22" s="15">
        <f t="shared" si="9"/>
        <v>1646</v>
      </c>
      <c r="N22" s="15">
        <f t="shared" si="9"/>
        <v>4</v>
      </c>
      <c r="O22" s="15">
        <f t="shared" si="9"/>
        <v>4</v>
      </c>
      <c r="P22" s="15">
        <f t="shared" si="9"/>
        <v>125</v>
      </c>
      <c r="Q22" s="15">
        <f t="shared" si="9"/>
        <v>318</v>
      </c>
      <c r="R22" s="15">
        <f>R23</f>
        <v>34</v>
      </c>
      <c r="S22" s="15">
        <f t="shared" si="9"/>
        <v>2</v>
      </c>
      <c r="T22" s="15">
        <f t="shared" si="9"/>
        <v>29</v>
      </c>
      <c r="U22" s="15">
        <f>U23</f>
        <v>166</v>
      </c>
      <c r="V22" s="15">
        <f t="shared" si="9"/>
        <v>67</v>
      </c>
      <c r="W22" s="15">
        <f>W23</f>
        <v>161</v>
      </c>
      <c r="X22" s="15">
        <f>X23</f>
        <v>306</v>
      </c>
      <c r="Y22" s="15">
        <f t="shared" si="9"/>
        <v>69</v>
      </c>
      <c r="Z22" s="15">
        <f>Z23</f>
        <v>134</v>
      </c>
      <c r="AA22" s="15">
        <f t="shared" si="9"/>
        <v>227</v>
      </c>
      <c r="AB22" s="40">
        <f t="shared" si="9"/>
        <v>4</v>
      </c>
      <c r="AC22" s="17">
        <f>E22/(E22+I22+M22)*100</f>
        <v>9.393286110255621</v>
      </c>
      <c r="AD22" s="17">
        <f>I22/(E22+I22+M22)*100</f>
        <v>39.913766553741915</v>
      </c>
      <c r="AE22" s="17">
        <f>M22/(E22+I22+M22)*100</f>
        <v>50.69294733600246</v>
      </c>
    </row>
    <row r="23" spans="2:31" ht="18" customHeight="1">
      <c r="B23" s="11" t="s">
        <v>40</v>
      </c>
      <c r="C23" s="4"/>
      <c r="D23" s="13">
        <v>3251</v>
      </c>
      <c r="E23" s="12">
        <f>SUM(F23+H23)</f>
        <v>305</v>
      </c>
      <c r="F23" s="13">
        <v>212</v>
      </c>
      <c r="G23" s="13">
        <v>212</v>
      </c>
      <c r="H23" s="13">
        <v>93</v>
      </c>
      <c r="I23" s="12">
        <f>SUM(J23:L23)</f>
        <v>1296</v>
      </c>
      <c r="J23" s="14" t="s">
        <v>41</v>
      </c>
      <c r="K23" s="13">
        <v>264</v>
      </c>
      <c r="L23" s="13">
        <v>1032</v>
      </c>
      <c r="M23" s="12">
        <f>SUM(N23:AA23)</f>
        <v>1646</v>
      </c>
      <c r="N23" s="13">
        <v>4</v>
      </c>
      <c r="O23" s="13">
        <v>4</v>
      </c>
      <c r="P23" s="13">
        <v>125</v>
      </c>
      <c r="Q23" s="13">
        <v>318</v>
      </c>
      <c r="R23" s="13">
        <v>34</v>
      </c>
      <c r="S23" s="13">
        <v>2</v>
      </c>
      <c r="T23" s="13">
        <v>29</v>
      </c>
      <c r="U23" s="13">
        <v>166</v>
      </c>
      <c r="V23" s="13">
        <v>67</v>
      </c>
      <c r="W23" s="13">
        <v>161</v>
      </c>
      <c r="X23" s="13">
        <v>306</v>
      </c>
      <c r="Y23" s="13">
        <v>69</v>
      </c>
      <c r="Z23" s="13">
        <v>134</v>
      </c>
      <c r="AA23" s="13">
        <v>227</v>
      </c>
      <c r="AB23" s="13">
        <v>4</v>
      </c>
      <c r="AC23" s="17">
        <f>E23/(E23+I23+M23)*100</f>
        <v>9.393286110255621</v>
      </c>
      <c r="AD23" s="17">
        <f>I23/(E23+I23+M23)*100</f>
        <v>39.913766553741915</v>
      </c>
      <c r="AE23" s="17">
        <f>M23/(E23+I23+M23)*100</f>
        <v>50.69294733600246</v>
      </c>
    </row>
    <row r="24" spans="2:31" ht="18" customHeight="1">
      <c r="B24" s="11"/>
      <c r="C24" s="4"/>
      <c r="D24" s="14"/>
      <c r="E24" s="12"/>
      <c r="F24" s="14"/>
      <c r="G24" s="14"/>
      <c r="H24" s="14"/>
      <c r="I24" s="12"/>
      <c r="J24" s="14"/>
      <c r="K24" s="14"/>
      <c r="L24" s="14"/>
      <c r="M24" s="1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7"/>
      <c r="AD24" s="16"/>
      <c r="AE24" s="16"/>
    </row>
    <row r="25" spans="1:31" ht="18" customHeight="1">
      <c r="A25" s="36" t="s">
        <v>42</v>
      </c>
      <c r="C25" s="4"/>
      <c r="D25" s="15">
        <f>D26</f>
        <v>4088</v>
      </c>
      <c r="E25" s="15">
        <f aca="true" t="shared" si="10" ref="E25:AB25">E26</f>
        <v>1081</v>
      </c>
      <c r="F25" s="15">
        <f t="shared" si="10"/>
        <v>1079</v>
      </c>
      <c r="G25" s="15">
        <f t="shared" si="10"/>
        <v>813</v>
      </c>
      <c r="H25" s="15">
        <f t="shared" si="10"/>
        <v>2</v>
      </c>
      <c r="I25" s="15">
        <f t="shared" si="10"/>
        <v>617</v>
      </c>
      <c r="J25" s="40">
        <f t="shared" si="10"/>
        <v>1</v>
      </c>
      <c r="K25" s="15">
        <f t="shared" si="10"/>
        <v>356</v>
      </c>
      <c r="L25" s="15">
        <f t="shared" si="10"/>
        <v>260</v>
      </c>
      <c r="M25" s="15">
        <f t="shared" si="10"/>
        <v>2296</v>
      </c>
      <c r="N25" s="15">
        <f t="shared" si="10"/>
        <v>34</v>
      </c>
      <c r="O25" s="15">
        <f t="shared" si="10"/>
        <v>10</v>
      </c>
      <c r="P25" s="15">
        <f t="shared" si="10"/>
        <v>120</v>
      </c>
      <c r="Q25" s="15">
        <f t="shared" si="10"/>
        <v>450</v>
      </c>
      <c r="R25" s="15">
        <f>R26</f>
        <v>41</v>
      </c>
      <c r="S25" s="15">
        <f t="shared" si="10"/>
        <v>6</v>
      </c>
      <c r="T25" s="15">
        <f t="shared" si="10"/>
        <v>68</v>
      </c>
      <c r="U25" s="15">
        <f>U26</f>
        <v>207</v>
      </c>
      <c r="V25" s="15">
        <f>V26</f>
        <v>132</v>
      </c>
      <c r="W25" s="15">
        <f>W26</f>
        <v>191</v>
      </c>
      <c r="X25" s="15">
        <f>X26</f>
        <v>534</v>
      </c>
      <c r="Y25" s="15">
        <f t="shared" si="10"/>
        <v>101</v>
      </c>
      <c r="Z25" s="15">
        <f>Z26</f>
        <v>147</v>
      </c>
      <c r="AA25" s="15">
        <f t="shared" si="10"/>
        <v>255</v>
      </c>
      <c r="AB25" s="40">
        <f t="shared" si="10"/>
        <v>94</v>
      </c>
      <c r="AC25" s="17">
        <f>E25/(E25+I25+M25)*100</f>
        <v>27.065598397596396</v>
      </c>
      <c r="AD25" s="17">
        <f>I25/(E25+I25+M25)*100</f>
        <v>15.448172258387583</v>
      </c>
      <c r="AE25" s="17">
        <f>M25/(E25+I25+M25)*100</f>
        <v>57.486229344016024</v>
      </c>
    </row>
    <row r="26" spans="2:31" ht="18" customHeight="1">
      <c r="B26" s="11" t="s">
        <v>43</v>
      </c>
      <c r="C26" s="4"/>
      <c r="D26" s="13">
        <v>4088</v>
      </c>
      <c r="E26" s="12">
        <f>SUM(F26+H26)</f>
        <v>1081</v>
      </c>
      <c r="F26" s="13">
        <v>1079</v>
      </c>
      <c r="G26" s="13">
        <v>813</v>
      </c>
      <c r="H26" s="13">
        <v>2</v>
      </c>
      <c r="I26" s="12">
        <f>SUM(J26:L26)</f>
        <v>617</v>
      </c>
      <c r="J26" s="13">
        <v>1</v>
      </c>
      <c r="K26" s="13">
        <v>356</v>
      </c>
      <c r="L26" s="13">
        <v>260</v>
      </c>
      <c r="M26" s="12">
        <f>SUM(N26:AA26)</f>
        <v>2296</v>
      </c>
      <c r="N26" s="13">
        <v>34</v>
      </c>
      <c r="O26" s="13">
        <v>10</v>
      </c>
      <c r="P26" s="13">
        <v>120</v>
      </c>
      <c r="Q26" s="13">
        <v>450</v>
      </c>
      <c r="R26" s="13">
        <v>41</v>
      </c>
      <c r="S26" s="13">
        <v>6</v>
      </c>
      <c r="T26" s="13">
        <v>68</v>
      </c>
      <c r="U26" s="13">
        <v>207</v>
      </c>
      <c r="V26" s="13">
        <v>132</v>
      </c>
      <c r="W26" s="13">
        <v>191</v>
      </c>
      <c r="X26" s="13">
        <v>534</v>
      </c>
      <c r="Y26" s="13">
        <v>101</v>
      </c>
      <c r="Z26" s="13">
        <v>147</v>
      </c>
      <c r="AA26" s="13">
        <v>255</v>
      </c>
      <c r="AB26" s="13">
        <v>94</v>
      </c>
      <c r="AC26" s="17">
        <f>E26/(E26+I26+M26)*100</f>
        <v>27.065598397596396</v>
      </c>
      <c r="AD26" s="17">
        <f>I26/(E26+I26+M26)*100</f>
        <v>15.448172258387583</v>
      </c>
      <c r="AE26" s="17">
        <f>M26/(E26+I26+M26)*100</f>
        <v>57.486229344016024</v>
      </c>
    </row>
    <row r="27" spans="2:31" ht="18" customHeight="1">
      <c r="B27" s="11"/>
      <c r="C27" s="4"/>
      <c r="D27" s="14"/>
      <c r="E27" s="12"/>
      <c r="F27" s="14"/>
      <c r="G27" s="14"/>
      <c r="H27" s="14"/>
      <c r="I27" s="12"/>
      <c r="J27" s="14"/>
      <c r="K27" s="14"/>
      <c r="L27" s="14"/>
      <c r="M27" s="12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7"/>
      <c r="AD27" s="16"/>
      <c r="AE27" s="16"/>
    </row>
    <row r="28" spans="1:31" ht="18" customHeight="1">
      <c r="A28" s="36" t="s">
        <v>44</v>
      </c>
      <c r="C28" s="4"/>
      <c r="D28" s="15">
        <f aca="true" t="shared" si="11" ref="D28:AB28">SUM(D29:D30)</f>
        <v>24603</v>
      </c>
      <c r="E28" s="15">
        <f t="shared" si="11"/>
        <v>1834</v>
      </c>
      <c r="F28" s="15">
        <f t="shared" si="11"/>
        <v>1800</v>
      </c>
      <c r="G28" s="15">
        <f t="shared" si="11"/>
        <v>1732</v>
      </c>
      <c r="H28" s="15">
        <f t="shared" si="11"/>
        <v>34</v>
      </c>
      <c r="I28" s="15">
        <f t="shared" si="11"/>
        <v>6209</v>
      </c>
      <c r="J28" s="15">
        <f t="shared" si="11"/>
        <v>5</v>
      </c>
      <c r="K28" s="15">
        <f t="shared" si="11"/>
        <v>2117</v>
      </c>
      <c r="L28" s="15">
        <f t="shared" si="11"/>
        <v>4087</v>
      </c>
      <c r="M28" s="15">
        <f t="shared" si="11"/>
        <v>16003</v>
      </c>
      <c r="N28" s="15">
        <f t="shared" si="11"/>
        <v>85</v>
      </c>
      <c r="O28" s="15">
        <f t="shared" si="11"/>
        <v>379</v>
      </c>
      <c r="P28" s="15">
        <f t="shared" si="11"/>
        <v>1219</v>
      </c>
      <c r="Q28" s="15">
        <f t="shared" si="11"/>
        <v>4178</v>
      </c>
      <c r="R28" s="15">
        <f t="shared" si="11"/>
        <v>580</v>
      </c>
      <c r="S28" s="15">
        <f t="shared" si="11"/>
        <v>255</v>
      </c>
      <c r="T28" s="15">
        <f>SUM(T29:T30)</f>
        <v>613</v>
      </c>
      <c r="U28" s="15">
        <f t="shared" si="11"/>
        <v>1204</v>
      </c>
      <c r="V28" s="15">
        <f>SUM(V29:V30)</f>
        <v>792</v>
      </c>
      <c r="W28" s="15">
        <f t="shared" si="11"/>
        <v>1146</v>
      </c>
      <c r="X28" s="15">
        <f t="shared" si="11"/>
        <v>2952</v>
      </c>
      <c r="Y28" s="15">
        <f>SUM(Y29:Y30)</f>
        <v>248</v>
      </c>
      <c r="Z28" s="15">
        <f t="shared" si="11"/>
        <v>1254</v>
      </c>
      <c r="AA28" s="15">
        <f t="shared" si="11"/>
        <v>1098</v>
      </c>
      <c r="AB28" s="15">
        <f t="shared" si="11"/>
        <v>557</v>
      </c>
      <c r="AC28" s="17">
        <f>E28/(E28+I28+M28)*100</f>
        <v>7.627048157697745</v>
      </c>
      <c r="AD28" s="17">
        <f>I28/(E28+I28+M28)*100</f>
        <v>25.821342427014887</v>
      </c>
      <c r="AE28" s="17">
        <f>M28/(E28+I28+M28)*100</f>
        <v>66.55160941528736</v>
      </c>
    </row>
    <row r="29" spans="2:31" ht="18" customHeight="1">
      <c r="B29" s="11" t="s">
        <v>45</v>
      </c>
      <c r="C29" s="4"/>
      <c r="D29" s="13">
        <v>14021</v>
      </c>
      <c r="E29" s="12">
        <f>SUM(F29+H29)</f>
        <v>885</v>
      </c>
      <c r="F29" s="13">
        <v>853</v>
      </c>
      <c r="G29" s="13">
        <v>844</v>
      </c>
      <c r="H29" s="13">
        <v>32</v>
      </c>
      <c r="I29" s="12">
        <f>SUM(J29:L29)</f>
        <v>3846</v>
      </c>
      <c r="J29" s="14" t="s">
        <v>41</v>
      </c>
      <c r="K29" s="13">
        <v>1175</v>
      </c>
      <c r="L29" s="13">
        <v>2671</v>
      </c>
      <c r="M29" s="12">
        <f>SUM(N29:AA29)</f>
        <v>9078</v>
      </c>
      <c r="N29" s="13">
        <v>66</v>
      </c>
      <c r="O29" s="13">
        <v>233</v>
      </c>
      <c r="P29" s="13">
        <v>702</v>
      </c>
      <c r="Q29" s="13">
        <v>2421</v>
      </c>
      <c r="R29" s="13">
        <v>379</v>
      </c>
      <c r="S29" s="13">
        <v>128</v>
      </c>
      <c r="T29" s="13">
        <v>350</v>
      </c>
      <c r="U29" s="13">
        <v>627</v>
      </c>
      <c r="V29" s="13">
        <v>436</v>
      </c>
      <c r="W29" s="13">
        <v>665</v>
      </c>
      <c r="X29" s="13">
        <v>1531</v>
      </c>
      <c r="Y29" s="13">
        <v>152</v>
      </c>
      <c r="Z29" s="13">
        <v>708</v>
      </c>
      <c r="AA29" s="13">
        <v>680</v>
      </c>
      <c r="AB29" s="13">
        <v>212</v>
      </c>
      <c r="AC29" s="17">
        <f>E29/(E29+I29+M29)*100</f>
        <v>6.408863784488378</v>
      </c>
      <c r="AD29" s="17">
        <f>I29/(E29+I29+M29)*100</f>
        <v>27.851401260047794</v>
      </c>
      <c r="AE29" s="17">
        <f>M29/(E29+I29+M29)*100</f>
        <v>65.73973495546383</v>
      </c>
    </row>
    <row r="30" spans="2:31" ht="18" customHeight="1">
      <c r="B30" s="11" t="s">
        <v>46</v>
      </c>
      <c r="C30" s="4"/>
      <c r="D30" s="13">
        <v>10582</v>
      </c>
      <c r="E30" s="12">
        <f>SUM(F30+H30)</f>
        <v>949</v>
      </c>
      <c r="F30" s="13">
        <v>947</v>
      </c>
      <c r="G30" s="13">
        <v>888</v>
      </c>
      <c r="H30" s="13">
        <v>2</v>
      </c>
      <c r="I30" s="12">
        <f>SUM(J30:L30)</f>
        <v>2363</v>
      </c>
      <c r="J30" s="13">
        <v>5</v>
      </c>
      <c r="K30" s="13">
        <v>942</v>
      </c>
      <c r="L30" s="13">
        <v>1416</v>
      </c>
      <c r="M30" s="12">
        <f>SUM(N30:AA30)</f>
        <v>6925</v>
      </c>
      <c r="N30" s="13">
        <v>19</v>
      </c>
      <c r="O30" s="13">
        <v>146</v>
      </c>
      <c r="P30" s="13">
        <v>517</v>
      </c>
      <c r="Q30" s="13">
        <v>1757</v>
      </c>
      <c r="R30" s="13">
        <v>201</v>
      </c>
      <c r="S30" s="13">
        <v>127</v>
      </c>
      <c r="T30" s="13">
        <v>263</v>
      </c>
      <c r="U30" s="13">
        <v>577</v>
      </c>
      <c r="V30" s="13">
        <v>356</v>
      </c>
      <c r="W30" s="13">
        <v>481</v>
      </c>
      <c r="X30" s="13">
        <v>1421</v>
      </c>
      <c r="Y30" s="13">
        <v>96</v>
      </c>
      <c r="Z30" s="13">
        <v>546</v>
      </c>
      <c r="AA30" s="13">
        <v>418</v>
      </c>
      <c r="AB30" s="13">
        <v>345</v>
      </c>
      <c r="AC30" s="17">
        <f>E30/(E30+I30+M30)*100</f>
        <v>9.270294031454528</v>
      </c>
      <c r="AD30" s="17">
        <f>I30/(E30+I30+M30)*100</f>
        <v>23.08293445345316</v>
      </c>
      <c r="AE30" s="17">
        <f>M30/(E30+I30+M30)*100</f>
        <v>67.64677151509231</v>
      </c>
    </row>
    <row r="31" spans="2:31" ht="18" customHeight="1">
      <c r="B31" s="11"/>
      <c r="C31" s="4"/>
      <c r="D31" s="14"/>
      <c r="E31" s="12"/>
      <c r="F31" s="14"/>
      <c r="G31" s="14"/>
      <c r="H31" s="14"/>
      <c r="I31" s="12"/>
      <c r="J31" s="14"/>
      <c r="K31" s="14"/>
      <c r="L31" s="14"/>
      <c r="M31" s="1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7"/>
      <c r="AD31" s="16"/>
      <c r="AE31" s="16"/>
    </row>
    <row r="32" spans="1:31" ht="18" customHeight="1">
      <c r="A32" s="36" t="s">
        <v>47</v>
      </c>
      <c r="C32" s="4"/>
      <c r="D32" s="15">
        <f aca="true" t="shared" si="12" ref="D32:AB32">SUM(D33:D33)</f>
        <v>8618</v>
      </c>
      <c r="E32" s="15">
        <f t="shared" si="12"/>
        <v>1971</v>
      </c>
      <c r="F32" s="15">
        <f t="shared" si="12"/>
        <v>1970</v>
      </c>
      <c r="G32" s="15">
        <f t="shared" si="12"/>
        <v>1795</v>
      </c>
      <c r="H32" s="15">
        <f t="shared" si="12"/>
        <v>1</v>
      </c>
      <c r="I32" s="15">
        <f t="shared" si="12"/>
        <v>2069</v>
      </c>
      <c r="J32" s="15">
        <f t="shared" si="12"/>
        <v>3</v>
      </c>
      <c r="K32" s="15">
        <f t="shared" si="12"/>
        <v>959</v>
      </c>
      <c r="L32" s="15">
        <f t="shared" si="12"/>
        <v>1107</v>
      </c>
      <c r="M32" s="15">
        <f t="shared" si="12"/>
        <v>4543</v>
      </c>
      <c r="N32" s="15">
        <f t="shared" si="12"/>
        <v>6</v>
      </c>
      <c r="O32" s="15">
        <f t="shared" si="12"/>
        <v>19</v>
      </c>
      <c r="P32" s="15">
        <f t="shared" si="12"/>
        <v>306</v>
      </c>
      <c r="Q32" s="15">
        <f t="shared" si="12"/>
        <v>1215</v>
      </c>
      <c r="R32" s="15">
        <f>R33</f>
        <v>97</v>
      </c>
      <c r="S32" s="15">
        <f t="shared" si="12"/>
        <v>35</v>
      </c>
      <c r="T32" s="15">
        <f>T33</f>
        <v>105</v>
      </c>
      <c r="U32" s="15">
        <f t="shared" si="12"/>
        <v>354</v>
      </c>
      <c r="V32" s="15">
        <f>SUM(V33:V34)</f>
        <v>291</v>
      </c>
      <c r="W32" s="15">
        <f t="shared" si="12"/>
        <v>333</v>
      </c>
      <c r="X32" s="15">
        <f t="shared" si="12"/>
        <v>1024</v>
      </c>
      <c r="Y32" s="15">
        <f t="shared" si="12"/>
        <v>130</v>
      </c>
      <c r="Z32" s="15">
        <f t="shared" si="12"/>
        <v>336</v>
      </c>
      <c r="AA32" s="15">
        <f t="shared" si="12"/>
        <v>292</v>
      </c>
      <c r="AB32" s="15">
        <f t="shared" si="12"/>
        <v>35</v>
      </c>
      <c r="AC32" s="17">
        <f>E32/(E32+I32+M32)*100</f>
        <v>22.963998601887454</v>
      </c>
      <c r="AD32" s="17">
        <f>I32/(E32+I32+M32)*100</f>
        <v>24.10579051613655</v>
      </c>
      <c r="AE32" s="17">
        <f>M32/(E32+I32+M32)*100</f>
        <v>52.930210881976</v>
      </c>
    </row>
    <row r="33" spans="2:31" ht="18" customHeight="1">
      <c r="B33" s="11" t="s">
        <v>48</v>
      </c>
      <c r="C33" s="4"/>
      <c r="D33" s="13">
        <v>8618</v>
      </c>
      <c r="E33" s="12">
        <f>SUM(F33+H33)</f>
        <v>1971</v>
      </c>
      <c r="F33" s="13">
        <v>1970</v>
      </c>
      <c r="G33" s="13">
        <v>1795</v>
      </c>
      <c r="H33" s="13">
        <v>1</v>
      </c>
      <c r="I33" s="12">
        <f>SUM(J33:L33)</f>
        <v>2069</v>
      </c>
      <c r="J33" s="13">
        <v>3</v>
      </c>
      <c r="K33" s="13">
        <v>959</v>
      </c>
      <c r="L33" s="13">
        <v>1107</v>
      </c>
      <c r="M33" s="12">
        <f>SUM(N33:AA33)</f>
        <v>4543</v>
      </c>
      <c r="N33" s="13">
        <v>6</v>
      </c>
      <c r="O33" s="13">
        <v>19</v>
      </c>
      <c r="P33" s="13">
        <v>306</v>
      </c>
      <c r="Q33" s="13">
        <v>1215</v>
      </c>
      <c r="R33" s="13">
        <v>97</v>
      </c>
      <c r="S33" s="13">
        <v>35</v>
      </c>
      <c r="T33" s="13">
        <v>105</v>
      </c>
      <c r="U33" s="13">
        <v>354</v>
      </c>
      <c r="V33" s="13">
        <v>291</v>
      </c>
      <c r="W33" s="13">
        <v>333</v>
      </c>
      <c r="X33" s="13">
        <v>1024</v>
      </c>
      <c r="Y33" s="13">
        <v>130</v>
      </c>
      <c r="Z33" s="13">
        <v>336</v>
      </c>
      <c r="AA33" s="13">
        <v>292</v>
      </c>
      <c r="AB33" s="13">
        <v>35</v>
      </c>
      <c r="AC33" s="17">
        <f>E33/(E33+I33+M33)*100</f>
        <v>22.963998601887454</v>
      </c>
      <c r="AD33" s="17">
        <f>I33/(E33+I33+M33)*100</f>
        <v>24.10579051613655</v>
      </c>
      <c r="AE33" s="17">
        <f>M33/(E33+I33+M33)*100</f>
        <v>52.930210881976</v>
      </c>
    </row>
    <row r="34" spans="2:31" ht="18" customHeight="1">
      <c r="B34" s="11"/>
      <c r="C34" s="4"/>
      <c r="D34" s="14"/>
      <c r="E34" s="12"/>
      <c r="F34" s="14"/>
      <c r="G34" s="14"/>
      <c r="H34" s="14"/>
      <c r="I34" s="12"/>
      <c r="J34" s="14"/>
      <c r="K34" s="14"/>
      <c r="L34" s="14"/>
      <c r="M34" s="12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7"/>
      <c r="AD34" s="16"/>
      <c r="AE34" s="16"/>
    </row>
    <row r="35" spans="1:31" ht="18" customHeight="1">
      <c r="A35" s="36" t="s">
        <v>49</v>
      </c>
      <c r="C35" s="4"/>
      <c r="D35" s="15">
        <f aca="true" t="shared" si="13" ref="D35:AB35">SUM(D36:D36)</f>
        <v>5312</v>
      </c>
      <c r="E35" s="15">
        <f t="shared" si="13"/>
        <v>1770</v>
      </c>
      <c r="F35" s="15">
        <f t="shared" si="13"/>
        <v>1351</v>
      </c>
      <c r="G35" s="15">
        <f t="shared" si="13"/>
        <v>1351</v>
      </c>
      <c r="H35" s="15">
        <f t="shared" si="13"/>
        <v>419</v>
      </c>
      <c r="I35" s="15">
        <f>SUM(I36:I36)</f>
        <v>924</v>
      </c>
      <c r="J35" s="14" t="s">
        <v>41</v>
      </c>
      <c r="K35" s="15">
        <f t="shared" si="13"/>
        <v>481</v>
      </c>
      <c r="L35" s="15">
        <f t="shared" si="13"/>
        <v>443</v>
      </c>
      <c r="M35" s="15">
        <f>SUM(M36:M36)</f>
        <v>2614</v>
      </c>
      <c r="N35" s="15">
        <f t="shared" si="13"/>
        <v>217</v>
      </c>
      <c r="O35" s="15">
        <f t="shared" si="13"/>
        <v>13</v>
      </c>
      <c r="P35" s="15">
        <f t="shared" si="13"/>
        <v>153</v>
      </c>
      <c r="Q35" s="15">
        <f t="shared" si="13"/>
        <v>458</v>
      </c>
      <c r="R35" s="15">
        <f t="shared" si="13"/>
        <v>41</v>
      </c>
      <c r="S35" s="15">
        <f t="shared" si="13"/>
        <v>3</v>
      </c>
      <c r="T35" s="15">
        <f>T36</f>
        <v>80</v>
      </c>
      <c r="U35" s="15">
        <f t="shared" si="13"/>
        <v>246</v>
      </c>
      <c r="V35" s="15">
        <f>V36</f>
        <v>86</v>
      </c>
      <c r="W35" s="15">
        <f t="shared" si="13"/>
        <v>154</v>
      </c>
      <c r="X35" s="15">
        <f t="shared" si="13"/>
        <v>484</v>
      </c>
      <c r="Y35" s="15">
        <f t="shared" si="13"/>
        <v>163</v>
      </c>
      <c r="Z35" s="15">
        <f t="shared" si="13"/>
        <v>295</v>
      </c>
      <c r="AA35" s="15">
        <f t="shared" si="13"/>
        <v>221</v>
      </c>
      <c r="AB35" s="15">
        <f t="shared" si="13"/>
        <v>4</v>
      </c>
      <c r="AC35" s="17">
        <f>E35/(E35+I35+M35)*100</f>
        <v>33.34589299171063</v>
      </c>
      <c r="AD35" s="17">
        <f>I35/(E35+I35+M35)*100</f>
        <v>17.407686510926904</v>
      </c>
      <c r="AE35" s="17">
        <f>M35/(E35+I35+M35)*100</f>
        <v>49.24642049736247</v>
      </c>
    </row>
    <row r="36" spans="2:31" ht="18" customHeight="1">
      <c r="B36" s="11" t="s">
        <v>50</v>
      </c>
      <c r="C36" s="4"/>
      <c r="D36" s="13">
        <v>5312</v>
      </c>
      <c r="E36" s="12">
        <f>SUM(F36+H36)</f>
        <v>1770</v>
      </c>
      <c r="F36" s="13">
        <v>1351</v>
      </c>
      <c r="G36" s="13">
        <v>1351</v>
      </c>
      <c r="H36" s="13">
        <v>419</v>
      </c>
      <c r="I36" s="12">
        <f>SUM(J36:L36)</f>
        <v>924</v>
      </c>
      <c r="J36" s="14" t="s">
        <v>41</v>
      </c>
      <c r="K36" s="13">
        <v>481</v>
      </c>
      <c r="L36" s="13">
        <v>443</v>
      </c>
      <c r="M36" s="12">
        <f>SUM(N36:AA36)</f>
        <v>2614</v>
      </c>
      <c r="N36" s="13">
        <v>217</v>
      </c>
      <c r="O36" s="13">
        <v>13</v>
      </c>
      <c r="P36" s="13">
        <v>153</v>
      </c>
      <c r="Q36" s="13">
        <v>458</v>
      </c>
      <c r="R36" s="13">
        <v>41</v>
      </c>
      <c r="S36" s="13">
        <v>3</v>
      </c>
      <c r="T36" s="13">
        <v>80</v>
      </c>
      <c r="U36" s="13">
        <v>246</v>
      </c>
      <c r="V36" s="13">
        <v>86</v>
      </c>
      <c r="W36" s="13">
        <v>154</v>
      </c>
      <c r="X36" s="13">
        <v>484</v>
      </c>
      <c r="Y36" s="13">
        <v>163</v>
      </c>
      <c r="Z36" s="13">
        <v>295</v>
      </c>
      <c r="AA36" s="13">
        <v>221</v>
      </c>
      <c r="AB36" s="13">
        <v>4</v>
      </c>
      <c r="AC36" s="17">
        <f>E36/(E36+I36+M36)*100</f>
        <v>33.34589299171063</v>
      </c>
      <c r="AD36" s="17">
        <f>I36/(E36+I36+M36)*100</f>
        <v>17.407686510926904</v>
      </c>
      <c r="AE36" s="17">
        <f>M36/(E36+I36+M36)*100</f>
        <v>49.24642049736247</v>
      </c>
    </row>
    <row r="37" spans="2:31" ht="18" customHeight="1">
      <c r="B37" s="11"/>
      <c r="C37" s="4"/>
      <c r="D37" s="14"/>
      <c r="E37" s="12"/>
      <c r="F37" s="14"/>
      <c r="G37" s="14"/>
      <c r="H37" s="14"/>
      <c r="I37" s="12"/>
      <c r="J37" s="14"/>
      <c r="K37" s="14"/>
      <c r="L37" s="14"/>
      <c r="M37" s="12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7"/>
      <c r="AD37" s="16"/>
      <c r="AE37" s="16"/>
    </row>
    <row r="38" spans="1:31" ht="18" customHeight="1">
      <c r="A38" s="36" t="s">
        <v>51</v>
      </c>
      <c r="C38" s="4"/>
      <c r="D38" s="15">
        <f aca="true" t="shared" si="14" ref="D38:AB38">SUM(D39:D40)</f>
        <v>6788</v>
      </c>
      <c r="E38" s="15">
        <f>SUM(E39:E40)</f>
        <v>1148</v>
      </c>
      <c r="F38" s="15">
        <f t="shared" si="14"/>
        <v>1142</v>
      </c>
      <c r="G38" s="15">
        <f t="shared" si="14"/>
        <v>1057</v>
      </c>
      <c r="H38" s="15">
        <f t="shared" si="14"/>
        <v>6</v>
      </c>
      <c r="I38" s="15">
        <f t="shared" si="14"/>
        <v>1386</v>
      </c>
      <c r="J38" s="15">
        <f t="shared" si="14"/>
        <v>1</v>
      </c>
      <c r="K38" s="15">
        <f t="shared" si="14"/>
        <v>622</v>
      </c>
      <c r="L38" s="15">
        <f t="shared" si="14"/>
        <v>763</v>
      </c>
      <c r="M38" s="15">
        <f t="shared" si="14"/>
        <v>4233</v>
      </c>
      <c r="N38" s="15">
        <f t="shared" si="14"/>
        <v>20</v>
      </c>
      <c r="O38" s="15">
        <f t="shared" si="14"/>
        <v>20</v>
      </c>
      <c r="P38" s="15">
        <f t="shared" si="14"/>
        <v>279</v>
      </c>
      <c r="Q38" s="15">
        <f t="shared" si="14"/>
        <v>989</v>
      </c>
      <c r="R38" s="15">
        <f t="shared" si="14"/>
        <v>92</v>
      </c>
      <c r="S38" s="15">
        <f t="shared" si="14"/>
        <v>22</v>
      </c>
      <c r="T38" s="15">
        <f>SUM(T39:T40)</f>
        <v>57</v>
      </c>
      <c r="U38" s="15">
        <f t="shared" si="14"/>
        <v>262</v>
      </c>
      <c r="V38" s="15">
        <f>SUM(V39:V40)</f>
        <v>237</v>
      </c>
      <c r="W38" s="15">
        <f t="shared" si="14"/>
        <v>292</v>
      </c>
      <c r="X38" s="15">
        <f t="shared" si="14"/>
        <v>1196</v>
      </c>
      <c r="Y38" s="15">
        <f t="shared" si="14"/>
        <v>148</v>
      </c>
      <c r="Z38" s="15">
        <f>Z39+Z40</f>
        <v>281</v>
      </c>
      <c r="AA38" s="15">
        <f t="shared" si="14"/>
        <v>338</v>
      </c>
      <c r="AB38" s="15">
        <f t="shared" si="14"/>
        <v>21</v>
      </c>
      <c r="AC38" s="17">
        <f>E38/(E38+I38+M38)*100</f>
        <v>16.964681542781143</v>
      </c>
      <c r="AD38" s="17">
        <f>I38/(E38+I38+M38)*100</f>
        <v>20.481749667504065</v>
      </c>
      <c r="AE38" s="17">
        <f>M38/(E38+I38+M38)*100</f>
        <v>62.553568789714795</v>
      </c>
    </row>
    <row r="39" spans="2:31" ht="18" customHeight="1">
      <c r="B39" s="11" t="s">
        <v>52</v>
      </c>
      <c r="C39" s="4"/>
      <c r="D39" s="13">
        <v>2026</v>
      </c>
      <c r="E39" s="12">
        <f>SUM(F39)</f>
        <v>455</v>
      </c>
      <c r="F39" s="13">
        <v>455</v>
      </c>
      <c r="G39" s="13">
        <v>431</v>
      </c>
      <c r="H39" s="14" t="s">
        <v>41</v>
      </c>
      <c r="I39" s="12">
        <f>SUM(J39:L39)</f>
        <v>367</v>
      </c>
      <c r="J39" s="13">
        <v>1</v>
      </c>
      <c r="K39" s="13">
        <v>178</v>
      </c>
      <c r="L39" s="13">
        <v>188</v>
      </c>
      <c r="M39" s="12">
        <f>SUM(N39:AA39)</f>
        <v>1199</v>
      </c>
      <c r="N39" s="13">
        <v>6</v>
      </c>
      <c r="O39" s="13">
        <v>5</v>
      </c>
      <c r="P39" s="13">
        <v>82</v>
      </c>
      <c r="Q39" s="13">
        <v>285</v>
      </c>
      <c r="R39" s="13">
        <v>20</v>
      </c>
      <c r="S39" s="13">
        <v>4</v>
      </c>
      <c r="T39" s="13">
        <v>12</v>
      </c>
      <c r="U39" s="13">
        <v>93</v>
      </c>
      <c r="V39" s="13">
        <v>75</v>
      </c>
      <c r="W39" s="13">
        <v>72</v>
      </c>
      <c r="X39" s="13">
        <v>311</v>
      </c>
      <c r="Y39" s="13">
        <v>38</v>
      </c>
      <c r="Z39" s="13">
        <v>94</v>
      </c>
      <c r="AA39" s="13">
        <v>102</v>
      </c>
      <c r="AB39" s="13">
        <v>5</v>
      </c>
      <c r="AC39" s="17">
        <f>E39/(E39+I39+M39)*100</f>
        <v>22.51360712518555</v>
      </c>
      <c r="AD39" s="17">
        <f>I39/(E39+I39+M39)*100</f>
        <v>18.159327065809006</v>
      </c>
      <c r="AE39" s="17">
        <f>M39/(E39+I39+M39)*100</f>
        <v>59.32706580900544</v>
      </c>
    </row>
    <row r="40" spans="2:31" ht="18" customHeight="1">
      <c r="B40" s="11" t="s">
        <v>53</v>
      </c>
      <c r="C40" s="4"/>
      <c r="D40" s="13">
        <v>4762</v>
      </c>
      <c r="E40" s="12">
        <f>SUM(F40+H40)</f>
        <v>693</v>
      </c>
      <c r="F40" s="13">
        <v>687</v>
      </c>
      <c r="G40" s="13">
        <v>626</v>
      </c>
      <c r="H40" s="13">
        <v>6</v>
      </c>
      <c r="I40" s="12">
        <f>SUM(J40:L40)</f>
        <v>1019</v>
      </c>
      <c r="J40" s="14" t="s">
        <v>41</v>
      </c>
      <c r="K40" s="13">
        <v>444</v>
      </c>
      <c r="L40" s="13">
        <v>575</v>
      </c>
      <c r="M40" s="12">
        <f>SUM(N40:AA40)</f>
        <v>3034</v>
      </c>
      <c r="N40" s="13">
        <v>14</v>
      </c>
      <c r="O40" s="13">
        <v>15</v>
      </c>
      <c r="P40" s="13">
        <v>197</v>
      </c>
      <c r="Q40" s="13">
        <v>704</v>
      </c>
      <c r="R40" s="13">
        <v>72</v>
      </c>
      <c r="S40" s="13">
        <v>18</v>
      </c>
      <c r="T40" s="13">
        <v>45</v>
      </c>
      <c r="U40" s="13">
        <v>169</v>
      </c>
      <c r="V40" s="13">
        <v>162</v>
      </c>
      <c r="W40" s="13">
        <v>220</v>
      </c>
      <c r="X40" s="13">
        <v>885</v>
      </c>
      <c r="Y40" s="13">
        <v>110</v>
      </c>
      <c r="Z40" s="13">
        <v>187</v>
      </c>
      <c r="AA40" s="13">
        <v>236</v>
      </c>
      <c r="AB40" s="13">
        <v>16</v>
      </c>
      <c r="AC40" s="17">
        <f>E40/(E40+I40+M40)*100</f>
        <v>14.601769911504425</v>
      </c>
      <c r="AD40" s="17">
        <f>I40/(E40+I40+M40)*100</f>
        <v>21.47071217867678</v>
      </c>
      <c r="AE40" s="17">
        <f>M40/(E40+I40+M40)*100</f>
        <v>63.927517909818796</v>
      </c>
    </row>
    <row r="41" spans="2:31" ht="18" customHeight="1">
      <c r="B41" s="11"/>
      <c r="C41" s="4"/>
      <c r="D41" s="14"/>
      <c r="E41" s="12"/>
      <c r="F41" s="14"/>
      <c r="G41" s="12">
        <f>SUM(H41+J41)</f>
        <v>0</v>
      </c>
      <c r="H41" s="14"/>
      <c r="I41" s="12"/>
      <c r="J41" s="14"/>
      <c r="K41" s="14"/>
      <c r="L41" s="14"/>
      <c r="M41" s="12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7"/>
      <c r="AD41" s="16"/>
      <c r="AE41" s="16"/>
    </row>
    <row r="42" spans="1:31" ht="18" customHeight="1">
      <c r="A42" s="36" t="s">
        <v>54</v>
      </c>
      <c r="C42" s="4"/>
      <c r="D42" s="15">
        <f aca="true" t="shared" si="15" ref="D42:AB42">SUM(D43:D43)</f>
        <v>10228</v>
      </c>
      <c r="E42" s="15">
        <f t="shared" si="15"/>
        <v>2165</v>
      </c>
      <c r="F42" s="15">
        <f t="shared" si="15"/>
        <v>991</v>
      </c>
      <c r="G42" s="15">
        <f t="shared" si="15"/>
        <v>920</v>
      </c>
      <c r="H42" s="15">
        <f t="shared" si="15"/>
        <v>1174</v>
      </c>
      <c r="I42" s="15">
        <f t="shared" si="15"/>
        <v>1426</v>
      </c>
      <c r="J42" s="15">
        <f t="shared" si="15"/>
        <v>4</v>
      </c>
      <c r="K42" s="15">
        <f t="shared" si="15"/>
        <v>756</v>
      </c>
      <c r="L42" s="15">
        <f t="shared" si="15"/>
        <v>666</v>
      </c>
      <c r="M42" s="15">
        <f t="shared" si="15"/>
        <v>6601</v>
      </c>
      <c r="N42" s="15">
        <f t="shared" si="15"/>
        <v>33</v>
      </c>
      <c r="O42" s="15">
        <f t="shared" si="15"/>
        <v>30</v>
      </c>
      <c r="P42" s="15">
        <f t="shared" si="15"/>
        <v>619</v>
      </c>
      <c r="Q42" s="15">
        <f t="shared" si="15"/>
        <v>1541</v>
      </c>
      <c r="R42" s="15">
        <f>R43</f>
        <v>138</v>
      </c>
      <c r="S42" s="15">
        <f t="shared" si="15"/>
        <v>40</v>
      </c>
      <c r="T42" s="15">
        <f>T43</f>
        <v>125</v>
      </c>
      <c r="U42" s="15">
        <f t="shared" si="15"/>
        <v>547</v>
      </c>
      <c r="V42" s="15">
        <f>V43</f>
        <v>425</v>
      </c>
      <c r="W42" s="15">
        <f t="shared" si="15"/>
        <v>479</v>
      </c>
      <c r="X42" s="15">
        <f t="shared" si="15"/>
        <v>1552</v>
      </c>
      <c r="Y42" s="15">
        <f t="shared" si="15"/>
        <v>264</v>
      </c>
      <c r="Z42" s="15">
        <f t="shared" si="15"/>
        <v>433</v>
      </c>
      <c r="AA42" s="15">
        <f t="shared" si="15"/>
        <v>375</v>
      </c>
      <c r="AB42" s="15">
        <f t="shared" si="15"/>
        <v>36</v>
      </c>
      <c r="AC42" s="17">
        <f>E42/(E42+I42+M42)*100</f>
        <v>21.242150706436423</v>
      </c>
      <c r="AD42" s="17">
        <f>I42/(E42+I42+M42)*100</f>
        <v>13.99136577708006</v>
      </c>
      <c r="AE42" s="17">
        <f>ROUND(M42/(E42+I42+M42)*100,1)</f>
        <v>64.8</v>
      </c>
    </row>
    <row r="43" spans="1:31" ht="18" customHeight="1">
      <c r="A43" s="2"/>
      <c r="B43" s="37" t="s">
        <v>55</v>
      </c>
      <c r="C43" s="5"/>
      <c r="D43" s="46">
        <v>10228</v>
      </c>
      <c r="E43" s="38">
        <f>SUM(F43+H43)</f>
        <v>2165</v>
      </c>
      <c r="F43" s="47">
        <v>991</v>
      </c>
      <c r="G43" s="47">
        <v>920</v>
      </c>
      <c r="H43" s="47">
        <v>1174</v>
      </c>
      <c r="I43" s="38">
        <f>SUM(J43:L43)</f>
        <v>1426</v>
      </c>
      <c r="J43" s="47">
        <v>4</v>
      </c>
      <c r="K43" s="47">
        <v>756</v>
      </c>
      <c r="L43" s="47">
        <v>666</v>
      </c>
      <c r="M43" s="38">
        <f>SUM(N43:AA43)</f>
        <v>6601</v>
      </c>
      <c r="N43" s="47">
        <v>33</v>
      </c>
      <c r="O43" s="47">
        <v>30</v>
      </c>
      <c r="P43" s="47">
        <v>619</v>
      </c>
      <c r="Q43" s="47">
        <v>1541</v>
      </c>
      <c r="R43" s="47">
        <v>138</v>
      </c>
      <c r="S43" s="47">
        <v>40</v>
      </c>
      <c r="T43" s="47">
        <v>125</v>
      </c>
      <c r="U43" s="47">
        <v>547</v>
      </c>
      <c r="V43" s="47">
        <v>425</v>
      </c>
      <c r="W43" s="47">
        <v>479</v>
      </c>
      <c r="X43" s="47">
        <v>1552</v>
      </c>
      <c r="Y43" s="47">
        <v>264</v>
      </c>
      <c r="Z43" s="47">
        <v>433</v>
      </c>
      <c r="AA43" s="47">
        <v>375</v>
      </c>
      <c r="AB43" s="47">
        <v>36</v>
      </c>
      <c r="AC43" s="48">
        <f>E43/(E43+I43+M43)*100</f>
        <v>21.242150706436423</v>
      </c>
      <c r="AD43" s="48">
        <f>I43/(E43+I43+M43)*100</f>
        <v>13.99136577708006</v>
      </c>
      <c r="AE43" s="48">
        <f>ROUND(M43/(E43+I43+M43)*100,1)</f>
        <v>64.8</v>
      </c>
    </row>
    <row r="44" ht="13.5">
      <c r="B44" s="49" t="s">
        <v>78</v>
      </c>
    </row>
    <row r="45" ht="13.5">
      <c r="B45" s="50" t="s">
        <v>77</v>
      </c>
    </row>
    <row r="46" ht="13.5">
      <c r="B46" s="50" t="s">
        <v>77</v>
      </c>
    </row>
  </sheetData>
  <printOptions horizontalCentered="1" verticalCentered="1"/>
  <pageMargins left="0.6692913385826772" right="0.5118110236220472" top="0.4724409448818898" bottom="0.4724409448818898" header="0.4724409448818898" footer="0.4724409448818898"/>
  <pageSetup horizontalDpi="600" verticalDpi="600" orientation="landscape" paperSize="9" scale="6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kawakami-harumi</cp:lastModifiedBy>
  <cp:lastPrinted>2012-06-11T02:43:01Z</cp:lastPrinted>
  <dcterms:created xsi:type="dcterms:W3CDTF">2001-06-01T04:19:26Z</dcterms:created>
  <dcterms:modified xsi:type="dcterms:W3CDTF">2012-06-14T05:08:48Z</dcterms:modified>
  <cp:category/>
  <cp:version/>
  <cp:contentType/>
  <cp:contentStatus/>
</cp:coreProperties>
</file>