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31（安岡）\03公営企業\07経営比較分析表\H30分   (H31文書に保存)\20200109 公営企業に係る経営比較分析表（平成30年度決算）の分析等について\09 HP掲載データ\04 八幡浜市\"/>
    </mc:Choice>
  </mc:AlternateContent>
  <workbookProtection workbookAlgorithmName="SHA-512" workbookHashValue="conyuGexFupppCYciP9OfT+omNpMPCALqTpivK5gW6FNuXEv9RSkyQDU1OTRqQ6A0LZlagEI+ZEBDjSVuxQh3w==" workbookSaltValue="oRjOzDmo/+GFpsEyH/NOb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E86" i="4"/>
  <c r="AT10" i="4"/>
  <c r="AL10" i="4"/>
  <c r="P10" i="4"/>
  <c r="I10" i="4"/>
  <c r="B10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<sst xmlns="http://schemas.openxmlformats.org/spreadsheetml/2006/main" count="228" uniqueCount="113">
  <si>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</si>
  <si>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</si>
  <si>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</si>
  <si>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</si>
  <si>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</si>
  <si>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</si>
  <si>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</si>
  <si>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</si>
  <si>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</si>
  <si>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</si>
  <si>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</si>
  <si>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</si>
  <si>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</si>
  <si>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</si>
  <si>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</si>
  <si>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</si>
  <si>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</si>
  <si>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</si>
  <si>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</si>
  <si>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</si>
  <si>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</si>
  <si>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</si>
  <si>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</si>
  <si>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</si>
  <si>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</si>
  <si>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</si>
  <si>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</si>
  <si>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</si>
  <si>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</si>
  <si>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</si>
  <si>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</si>
  <si>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</si>
  <si>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</si>
  <si>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</si>
  <si>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</si>
  <si>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</si>
  <si>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</si>
  <si>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</si>
  <si>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</si>
  <si>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</si>
  <si>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</si>
  <si>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</si>
  <si>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</si>
  <si>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</si>
  <si>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</si>
  <si>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</si>
  <si>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</si>
  <si>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</si>
  <si>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</si>
  <si>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</si>
  <si>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</si>
  <si>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</si>
  <si>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</si>
  <si>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</si>
  <si>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</si>
  <si>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</si>
  <si>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</si>
  <si>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</si>
  <si>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</si>
  <si>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</si>
  <si>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</si>
  <si>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</si>
  <si>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</si>
  <si>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</si>
  <si>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</si>
  <si>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</si>
  <si>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</si>
  <si>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</si>
  <si>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</si>
  <si>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</si>
  <si>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</si>
  <si>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</si>
  <si>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</si>
  <si>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</si>
  <si>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</si>
  <si>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</si>
  <si>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</si>
  <si>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</si>
  <si>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</si>
  <si>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</si>
  <si>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</si>
  <si>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</si>
  <si>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</si>
  <si>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</si>
  <si>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</si>
  <si>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</si>
  <si>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</si>
  <si>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</si>
  <si>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</si>
  <si>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</si>
  <si>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</si>
  <si>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</si>
  <si>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</si>
  <si>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</si>
  <si>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</si>
  <si>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</si>
  <si>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</si>
  <si>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八幡浜市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</si>
  <si>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</si>
  <si>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</si>
  <si>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</si>
  <si>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</si>
  <si>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</si>
  <si>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</si>
  <si>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</si>
  <si>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</si>
  <si>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</si>
  <si>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</si>
  <si>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</si>
  <si>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</si>
  <si>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　収益的収支比率
　全期間にわたって100％であるが、これは一般会計繰入金で収支差額を調整しているためであり、現状は使用料収入が年々減少しており、厳しい経営となっている。
④　企業債残高対事業規模比率
　建設事業に伴う新規借り入れがないことと、企業債残高全額が一般会計負担分のため、全期間にわたって0となっている。
⑤　経費回収率、⑥　汚水処理原価
　施設の規模に比べて水洗化人口が少ないことと、処理場が集落から離れた場所にあることから、使用料収入が少ない反面、維持管理費は割高になる。そのため、経費回収率は100％を下回っており、汚水処理原価も高い範囲で推移している。H30については、企業会計移行に伴う打切り決算の関係で、使用料収入が11ヶ月分しかないため、経費回収率は極端に悪くなっている。
⑦　施設利用率
　H30末の水洗化人口は994人と、計画人口の3分の2に減少しており、さらに節水意識の向上と節水機器の普及等により、処理水量が減少していることから、40％を下回る低い水準で減少を続けている。
⑧　水洗化率
　約9割を維持しており、10年以上にわたって変化がない状態である。</t>
    <rPh sb="2" eb="5">
      <t>シュウエキテキ</t>
    </rPh>
    <rPh sb="5" eb="7">
      <t>シュウシ</t>
    </rPh>
    <rPh sb="7" eb="9">
      <t>ヒリツ</t>
    </rPh>
    <rPh sb="31" eb="33">
      <t>イッパン</t>
    </rPh>
    <rPh sb="33" eb="35">
      <t>カイケイ</t>
    </rPh>
    <rPh sb="35" eb="37">
      <t>クリイレ</t>
    </rPh>
    <rPh sb="37" eb="38">
      <t>キン</t>
    </rPh>
    <rPh sb="39" eb="41">
      <t>シュウシ</t>
    </rPh>
    <rPh sb="41" eb="43">
      <t>サガク</t>
    </rPh>
    <rPh sb="44" eb="46">
      <t>チョウセイ</t>
    </rPh>
    <rPh sb="56" eb="58">
      <t>ゲンジョウ</t>
    </rPh>
    <rPh sb="59" eb="62">
      <t>シヨウリョウ</t>
    </rPh>
    <rPh sb="62" eb="64">
      <t>シュウニュウ</t>
    </rPh>
    <rPh sb="65" eb="67">
      <t>ネンネン</t>
    </rPh>
    <rPh sb="67" eb="69">
      <t>ゲンショウ</t>
    </rPh>
    <rPh sb="74" eb="75">
      <t>キビ</t>
    </rPh>
    <rPh sb="77" eb="79">
      <t>ケイエイ</t>
    </rPh>
    <rPh sb="103" eb="105">
      <t>ケンセツ</t>
    </rPh>
    <rPh sb="105" eb="107">
      <t>ジギョウ</t>
    </rPh>
    <rPh sb="108" eb="109">
      <t>トモナ</t>
    </rPh>
    <rPh sb="137" eb="138">
      <t>ブン</t>
    </rPh>
    <rPh sb="142" eb="143">
      <t>ゼン</t>
    </rPh>
    <rPh sb="143" eb="145">
      <t>キカン</t>
    </rPh>
    <rPh sb="161" eb="163">
      <t>ケイヒ</t>
    </rPh>
    <rPh sb="163" eb="165">
      <t>カイシュウ</t>
    </rPh>
    <rPh sb="165" eb="166">
      <t>リツ</t>
    </rPh>
    <rPh sb="169" eb="171">
      <t>オスイ</t>
    </rPh>
    <rPh sb="171" eb="173">
      <t>ショリ</t>
    </rPh>
    <rPh sb="173" eb="175">
      <t>ゲンカ</t>
    </rPh>
    <rPh sb="177" eb="179">
      <t>シセツ</t>
    </rPh>
    <rPh sb="180" eb="182">
      <t>キボ</t>
    </rPh>
    <rPh sb="183" eb="184">
      <t>クラ</t>
    </rPh>
    <rPh sb="295" eb="297">
      <t>キギョウ</t>
    </rPh>
    <rPh sb="297" eb="299">
      <t>カイケイ</t>
    </rPh>
    <rPh sb="299" eb="301">
      <t>イコウ</t>
    </rPh>
    <rPh sb="302" eb="303">
      <t>トモナ</t>
    </rPh>
    <rPh sb="304" eb="306">
      <t>ウチキ</t>
    </rPh>
    <rPh sb="307" eb="309">
      <t>ケッサン</t>
    </rPh>
    <rPh sb="310" eb="312">
      <t>カンケイ</t>
    </rPh>
    <rPh sb="314" eb="317">
      <t>シヨウリョウ</t>
    </rPh>
    <rPh sb="317" eb="319">
      <t>シュウニュウ</t>
    </rPh>
    <rPh sb="323" eb="325">
      <t>ゲツブン</t>
    </rPh>
    <rPh sb="332" eb="334">
      <t>ケイヒ</t>
    </rPh>
    <rPh sb="334" eb="336">
      <t>カイシュウ</t>
    </rPh>
    <rPh sb="336" eb="337">
      <t>リツ</t>
    </rPh>
    <rPh sb="338" eb="340">
      <t>キョクタン</t>
    </rPh>
    <rPh sb="341" eb="342">
      <t>ワル</t>
    </rPh>
    <rPh sb="362" eb="363">
      <t>マツ</t>
    </rPh>
    <rPh sb="376" eb="378">
      <t>ケイカク</t>
    </rPh>
    <rPh sb="378" eb="380">
      <t>ジンコウ</t>
    </rPh>
    <rPh sb="436" eb="438">
      <t>シタマワ</t>
    </rPh>
    <rPh sb="439" eb="440">
      <t>ヒク</t>
    </rPh>
    <rPh sb="441" eb="443">
      <t>スイジュン</t>
    </rPh>
    <rPh sb="444" eb="446">
      <t>ゲンショウ</t>
    </rPh>
    <rPh sb="447" eb="448">
      <t>ツヅ</t>
    </rPh>
    <rPh sb="476" eb="478">
      <t>イジョウ</t>
    </rPh>
    <phoneticPr fontId="4"/>
  </si>
  <si>
    <t>　供用開始から10年余りしか経過していないことや整備率が100％に達し、新たな設備投資を行っていないことから、企業債残高が少なく、維持管理経費も低位で推移している。しかし、経費回収率が示すとおり、使用料収入で維持管理費が賄えているわけではなく、水洗化人口の減少や節水機器の普及等により、経費回収率や汚水処理原価は年々悪化している。
　将来的には、管渠や処理場の老朽化により、維持管理経費が増高していく反面、水洗化人口のさらなる減少や有収水量の減少により、経営状況は厳しさを増すことが予想されるので、経営戦略に基づき、使用料の改定と経費の削減を図っていきたい。
　また、H31に企業会計に移行したので、公営企業としての効率性を発揮して、経営の合理化に努めていきたい。あわせて、企業会計としての経営戦略の見直しも行う予定である。</t>
    <rPh sb="249" eb="251">
      <t>ケイエイ</t>
    </rPh>
    <rPh sb="251" eb="253">
      <t>センリャク</t>
    </rPh>
    <rPh sb="254" eb="255">
      <t>モト</t>
    </rPh>
    <rPh sb="265" eb="267">
      <t>ケイヒ</t>
    </rPh>
    <rPh sb="268" eb="270">
      <t>サクゲン</t>
    </rPh>
    <rPh sb="271" eb="272">
      <t>ハカ</t>
    </rPh>
    <rPh sb="288" eb="290">
      <t>キギョウ</t>
    </rPh>
    <rPh sb="290" eb="292">
      <t>カイケイ</t>
    </rPh>
    <rPh sb="293" eb="295">
      <t>イコウ</t>
    </rPh>
    <rPh sb="300" eb="302">
      <t>コウエイ</t>
    </rPh>
    <rPh sb="302" eb="304">
      <t>キギョウ</t>
    </rPh>
    <rPh sb="308" eb="311">
      <t>コウリツセイ</t>
    </rPh>
    <rPh sb="312" eb="314">
      <t>ハッキ</t>
    </rPh>
    <rPh sb="317" eb="319">
      <t>ケイエイ</t>
    </rPh>
    <rPh sb="320" eb="323">
      <t>ゴウリカ</t>
    </rPh>
    <rPh sb="324" eb="325">
      <t>ツト</t>
    </rPh>
    <rPh sb="337" eb="339">
      <t>キギョウ</t>
    </rPh>
    <rPh sb="339" eb="341">
      <t>カイケイ</t>
    </rPh>
    <rPh sb="345" eb="347">
      <t>ケイエイ</t>
    </rPh>
    <rPh sb="347" eb="349">
      <t>センリャク</t>
    </rPh>
    <rPh sb="350" eb="352">
      <t>ミナオ</t>
    </rPh>
    <rPh sb="354" eb="355">
      <t>オコナ</t>
    </rPh>
    <rPh sb="356" eb="358">
      <t>ヨテイ</t>
    </rPh>
    <phoneticPr fontId="4"/>
  </si>
  <si>
    <t>　H16供用開始という新しい施設であるため、管渠については、改善・更新は行っていない。
　処理場1箇所とマンホールポンプ8箇所についても、大規模な修繕や更新は行っていない。
　ただし、どちらも、軽微な修繕に要する費用は、増加傾向にあるため、ストックマネジメント計画による改築・更新を行うこととし、まずはマンホールポンプの改修から行っていく予定である。</t>
    <rPh sb="130" eb="132">
      <t>ケイカク</t>
    </rPh>
    <rPh sb="135" eb="137">
      <t>カイチク</t>
    </rPh>
    <rPh sb="138" eb="140">
      <t>コウシン</t>
    </rPh>
    <rPh sb="141" eb="142">
      <t>オコナ</t>
    </rPh>
    <rPh sb="160" eb="162">
      <t>カイシュウ</t>
    </rPh>
    <rPh sb="164" eb="165">
      <t>オコナ</t>
    </rPh>
    <rPh sb="169" eb="171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</si>
</sst>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E-435A-8897-CFF82722D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90016"/>
        <c:axId val="87591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0.26</c:v>
                </c:pt>
                <c:pt idx="2">
                  <c:v>0.13</c:v>
                </c:pt>
                <c:pt idx="3">
                  <c:v>0.13</c:v>
                </c:pt>
                <c:pt idx="4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E-435A-8897-CFF82722D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90016"/>
        <c:axId val="87591936"/>
      </c:lineChart>
      <c:dateAx>
        <c:axId val="875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591936"/>
        <c:crosses val="autoZero"/>
        <c:auto val="1"/>
        <c:lblOffset val="100"/>
        <c:baseTimeUnit val="years"/>
      </c:dateAx>
      <c:valAx>
        <c:axId val="87591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5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33.03</c:v>
                </c:pt>
                <c:pt idx="1">
                  <c:v>32.76</c:v>
                </c:pt>
                <c:pt idx="2">
                  <c:v>32.11</c:v>
                </c:pt>
                <c:pt idx="3">
                  <c:v>31.05</c:v>
                </c:pt>
                <c:pt idx="4">
                  <c:v>29.74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2E-412F-AEE8-D77E6C986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96224"/>
        <c:axId val="8819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34.74</c:v>
                </c:pt>
                <c:pt idx="1">
                  <c:v>36.65</c:v>
                </c:pt>
                <c:pt idx="2">
                  <c:v>37.72</c:v>
                </c:pt>
                <c:pt idx="3">
                  <c:v>37.08</c:v>
                </c:pt>
                <c:pt idx="4">
                  <c:v>42.56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E-412F-AEE8-D77E6C986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224"/>
        <c:axId val="88198144"/>
      </c:lineChart>
      <c:dateAx>
        <c:axId val="88196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198144"/>
        <c:crosses val="autoZero"/>
        <c:auto val="1"/>
        <c:lblOffset val="100"/>
        <c:baseTimeUnit val="years"/>
      </c:dateAx>
      <c:valAx>
        <c:axId val="8819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196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91.05</c:v>
                </c:pt>
                <c:pt idx="1">
                  <c:v>89.44</c:v>
                </c:pt>
                <c:pt idx="2">
                  <c:v>89.12</c:v>
                </c:pt>
                <c:pt idx="3">
                  <c:v>89.87</c:v>
                </c:pt>
                <c:pt idx="4">
                  <c:v>90.04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C-4557-812C-99E37A3AF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323584"/>
        <c:axId val="88325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70.14</c:v>
                </c:pt>
                <c:pt idx="1">
                  <c:v>68.83</c:v>
                </c:pt>
                <c:pt idx="2">
                  <c:v>68.459999999999994</c:v>
                </c:pt>
                <c:pt idx="3">
                  <c:v>67.22</c:v>
                </c:pt>
                <c:pt idx="4">
                  <c:v>83.32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C-4557-812C-99E37A3AF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23584"/>
        <c:axId val="88325504"/>
      </c:lineChart>
      <c:dateAx>
        <c:axId val="88323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325504"/>
        <c:crosses val="autoZero"/>
        <c:auto val="1"/>
        <c:lblOffset val="100"/>
        <c:baseTimeUnit val="years"/>
      </c:dateAx>
      <c:valAx>
        <c:axId val="88325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323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7-4464-9D0A-737FD81D2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639552"/>
        <c:axId val="87641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7-4464-9D0A-737FD81D2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9552"/>
        <c:axId val="87641472"/>
      </c:lineChart>
      <c:dateAx>
        <c:axId val="87639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641472"/>
        <c:crosses val="autoZero"/>
        <c:auto val="1"/>
        <c:lblOffset val="100"/>
        <c:baseTimeUnit val="years"/>
      </c:dateAx>
      <c:valAx>
        <c:axId val="87641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639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1D-45BC-B46F-CE1A574DF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660416"/>
        <c:axId val="87678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D-45BC-B46F-CE1A574DF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60416"/>
        <c:axId val="87678976"/>
      </c:lineChart>
      <c:dateAx>
        <c:axId val="87660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678976"/>
        <c:crosses val="autoZero"/>
        <c:auto val="1"/>
        <c:lblOffset val="100"/>
        <c:baseTimeUnit val="years"/>
      </c:dateAx>
      <c:valAx>
        <c:axId val="87678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660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1D-419E-A634-84902B29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689472"/>
        <c:axId val="87699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D-419E-A634-84902B29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9472"/>
        <c:axId val="87699840"/>
      </c:lineChart>
      <c:dateAx>
        <c:axId val="87689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699840"/>
        <c:crosses val="autoZero"/>
        <c:auto val="1"/>
        <c:lblOffset val="100"/>
        <c:baseTimeUnit val="years"/>
      </c:dateAx>
      <c:valAx>
        <c:axId val="87699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689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D3-4E45-8BA2-F590F8956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30816"/>
        <c:axId val="87737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3-4E45-8BA2-F590F8956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30816"/>
        <c:axId val="87737088"/>
      </c:lineChart>
      <c:dateAx>
        <c:axId val="87730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737088"/>
        <c:crosses val="autoZero"/>
        <c:auto val="1"/>
        <c:lblOffset val="100"/>
        <c:baseTimeUnit val="years"/>
      </c:dateAx>
      <c:valAx>
        <c:axId val="87737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730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B6-4F90-9ACA-87342AB05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56160"/>
        <c:axId val="87770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6-4F90-9ACA-87342AB05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6160"/>
        <c:axId val="87770624"/>
      </c:lineChart>
      <c:dateAx>
        <c:axId val="87756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770624"/>
        <c:crosses val="autoZero"/>
        <c:auto val="1"/>
        <c:lblOffset val="100"/>
        <c:baseTimeUnit val="years"/>
      </c:dateAx>
      <c:valAx>
        <c:axId val="87770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756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0.01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0-460B-A474-1A8922582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77984"/>
        <c:axId val="87979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1671.86</c:v>
                </c:pt>
                <c:pt idx="1">
                  <c:v>1673.47</c:v>
                </c:pt>
                <c:pt idx="2">
                  <c:v>1592.72</c:v>
                </c:pt>
                <c:pt idx="3">
                  <c:v>1223.96</c:v>
                </c:pt>
                <c:pt idx="4">
                  <c:v>1194.1500000000001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0-460B-A474-1A8922582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77984"/>
        <c:axId val="87979904"/>
      </c:lineChart>
      <c:dateAx>
        <c:axId val="87977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979904"/>
        <c:crosses val="autoZero"/>
        <c:auto val="1"/>
        <c:lblOffset val="100"/>
        <c:baseTimeUnit val="years"/>
      </c:dateAx>
      <c:valAx>
        <c:axId val="87979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977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61.99</c:v>
                </c:pt>
                <c:pt idx="1">
                  <c:v>54.41</c:v>
                </c:pt>
                <c:pt idx="2">
                  <c:v>76.209999999999994</c:v>
                </c:pt>
                <c:pt idx="3">
                  <c:v>82.77</c:v>
                </c:pt>
                <c:pt idx="4">
                  <c:v>67.540000000000006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5-444E-8D9F-F5134C67F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98848"/>
        <c:axId val="88000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50.54</c:v>
                </c:pt>
                <c:pt idx="1">
                  <c:v>49.22</c:v>
                </c:pt>
                <c:pt idx="2">
                  <c:v>53.7</c:v>
                </c:pt>
                <c:pt idx="3">
                  <c:v>61.54</c:v>
                </c:pt>
                <c:pt idx="4">
                  <c:v>72.260000000000005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5-444E-8D9F-F5134C67F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98848"/>
        <c:axId val="88000768"/>
      </c:lineChart>
      <c:dateAx>
        <c:axId val="87998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000768"/>
        <c:crosses val="autoZero"/>
        <c:auto val="1"/>
        <c:lblOffset val="100"/>
        <c:baseTimeUnit val="years"/>
      </c:dateAx>
      <c:valAx>
        <c:axId val="88000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998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239.99</c:v>
                </c:pt>
                <c:pt idx="1">
                  <c:v>285.49</c:v>
                </c:pt>
                <c:pt idx="2">
                  <c:v>218.54</c:v>
                </c:pt>
                <c:pt idx="3">
                  <c:v>200.68</c:v>
                </c:pt>
                <c:pt idx="4">
                  <c:v>203.65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8-40A6-9444-711527BE9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67168"/>
        <c:axId val="88169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320.36</c:v>
                </c:pt>
                <c:pt idx="1">
                  <c:v>332.02</c:v>
                </c:pt>
                <c:pt idx="2">
                  <c:v>300.35000000000002</c:v>
                </c:pt>
                <c:pt idx="3">
                  <c:v>267.86</c:v>
                </c:pt>
                <c:pt idx="4">
                  <c:v>230.02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8-40A6-9444-711527BE9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67168"/>
        <c:axId val="88169088"/>
      </c:lineChart>
      <c:dateAx>
        <c:axId val="88167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169088"/>
        <c:crosses val="autoZero"/>
        <c:auto val="1"/>
        <c:lblOffset val="100"/>
        <c:baseTimeUnit val="years"/>
      </c:dateAx>
      <c:valAx>
        <c:axId val="88169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167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【1,209.40】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愛媛県　八幡浜市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特定環境保全公共下水道</v>
      </c>
      <c r="Q8" s="48"/>
      <c r="R8" s="48"/>
      <c r="S8" s="48"/>
      <c r="T8" s="48"/>
      <c r="U8" s="48"/>
      <c r="V8" s="48"/>
      <c r="W8" s="48" t="str">
        <f>データ!L6</f>
        <v>D2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33850</v>
      </c>
      <c r="AM8" s="50"/>
      <c r="AN8" s="50"/>
      <c r="AO8" s="50"/>
      <c r="AP8" s="50"/>
      <c r="AQ8" s="50"/>
      <c r="AR8" s="50"/>
      <c r="AS8" s="50"/>
      <c r="AT8" s="45">
        <f>データ!T6</f>
        <v>132.65</v>
      </c>
      <c r="AU8" s="45"/>
      <c r="AV8" s="45"/>
      <c r="AW8" s="45"/>
      <c r="AX8" s="45"/>
      <c r="AY8" s="45"/>
      <c r="AZ8" s="45"/>
      <c r="BA8" s="45"/>
      <c r="BB8" s="45">
        <f>データ!U6</f>
        <v>255.18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3.29</v>
      </c>
      <c r="Q10" s="45"/>
      <c r="R10" s="45"/>
      <c r="S10" s="45"/>
      <c r="T10" s="45"/>
      <c r="U10" s="45"/>
      <c r="V10" s="45"/>
      <c r="W10" s="45">
        <f>データ!Q6</f>
        <v>109.11</v>
      </c>
      <c r="X10" s="45"/>
      <c r="Y10" s="45"/>
      <c r="Z10" s="45"/>
      <c r="AA10" s="45"/>
      <c r="AB10" s="45"/>
      <c r="AC10" s="45"/>
      <c r="AD10" s="50">
        <f>データ!R6</f>
        <v>3000</v>
      </c>
      <c r="AE10" s="50"/>
      <c r="AF10" s="50"/>
      <c r="AG10" s="50"/>
      <c r="AH10" s="50"/>
      <c r="AI10" s="50"/>
      <c r="AJ10" s="50"/>
      <c r="AK10" s="2"/>
      <c r="AL10" s="50">
        <f>データ!V6</f>
        <v>1104</v>
      </c>
      <c r="AM10" s="50"/>
      <c r="AN10" s="50"/>
      <c r="AO10" s="50"/>
      <c r="AP10" s="50"/>
      <c r="AQ10" s="50"/>
      <c r="AR10" s="50"/>
      <c r="AS10" s="50"/>
      <c r="AT10" s="45">
        <f>データ!W6</f>
        <v>0.26</v>
      </c>
      <c r="AU10" s="45"/>
      <c r="AV10" s="45"/>
      <c r="AW10" s="45"/>
      <c r="AX10" s="45"/>
      <c r="AY10" s="45"/>
      <c r="AZ10" s="45"/>
      <c r="BA10" s="45"/>
      <c r="BB10" s="45">
        <f>データ!X6</f>
        <v>4246.1499999999996</v>
      </c>
      <c r="BC10" s="45"/>
      <c r="BD10" s="45"/>
      <c r="BE10" s="45"/>
      <c r="BF10" s="45"/>
      <c r="BG10" s="45"/>
      <c r="BH10" s="45"/>
      <c r="BI10" s="45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0" t="s">
        <v>24</v>
      </c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ht="13.5" customHeight="1" x14ac:dyDescent="0.15">
      <c r="A14" s="2"/>
      <c r="B14" s="72" t="s">
        <v>25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4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3" t="s">
        <v>110</v>
      </c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3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3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3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3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3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3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3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3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3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3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3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3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3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3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3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3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3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3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3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3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3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3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3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3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3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3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3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27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3" t="s">
        <v>112</v>
      </c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3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3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3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3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3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3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3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3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3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3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3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3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5"/>
    </row>
    <row r="60" spans="1:78" ht="13.5" customHeight="1" x14ac:dyDescent="0.15">
      <c r="A60" s="2"/>
      <c r="B60" s="59" t="s">
        <v>28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53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5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53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3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29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3" t="s">
        <v>111</v>
      </c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3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3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3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3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3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3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3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3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3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3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3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3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3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3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3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6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【1,209.40】</v>
      </c>
      <c r="I86" s="26" t="str">
        <f>データ!CA6</f>
        <v>【74.48】</v>
      </c>
      <c r="J86" s="26" t="str">
        <f>データ!CL6</f>
        <v>【219.46】</v>
      </c>
      <c r="K86" s="26" t="str">
        <f>データ!CW6</f>
        <v>【42.82】</v>
      </c>
      <c r="L86" s="26" t="str">
        <f>データ!DH6</f>
        <v>【83.36】</v>
      </c>
      <c r="M86" s="26" t="s">
        <v>43</v>
      </c>
      <c r="N86" s="26" t="s">
        <v>43</v>
      </c>
      <c r="O86" s="26" t="str">
        <f>データ!EO6</f>
        <v>【0.12】</v>
      </c>
    </row>
  </sheetData>
  <sheetProtection algorithmName="SHA-512" hashValue="tHTadPyQ8KUiFfX/eig+bIP9JDaJjZjH1sM8VikX58VL/h5mTqIEymncSFsvKLX+ykW65M4iqPHj1cUqUlRCWw==" saltValue="e1YogiMgVHd4iET911tS+Q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45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46</v>
      </c>
      <c r="B3" s="29" t="s">
        <v>47</v>
      </c>
      <c r="C3" s="29" t="s">
        <v>48</v>
      </c>
      <c r="D3" s="29" t="s">
        <v>49</v>
      </c>
      <c r="E3" s="29" t="s">
        <v>50</v>
      </c>
      <c r="F3" s="29" t="s">
        <v>51</v>
      </c>
      <c r="G3" s="29" t="s">
        <v>52</v>
      </c>
      <c r="H3" s="76" t="s">
        <v>53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54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55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57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58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59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60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61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62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63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64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65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66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67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2018</v>
      </c>
      <c r="C6" s="33">
        <f t="shared" ref="C6:X6" si="3">C7</f>
        <v>382043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愛媛県　八幡浜市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3.29</v>
      </c>
      <c r="Q6" s="34">
        <f t="shared" si="3"/>
        <v>109.11</v>
      </c>
      <c r="R6" s="34">
        <f t="shared" si="3"/>
        <v>3000</v>
      </c>
      <c r="S6" s="34">
        <f t="shared" si="3"/>
        <v>33850</v>
      </c>
      <c r="T6" s="34">
        <f t="shared" si="3"/>
        <v>132.65</v>
      </c>
      <c r="U6" s="34">
        <f t="shared" si="3"/>
        <v>255.18</v>
      </c>
      <c r="V6" s="34">
        <f t="shared" si="3"/>
        <v>1104</v>
      </c>
      <c r="W6" s="34">
        <f t="shared" si="3"/>
        <v>0.26</v>
      </c>
      <c r="X6" s="34">
        <f t="shared" si="3"/>
        <v>4246.1499999999996</v>
      </c>
      <c r="Y6" s="35">
        <f>IF(Y7="",NA(),Y7)</f>
        <v>100</v>
      </c>
      <c r="Z6" s="35">
        <f t="shared" ref="Z6:AH6" si="4">IF(Z7="",NA(),Z7)</f>
        <v>100</v>
      </c>
      <c r="AA6" s="35">
        <f t="shared" si="4"/>
        <v>100</v>
      </c>
      <c r="AB6" s="35">
        <f t="shared" si="4"/>
        <v>100</v>
      </c>
      <c r="AC6" s="35">
        <f t="shared" si="4"/>
        <v>100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5">
        <f t="shared" ref="BG6:BO6" si="7">IF(BG7="",NA(),BG7)</f>
        <v>0.01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1671.86</v>
      </c>
      <c r="BL6" s="35">
        <f t="shared" si="7"/>
        <v>1673.47</v>
      </c>
      <c r="BM6" s="35">
        <f t="shared" si="7"/>
        <v>1592.72</v>
      </c>
      <c r="BN6" s="35">
        <f t="shared" si="7"/>
        <v>1223.96</v>
      </c>
      <c r="BO6" s="35">
        <f t="shared" si="7"/>
        <v>1194.1500000000001</v>
      </c>
      <c r="BP6" s="34" t="str">
        <f>IF(BP7="","",IF(BP7="-","【-】","【"&amp;SUBSTITUTE(TEXT(BP7,"#,##0.00"),"-","△")&amp;"】"))</f>
        <v>【1,209.40】</v>
      </c>
      <c r="BQ6" s="35">
        <f>IF(BQ7="",NA(),BQ7)</f>
        <v>61.99</v>
      </c>
      <c r="BR6" s="35">
        <f t="shared" ref="BR6:BZ6" si="8">IF(BR7="",NA(),BR7)</f>
        <v>54.41</v>
      </c>
      <c r="BS6" s="35">
        <f t="shared" si="8"/>
        <v>76.209999999999994</v>
      </c>
      <c r="BT6" s="35">
        <f t="shared" si="8"/>
        <v>82.77</v>
      </c>
      <c r="BU6" s="35">
        <f t="shared" si="8"/>
        <v>67.540000000000006</v>
      </c>
      <c r="BV6" s="35">
        <f t="shared" si="8"/>
        <v>50.54</v>
      </c>
      <c r="BW6" s="35">
        <f t="shared" si="8"/>
        <v>49.22</v>
      </c>
      <c r="BX6" s="35">
        <f t="shared" si="8"/>
        <v>53.7</v>
      </c>
      <c r="BY6" s="35">
        <f t="shared" si="8"/>
        <v>61.54</v>
      </c>
      <c r="BZ6" s="35">
        <f t="shared" si="8"/>
        <v>72.260000000000005</v>
      </c>
      <c r="CA6" s="34" t="str">
        <f>IF(CA7="","",IF(CA7="-","【-】","【"&amp;SUBSTITUTE(TEXT(CA7,"#,##0.00"),"-","△")&amp;"】"))</f>
        <v>【74.48】</v>
      </c>
      <c r="CB6" s="35">
        <f>IF(CB7="",NA(),CB7)</f>
        <v>239.99</v>
      </c>
      <c r="CC6" s="35">
        <f t="shared" ref="CC6:CK6" si="9">IF(CC7="",NA(),CC7)</f>
        <v>285.49</v>
      </c>
      <c r="CD6" s="35">
        <f t="shared" si="9"/>
        <v>218.54</v>
      </c>
      <c r="CE6" s="35">
        <f t="shared" si="9"/>
        <v>200.68</v>
      </c>
      <c r="CF6" s="35">
        <f t="shared" si="9"/>
        <v>203.65</v>
      </c>
      <c r="CG6" s="35">
        <f t="shared" si="9"/>
        <v>320.36</v>
      </c>
      <c r="CH6" s="35">
        <f t="shared" si="9"/>
        <v>332.02</v>
      </c>
      <c r="CI6" s="35">
        <f t="shared" si="9"/>
        <v>300.35000000000002</v>
      </c>
      <c r="CJ6" s="35">
        <f t="shared" si="9"/>
        <v>267.86</v>
      </c>
      <c r="CK6" s="35">
        <f t="shared" si="9"/>
        <v>230.02</v>
      </c>
      <c r="CL6" s="34" t="str">
        <f>IF(CL7="","",IF(CL7="-","【-】","【"&amp;SUBSTITUTE(TEXT(CL7,"#,##0.00"),"-","△")&amp;"】"))</f>
        <v>【219.46】</v>
      </c>
      <c r="CM6" s="35">
        <f>IF(CM7="",NA(),CM7)</f>
        <v>33.03</v>
      </c>
      <c r="CN6" s="35">
        <f t="shared" ref="CN6:CV6" si="10">IF(CN7="",NA(),CN7)</f>
        <v>32.76</v>
      </c>
      <c r="CO6" s="35">
        <f t="shared" si="10"/>
        <v>32.11</v>
      </c>
      <c r="CP6" s="35">
        <f t="shared" si="10"/>
        <v>31.05</v>
      </c>
      <c r="CQ6" s="35">
        <f t="shared" si="10"/>
        <v>29.74</v>
      </c>
      <c r="CR6" s="35">
        <f t="shared" si="10"/>
        <v>34.74</v>
      </c>
      <c r="CS6" s="35">
        <f t="shared" si="10"/>
        <v>36.65</v>
      </c>
      <c r="CT6" s="35">
        <f t="shared" si="10"/>
        <v>37.72</v>
      </c>
      <c r="CU6" s="35">
        <f t="shared" si="10"/>
        <v>37.08</v>
      </c>
      <c r="CV6" s="35">
        <f t="shared" si="10"/>
        <v>42.56</v>
      </c>
      <c r="CW6" s="34" t="str">
        <f>IF(CW7="","",IF(CW7="-","【-】","【"&amp;SUBSTITUTE(TEXT(CW7,"#,##0.00"),"-","△")&amp;"】"))</f>
        <v>【42.82】</v>
      </c>
      <c r="CX6" s="35">
        <f>IF(CX7="",NA(),CX7)</f>
        <v>91.05</v>
      </c>
      <c r="CY6" s="35">
        <f t="shared" ref="CY6:DG6" si="11">IF(CY7="",NA(),CY7)</f>
        <v>89.44</v>
      </c>
      <c r="CZ6" s="35">
        <f t="shared" si="11"/>
        <v>89.12</v>
      </c>
      <c r="DA6" s="35">
        <f t="shared" si="11"/>
        <v>89.87</v>
      </c>
      <c r="DB6" s="35">
        <f t="shared" si="11"/>
        <v>90.04</v>
      </c>
      <c r="DC6" s="35">
        <f t="shared" si="11"/>
        <v>70.14</v>
      </c>
      <c r="DD6" s="35">
        <f t="shared" si="11"/>
        <v>68.83</v>
      </c>
      <c r="DE6" s="35">
        <f t="shared" si="11"/>
        <v>68.459999999999994</v>
      </c>
      <c r="DF6" s="35">
        <f t="shared" si="11"/>
        <v>67.22</v>
      </c>
      <c r="DG6" s="35">
        <f t="shared" si="11"/>
        <v>83.32</v>
      </c>
      <c r="DH6" s="34" t="str">
        <f>IF(DH7="","",IF(DH7="-","【-】","【"&amp;SUBSTITUTE(TEXT(DH7,"#,##0.00"),"-","△")&amp;"】"))</f>
        <v>【83.36】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0.08</v>
      </c>
      <c r="EK6" s="35">
        <f t="shared" si="14"/>
        <v>0.26</v>
      </c>
      <c r="EL6" s="35">
        <f t="shared" si="14"/>
        <v>0.13</v>
      </c>
      <c r="EM6" s="35">
        <f t="shared" si="14"/>
        <v>0.13</v>
      </c>
      <c r="EN6" s="35">
        <f t="shared" si="14"/>
        <v>0.13</v>
      </c>
      <c r="EO6" s="34" t="str">
        <f>IF(EO7="","",IF(EO7="-","【-】","【"&amp;SUBSTITUTE(TEXT(EO7,"#,##0.00"),"-","△")&amp;"】"))</f>
        <v>【0.12】</v>
      </c>
    </row>
    <row r="7" spans="1:145" s="36" customFormat="1" x14ac:dyDescent="0.15">
      <c r="A7" s="28"/>
      <c r="B7" s="37">
        <v>2018</v>
      </c>
      <c r="C7" s="37">
        <v>382043</v>
      </c>
      <c r="D7" s="37">
        <v>47</v>
      </c>
      <c r="E7" s="37">
        <v>17</v>
      </c>
      <c r="F7" s="37">
        <v>4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3.29</v>
      </c>
      <c r="Q7" s="38">
        <v>109.11</v>
      </c>
      <c r="R7" s="38">
        <v>3000</v>
      </c>
      <c r="S7" s="38">
        <v>33850</v>
      </c>
      <c r="T7" s="38">
        <v>132.65</v>
      </c>
      <c r="U7" s="38">
        <v>255.18</v>
      </c>
      <c r="V7" s="38">
        <v>1104</v>
      </c>
      <c r="W7" s="38">
        <v>0.26</v>
      </c>
      <c r="X7" s="38">
        <v>4246.1499999999996</v>
      </c>
      <c r="Y7" s="38">
        <v>100</v>
      </c>
      <c r="Z7" s="38">
        <v>100</v>
      </c>
      <c r="AA7" s="38">
        <v>100</v>
      </c>
      <c r="AB7" s="38">
        <v>100</v>
      </c>
      <c r="AC7" s="38">
        <v>100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0.01</v>
      </c>
      <c r="BH7" s="38">
        <v>0</v>
      </c>
      <c r="BI7" s="38">
        <v>0</v>
      </c>
      <c r="BJ7" s="38">
        <v>0</v>
      </c>
      <c r="BK7" s="38">
        <v>1671.86</v>
      </c>
      <c r="BL7" s="38">
        <v>1673.47</v>
      </c>
      <c r="BM7" s="38">
        <v>1592.72</v>
      </c>
      <c r="BN7" s="38">
        <v>1223.96</v>
      </c>
      <c r="BO7" s="38">
        <v>1194.1500000000001</v>
      </c>
      <c r="BP7" s="38">
        <v>1209.4000000000001</v>
      </c>
      <c r="BQ7" s="38">
        <v>61.99</v>
      </c>
      <c r="BR7" s="38">
        <v>54.41</v>
      </c>
      <c r="BS7" s="38">
        <v>76.209999999999994</v>
      </c>
      <c r="BT7" s="38">
        <v>82.77</v>
      </c>
      <c r="BU7" s="38">
        <v>67.540000000000006</v>
      </c>
      <c r="BV7" s="38">
        <v>50.54</v>
      </c>
      <c r="BW7" s="38">
        <v>49.22</v>
      </c>
      <c r="BX7" s="38">
        <v>53.7</v>
      </c>
      <c r="BY7" s="38">
        <v>61.54</v>
      </c>
      <c r="BZ7" s="38">
        <v>72.260000000000005</v>
      </c>
      <c r="CA7" s="38">
        <v>74.48</v>
      </c>
      <c r="CB7" s="38">
        <v>239.99</v>
      </c>
      <c r="CC7" s="38">
        <v>285.49</v>
      </c>
      <c r="CD7" s="38">
        <v>218.54</v>
      </c>
      <c r="CE7" s="38">
        <v>200.68</v>
      </c>
      <c r="CF7" s="38">
        <v>203.65</v>
      </c>
      <c r="CG7" s="38">
        <v>320.36</v>
      </c>
      <c r="CH7" s="38">
        <v>332.02</v>
      </c>
      <c r="CI7" s="38">
        <v>300.35000000000002</v>
      </c>
      <c r="CJ7" s="38">
        <v>267.86</v>
      </c>
      <c r="CK7" s="38">
        <v>230.02</v>
      </c>
      <c r="CL7" s="38">
        <v>219.46</v>
      </c>
      <c r="CM7" s="38">
        <v>33.03</v>
      </c>
      <c r="CN7" s="38">
        <v>32.76</v>
      </c>
      <c r="CO7" s="38">
        <v>32.11</v>
      </c>
      <c r="CP7" s="38">
        <v>31.05</v>
      </c>
      <c r="CQ7" s="38">
        <v>29.74</v>
      </c>
      <c r="CR7" s="38">
        <v>34.74</v>
      </c>
      <c r="CS7" s="38">
        <v>36.65</v>
      </c>
      <c r="CT7" s="38">
        <v>37.72</v>
      </c>
      <c r="CU7" s="38">
        <v>37.08</v>
      </c>
      <c r="CV7" s="38">
        <v>42.56</v>
      </c>
      <c r="CW7" s="38">
        <v>42.82</v>
      </c>
      <c r="CX7" s="38">
        <v>91.05</v>
      </c>
      <c r="CY7" s="38">
        <v>89.44</v>
      </c>
      <c r="CZ7" s="38">
        <v>89.12</v>
      </c>
      <c r="DA7" s="38">
        <v>89.87</v>
      </c>
      <c r="DB7" s="38">
        <v>90.04</v>
      </c>
      <c r="DC7" s="38">
        <v>70.14</v>
      </c>
      <c r="DD7" s="38">
        <v>68.83</v>
      </c>
      <c r="DE7" s="38">
        <v>68.459999999999994</v>
      </c>
      <c r="DF7" s="38">
        <v>67.22</v>
      </c>
      <c r="DG7" s="38">
        <v>83.32</v>
      </c>
      <c r="DH7" s="38">
        <v>83.36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0.08</v>
      </c>
      <c r="EK7" s="38">
        <v>0.26</v>
      </c>
      <c r="EL7" s="38">
        <v>0.13</v>
      </c>
      <c r="EM7" s="38">
        <v>0.13</v>
      </c>
      <c r="EN7" s="38">
        <v>0.13</v>
      </c>
      <c r="EO7" s="38">
        <v>0.12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47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2020-01-16T02:48:36Z</cp:lastPrinted>
  <dcterms:created xsi:type="dcterms:W3CDTF">2019-12-05T05:14:23Z</dcterms:created>
  <dcterms:modified xsi:type="dcterms:W3CDTF">2020-02-14T04:07:20Z</dcterms:modified>
  <cp:category/>
</cp:coreProperties>
</file>