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1 松山市\"/>
    </mc:Choice>
  </mc:AlternateContent>
  <workbookProtection workbookAlgorithmName="SHA-512" workbookHashValue="PkPTaKV+l+//cLgXwTfWtuw3X6dU3EWUmfo+hjb8o1mRVYF5nem6ALoU3gDr71K4uRIJTWrR+Psnms3sKmUyQQ==" workbookSaltValue="TJI3e6rLdgj4Nx3K2w8eD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DL7" i="5"/>
  <c r="DK7" i="5"/>
  <c r="DI7" i="5"/>
  <c r="MI78" i="4" s="1"/>
  <c r="DH7" i="5"/>
  <c r="LT78" i="4" s="1"/>
  <c r="DG7" i="5"/>
  <c r="DF7" i="5"/>
  <c r="DE7" i="5"/>
  <c r="KA78" i="4" s="1"/>
  <c r="DD7" i="5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FE53" i="4" s="1"/>
  <c r="BK7" i="5"/>
  <c r="BJ7" i="5"/>
  <c r="HJ52" i="4" s="1"/>
  <c r="BI7" i="5"/>
  <c r="GQ52" i="4" s="1"/>
  <c r="BH7" i="5"/>
  <c r="FX52" i="4" s="1"/>
  <c r="BG7" i="5"/>
  <c r="BF7" i="5"/>
  <c r="EL52" i="4" s="1"/>
  <c r="BD7" i="5"/>
  <c r="BC7" i="5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GQ32" i="4" s="1"/>
  <c r="AQ7" i="5"/>
  <c r="FX32" i="4" s="1"/>
  <c r="AP7" i="5"/>
  <c r="FE32" i="4" s="1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AB7" i="5"/>
  <c r="AA7" i="5"/>
  <c r="Z7" i="5"/>
  <c r="Y7" i="5"/>
  <c r="X7" i="5"/>
  <c r="W7" i="5"/>
  <c r="V7" i="5"/>
  <c r="U7" i="5"/>
  <c r="LJ8" i="4" s="1"/>
  <c r="T7" i="5"/>
  <c r="S7" i="5"/>
  <c r="HX8" i="4" s="1"/>
  <c r="R7" i="5"/>
  <c r="Q7" i="5"/>
  <c r="CF10" i="4" s="1"/>
  <c r="P7" i="5"/>
  <c r="O7" i="5"/>
  <c r="N7" i="5"/>
  <c r="FJ8" i="4" s="1"/>
  <c r="M7" i="5"/>
  <c r="DU8" i="4" s="1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FE52" i="4"/>
  <c r="BZ52" i="4"/>
  <c r="BG52" i="4"/>
  <c r="MA32" i="4"/>
  <c r="LH32" i="4"/>
  <c r="JC32" i="4"/>
  <c r="HJ32" i="4"/>
  <c r="EL32" i="4"/>
  <c r="BG32" i="4"/>
  <c r="AN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CF8" i="4"/>
  <c r="B6" i="4"/>
  <c r="MI76" i="4" l="1"/>
  <c r="HJ51" i="4"/>
  <c r="MA30" i="4"/>
  <c r="IT76" i="4"/>
  <c r="CS51" i="4"/>
  <c r="HJ30" i="4"/>
  <c r="CS30" i="4"/>
  <c r="MA51" i="4"/>
  <c r="BZ76" i="4"/>
  <c r="C11" i="5"/>
  <c r="D11" i="5"/>
  <c r="E11" i="5"/>
  <c r="B11" i="5"/>
  <c r="BK76" i="4" l="1"/>
  <c r="LH51" i="4"/>
  <c r="GQ30" i="4"/>
  <c r="LT76" i="4"/>
  <c r="GQ51" i="4"/>
  <c r="LH30" i="4"/>
  <c r="BZ51" i="4"/>
  <c r="IE76" i="4"/>
  <c r="BZ30" i="4"/>
  <c r="BG30" i="4"/>
  <c r="LE76" i="4"/>
  <c r="FX51" i="4"/>
  <c r="AV76" i="4"/>
  <c r="KO51" i="4"/>
  <c r="HP76" i="4"/>
  <c r="FX30" i="4"/>
  <c r="KO30" i="4"/>
  <c r="BG51" i="4"/>
  <c r="FE51" i="4"/>
  <c r="HA76" i="4"/>
  <c r="AN51" i="4"/>
  <c r="FE30" i="4"/>
  <c r="JV30" i="4"/>
  <c r="AN30" i="4"/>
  <c r="JV51" i="4"/>
  <c r="KP76" i="4"/>
  <c r="AG76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<sst xmlns="http://schemas.openxmlformats.org/spreadsheetml/2006/main" count="283" uniqueCount="132">
  <si>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</si>
  <si>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</si>
  <si>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</si>
  <si>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</si>
  <si>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</si>
  <si>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</si>
  <si>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</si>
  <si>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</si>
  <si>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</si>
  <si>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</si>
  <si>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</si>
  <si>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</si>
  <si>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</si>
  <si>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</si>
  <si>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</si>
  <si>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</si>
  <si>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</si>
  <si>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</si>
  <si>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</si>
  <si>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</si>
  <si>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</si>
  <si>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</si>
  <si>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</si>
  <si>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</si>
  <si>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</si>
  <si>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</si>
  <si>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</si>
  <si>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</si>
  <si>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</si>
  <si>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</si>
  <si>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</si>
  <si>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</si>
  <si>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</si>
  <si>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</si>
  <si>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</si>
  <si>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</si>
  <si>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</si>
  <si>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</si>
  <si>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</si>
  <si>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</si>
  <si>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</si>
  <si>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</si>
  <si>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</si>
  <si>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</si>
  <si>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</si>
  <si>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</si>
  <si>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</si>
  <si>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</si>
  <si>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</si>
  <si>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</si>
  <si>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</si>
  <si>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</si>
  <si>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</si>
  <si>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</si>
  <si>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</si>
  <si>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</si>
  <si>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</si>
  <si>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</si>
  <si>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</si>
  <si>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</si>
  <si>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</si>
  <si>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</si>
  <si>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</si>
  <si>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</si>
  <si>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</si>
  <si>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</si>
  <si>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</si>
  <si>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</si>
  <si>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</si>
  <si>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</si>
  <si>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</si>
  <si>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</si>
  <si>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</si>
  <si>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</si>
  <si>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</si>
  <si>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</si>
  <si>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</si>
  <si>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</si>
  <si>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</si>
  <si>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</si>
  <si>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</si>
  <si>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</si>
  <si>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</si>
  <si>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</si>
  <si>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</si>
  <si>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</si>
  <si>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</si>
  <si>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</si>
  <si>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</si>
  <si>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</si>
  <si>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</si>
  <si>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</si>
  <si>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</si>
  <si>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</si>
  <si>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</si>
  <si>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</si>
  <si>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</si>
  <si>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</si>
  <si>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</si>
  <si>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</si>
  <si>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</si>
  <si>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</si>
  <si>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</si>
  <si>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</si>
  <si>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</si>
  <si>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</si>
  <si>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</si>
  <si>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</si>
  <si>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</si>
  <si>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</si>
  <si>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</si>
  <si>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</si>
  <si>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高架下駐車場（朝美）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</si>
  <si>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</si>
  <si>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</si>
  <si>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</si>
  <si>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</si>
  <si>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</si>
  <si>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</si>
  <si>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</si>
  <si>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</si>
  <si>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</si>
  <si>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</si>
  <si>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</si>
  <si>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</si>
  <si>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</si>
  <si>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</si>
  <si>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</si>
  <si>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</si>
  <si>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</si>
  <si>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</si>
  <si>
    <t xml:space="preserve"> 平成27年度から、指定管理者による利用料金制の導入により、収支が改善した。（平成29年度以降は、指定管理者の決算を合わせたため、収益等の状況が下がったように見えている。）
　国道高架の耐震補強工事に伴い平成29年度に営業を休止した影響で、収入が0になったが徐々に利用者が戻ってくるなど回復している。
　今後も、指定管理者と協力し、収益性を向上するための検討をしていく。</t>
    <rPh sb="45" eb="47">
      <t>イコウ</t>
    </rPh>
    <rPh sb="120" eb="122">
      <t>シュウニュウ</t>
    </rPh>
    <rPh sb="129" eb="131">
      <t>ジョジョ</t>
    </rPh>
    <rPh sb="132" eb="135">
      <t>リヨウシャ</t>
    </rPh>
    <rPh sb="136" eb="137">
      <t>モド</t>
    </rPh>
    <rPh sb="143" eb="145">
      <t>カイフク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</si>
</sst>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599.79999999999995</c:v>
                </c:pt>
                <c:pt idx="1">
                  <c:v>2603.6</c:v>
                </c:pt>
                <c:pt idx="2">
                  <c:v>1619.6</c:v>
                </c:pt>
                <c:pt idx="3">
                  <c:v>0</c:v>
                </c:pt>
                <c:pt idx="4">
                  <c:v>145.9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3-45FC-927E-F86BEE5FF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3-45FC-927E-F86BEE5FF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7-475B-9008-59D843369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7-475B-9008-59D843369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A6A-4BAF-B811-DA07AFE56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A-4BAF-B811-DA07AFE56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0EA-4EA9-805A-D5A4862AF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A-4EA9-805A-D5A4862AF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F-4B50-A17A-BAF4A9015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F-4B50-A17A-BAF4A9015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8-40FA-B7C5-C6181DCDA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8-40FA-B7C5-C6181DCDA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0-414A-BCCB-D5FF8C3D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0-414A-BCCB-D5FF8C3D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83.3</c:v>
                </c:pt>
                <c:pt idx="1">
                  <c:v>96.2</c:v>
                </c:pt>
                <c:pt idx="2">
                  <c:v>93.8</c:v>
                </c:pt>
                <c:pt idx="3">
                  <c:v>0</c:v>
                </c:pt>
                <c:pt idx="4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4-4679-9121-95BA2949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4-4679-9121-95BA2949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2219</c:v>
                </c:pt>
                <c:pt idx="1">
                  <c:v>1402</c:v>
                </c:pt>
                <c:pt idx="2">
                  <c:v>1550</c:v>
                </c:pt>
                <c:pt idx="3">
                  <c:v>-8</c:v>
                </c:pt>
                <c:pt idx="4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D90-A2CA-01037928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7-4D90-A2CA-01037928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高架下駐車場（朝美）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1079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119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24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27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599.79999999999995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2603.6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1619.6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0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145.9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 t="str">
        <f>データ!AX7</f>
        <v>-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83.3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96.2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93.8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0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31.4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2219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1402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1550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-8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283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DPl9VQ/hMG9pFkpOxI1acNGILG7hQA5ypzA0hA8M5ifxzfAmhaKlrvZoXTI0cdjYdKKQ7vBRe4f8/iPsK5gZLA==" saltValue="ysjkhNjbo7MbYEoQ7nXce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102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102</v>
      </c>
      <c r="AX5" s="59" t="s">
        <v>92</v>
      </c>
      <c r="AY5" s="59" t="s">
        <v>103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101</v>
      </c>
      <c r="BH5" s="59" t="s">
        <v>102</v>
      </c>
      <c r="BI5" s="59" t="s">
        <v>104</v>
      </c>
      <c r="BJ5" s="59" t="s">
        <v>103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104</v>
      </c>
      <c r="BU5" s="59" t="s">
        <v>103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101</v>
      </c>
      <c r="CD5" s="59" t="s">
        <v>91</v>
      </c>
      <c r="CE5" s="59" t="s">
        <v>104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101</v>
      </c>
      <c r="CQ5" s="59" t="s">
        <v>102</v>
      </c>
      <c r="CR5" s="59" t="s">
        <v>92</v>
      </c>
      <c r="CS5" s="59" t="s">
        <v>103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91</v>
      </c>
      <c r="DC5" s="59" t="s">
        <v>104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104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105</v>
      </c>
      <c r="B6" s="60">
        <f>B8</f>
        <v>2018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9</v>
      </c>
      <c r="H6" s="60" t="str">
        <f>SUBSTITUTE(H8,"　","")</f>
        <v>愛媛県松山市</v>
      </c>
      <c r="I6" s="60" t="str">
        <f t="shared" si="1"/>
        <v>高架下駐車場（朝美）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24</v>
      </c>
      <c r="S6" s="62" t="str">
        <f t="shared" si="1"/>
        <v>無</v>
      </c>
      <c r="T6" s="62" t="str">
        <f t="shared" si="1"/>
        <v>無</v>
      </c>
      <c r="U6" s="63">
        <f t="shared" si="1"/>
        <v>1079</v>
      </c>
      <c r="V6" s="63">
        <f t="shared" si="1"/>
        <v>27</v>
      </c>
      <c r="W6" s="63">
        <f t="shared" si="1"/>
        <v>0</v>
      </c>
      <c r="X6" s="62" t="str">
        <f t="shared" si="1"/>
        <v>利用料金制</v>
      </c>
      <c r="Y6" s="64">
        <f>IF(Y8="-",NA(),Y8)</f>
        <v>599.79999999999995</v>
      </c>
      <c r="Z6" s="64">
        <f t="shared" ref="Z6:AH6" si="2">IF(Z8="-",NA(),Z8)</f>
        <v>2603.6</v>
      </c>
      <c r="AA6" s="64">
        <f t="shared" si="2"/>
        <v>1619.6</v>
      </c>
      <c r="AB6" s="64">
        <f t="shared" si="2"/>
        <v>0</v>
      </c>
      <c r="AC6" s="64">
        <f t="shared" si="2"/>
        <v>145.9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83.3</v>
      </c>
      <c r="BG6" s="64">
        <f t="shared" ref="BG6:BO6" si="5">IF(BG8="-",NA(),BG8)</f>
        <v>96.2</v>
      </c>
      <c r="BH6" s="64">
        <f t="shared" si="5"/>
        <v>93.8</v>
      </c>
      <c r="BI6" s="64">
        <f t="shared" si="5"/>
        <v>0</v>
      </c>
      <c r="BJ6" s="64">
        <f t="shared" si="5"/>
        <v>31.4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2219</v>
      </c>
      <c r="BR6" s="65">
        <f t="shared" ref="BR6:BZ6" si="6">IF(BR8="-",NA(),BR8)</f>
        <v>1402</v>
      </c>
      <c r="BS6" s="65">
        <f t="shared" si="6"/>
        <v>1550</v>
      </c>
      <c r="BT6" s="65">
        <f t="shared" si="6"/>
        <v>-8</v>
      </c>
      <c r="BU6" s="65">
        <f t="shared" si="6"/>
        <v>283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106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107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108</v>
      </c>
      <c r="B7" s="60">
        <f t="shared" ref="B7:X7" si="10">B8</f>
        <v>2018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9</v>
      </c>
      <c r="H7" s="60" t="str">
        <f t="shared" si="10"/>
        <v>愛媛県　松山市</v>
      </c>
      <c r="I7" s="60" t="str">
        <f t="shared" si="10"/>
        <v>高架下駐車場（朝美）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24</v>
      </c>
      <c r="S7" s="62" t="str">
        <f t="shared" si="10"/>
        <v>無</v>
      </c>
      <c r="T7" s="62" t="str">
        <f t="shared" si="10"/>
        <v>無</v>
      </c>
      <c r="U7" s="63">
        <f t="shared" si="10"/>
        <v>1079</v>
      </c>
      <c r="V7" s="63">
        <f t="shared" si="10"/>
        <v>27</v>
      </c>
      <c r="W7" s="63">
        <f t="shared" si="10"/>
        <v>0</v>
      </c>
      <c r="X7" s="62" t="str">
        <f t="shared" si="10"/>
        <v>利用料金制</v>
      </c>
      <c r="Y7" s="64">
        <f>Y8</f>
        <v>599.79999999999995</v>
      </c>
      <c r="Z7" s="64">
        <f t="shared" ref="Z7:AH7" si="11">Z8</f>
        <v>2603.6</v>
      </c>
      <c r="AA7" s="64">
        <f t="shared" si="11"/>
        <v>1619.6</v>
      </c>
      <c r="AB7" s="64">
        <f t="shared" si="11"/>
        <v>0</v>
      </c>
      <c r="AC7" s="64">
        <f t="shared" si="11"/>
        <v>145.9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83.3</v>
      </c>
      <c r="BG7" s="64">
        <f t="shared" ref="BG7:BO7" si="14">BG8</f>
        <v>96.2</v>
      </c>
      <c r="BH7" s="64">
        <f t="shared" si="14"/>
        <v>93.8</v>
      </c>
      <c r="BI7" s="64">
        <f t="shared" si="14"/>
        <v>0</v>
      </c>
      <c r="BJ7" s="64">
        <f t="shared" si="14"/>
        <v>31.4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2219</v>
      </c>
      <c r="BR7" s="65">
        <f t="shared" ref="BR7:BZ7" si="15">BR8</f>
        <v>1402</v>
      </c>
      <c r="BS7" s="65">
        <f t="shared" si="15"/>
        <v>1550</v>
      </c>
      <c r="BT7" s="65">
        <f t="shared" si="15"/>
        <v>-8</v>
      </c>
      <c r="BU7" s="65">
        <f t="shared" si="15"/>
        <v>283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109</v>
      </c>
      <c r="CC7" s="64" t="s">
        <v>109</v>
      </c>
      <c r="CD7" s="64" t="s">
        <v>109</v>
      </c>
      <c r="CE7" s="64" t="s">
        <v>109</v>
      </c>
      <c r="CF7" s="64" t="s">
        <v>109</v>
      </c>
      <c r="CG7" s="64" t="s">
        <v>109</v>
      </c>
      <c r="CH7" s="64" t="s">
        <v>109</v>
      </c>
      <c r="CI7" s="64" t="s">
        <v>109</v>
      </c>
      <c r="CJ7" s="64" t="s">
        <v>109</v>
      </c>
      <c r="CK7" s="64" t="s">
        <v>110</v>
      </c>
      <c r="CL7" s="61"/>
      <c r="CM7" s="63">
        <f>CM8</f>
        <v>0</v>
      </c>
      <c r="CN7" s="63" t="str">
        <f>CN8</f>
        <v>-</v>
      </c>
      <c r="CO7" s="64" t="s">
        <v>109</v>
      </c>
      <c r="CP7" s="64" t="s">
        <v>109</v>
      </c>
      <c r="CQ7" s="64" t="s">
        <v>109</v>
      </c>
      <c r="CR7" s="64" t="s">
        <v>109</v>
      </c>
      <c r="CS7" s="64" t="s">
        <v>109</v>
      </c>
      <c r="CT7" s="64" t="s">
        <v>109</v>
      </c>
      <c r="CU7" s="64" t="s">
        <v>109</v>
      </c>
      <c r="CV7" s="64" t="s">
        <v>109</v>
      </c>
      <c r="CW7" s="64" t="s">
        <v>109</v>
      </c>
      <c r="CX7" s="64" t="s">
        <v>110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2018</v>
      </c>
      <c r="C8" s="67">
        <v>382019</v>
      </c>
      <c r="D8" s="67">
        <v>47</v>
      </c>
      <c r="E8" s="67">
        <v>14</v>
      </c>
      <c r="F8" s="67">
        <v>0</v>
      </c>
      <c r="G8" s="67">
        <v>9</v>
      </c>
      <c r="H8" s="67" t="s">
        <v>111</v>
      </c>
      <c r="I8" s="67" t="s">
        <v>112</v>
      </c>
      <c r="J8" s="67" t="s">
        <v>113</v>
      </c>
      <c r="K8" s="67" t="s">
        <v>114</v>
      </c>
      <c r="L8" s="67" t="s">
        <v>115</v>
      </c>
      <c r="M8" s="67" t="s">
        <v>116</v>
      </c>
      <c r="N8" s="67" t="s">
        <v>117</v>
      </c>
      <c r="O8" s="68" t="s">
        <v>118</v>
      </c>
      <c r="P8" s="69" t="s">
        <v>119</v>
      </c>
      <c r="Q8" s="69" t="s">
        <v>120</v>
      </c>
      <c r="R8" s="70">
        <v>24</v>
      </c>
      <c r="S8" s="69" t="s">
        <v>121</v>
      </c>
      <c r="T8" s="69" t="s">
        <v>121</v>
      </c>
      <c r="U8" s="70">
        <v>1079</v>
      </c>
      <c r="V8" s="70">
        <v>27</v>
      </c>
      <c r="W8" s="70">
        <v>0</v>
      </c>
      <c r="X8" s="69" t="s">
        <v>122</v>
      </c>
      <c r="Y8" s="71">
        <v>599.79999999999995</v>
      </c>
      <c r="Z8" s="71">
        <v>2603.6</v>
      </c>
      <c r="AA8" s="71">
        <v>1619.6</v>
      </c>
      <c r="AB8" s="71">
        <v>0</v>
      </c>
      <c r="AC8" s="71">
        <v>145.9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 t="s">
        <v>115</v>
      </c>
      <c r="AV8" s="72" t="s">
        <v>115</v>
      </c>
      <c r="AW8" s="72" t="s">
        <v>115</v>
      </c>
      <c r="AX8" s="72" t="s">
        <v>115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83.3</v>
      </c>
      <c r="BG8" s="71">
        <v>96.2</v>
      </c>
      <c r="BH8" s="71">
        <v>93.8</v>
      </c>
      <c r="BI8" s="71">
        <v>0</v>
      </c>
      <c r="BJ8" s="71">
        <v>31.4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2219</v>
      </c>
      <c r="BR8" s="72">
        <v>1402</v>
      </c>
      <c r="BS8" s="72">
        <v>1550</v>
      </c>
      <c r="BT8" s="73">
        <v>-8</v>
      </c>
      <c r="BU8" s="73">
        <v>283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115</v>
      </c>
      <c r="CC8" s="71" t="s">
        <v>115</v>
      </c>
      <c r="CD8" s="71" t="s">
        <v>115</v>
      </c>
      <c r="CE8" s="71" t="s">
        <v>115</v>
      </c>
      <c r="CF8" s="71" t="s">
        <v>115</v>
      </c>
      <c r="CG8" s="71" t="s">
        <v>115</v>
      </c>
      <c r="CH8" s="71" t="s">
        <v>115</v>
      </c>
      <c r="CI8" s="71" t="s">
        <v>115</v>
      </c>
      <c r="CJ8" s="71" t="s">
        <v>115</v>
      </c>
      <c r="CK8" s="71" t="s">
        <v>115</v>
      </c>
      <c r="CL8" s="68" t="s">
        <v>115</v>
      </c>
      <c r="CM8" s="70">
        <v>0</v>
      </c>
      <c r="CN8" s="70" t="s">
        <v>115</v>
      </c>
      <c r="CO8" s="71" t="s">
        <v>115</v>
      </c>
      <c r="CP8" s="71" t="s">
        <v>115</v>
      </c>
      <c r="CQ8" s="71" t="s">
        <v>115</v>
      </c>
      <c r="CR8" s="71" t="s">
        <v>115</v>
      </c>
      <c r="CS8" s="71" t="s">
        <v>115</v>
      </c>
      <c r="CT8" s="71" t="s">
        <v>115</v>
      </c>
      <c r="CU8" s="71" t="s">
        <v>115</v>
      </c>
      <c r="CV8" s="71" t="s">
        <v>115</v>
      </c>
      <c r="CW8" s="71" t="s">
        <v>115</v>
      </c>
      <c r="CX8" s="71" t="s">
        <v>115</v>
      </c>
      <c r="CY8" s="68" t="s">
        <v>115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123</v>
      </c>
      <c r="C10" s="78" t="s">
        <v>124</v>
      </c>
      <c r="D10" s="78" t="s">
        <v>125</v>
      </c>
      <c r="E10" s="78" t="s">
        <v>126</v>
      </c>
      <c r="F10" s="78" t="s">
        <v>127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2019-12-05T07:28:29Z</dcterms:created>
  <dcterms:modified xsi:type="dcterms:W3CDTF">2020-02-14T02:02:45Z</dcterms:modified>
  <cp:category/>
</cp:coreProperties>
</file>