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65y2fgamaam+XQzrFy09mjU3TCV0MlMI4MzwH8lbEpCoJHqITcqkvRzmhUmq47kEH8sOAY59Vpjo+fmPvJo6iA==" workbookSaltValue="6G7urwQ9FAJm0L4xuSKQD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D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<sst xmlns="http://schemas.openxmlformats.org/spreadsheetml/2006/main" count="228" uniqueCount="114">
  <si>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</si>
  <si>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</si>
  <si>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</si>
  <si>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</si>
  <si>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</si>
  <si>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</si>
  <si>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</si>
  <si>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</si>
  <si>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</si>
  <si>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</si>
  <si>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</si>
  <si>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</si>
  <si>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</si>
  <si>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</si>
  <si>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</si>
  <si>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</si>
  <si>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</si>
  <si>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</si>
  <si>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</si>
  <si>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</si>
  <si>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</si>
  <si>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</si>
  <si>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</si>
  <si>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</si>
  <si>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</si>
  <si>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</si>
  <si>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</si>
  <si>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</si>
  <si>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</si>
  <si>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</si>
  <si>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</si>
  <si>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</si>
  <si>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</si>
  <si>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</si>
  <si>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</si>
  <si>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</si>
  <si>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</si>
  <si>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</si>
  <si>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</si>
  <si>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</si>
  <si>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</si>
  <si>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</si>
  <si>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</si>
  <si>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</si>
  <si>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</si>
  <si>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</si>
  <si>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</si>
  <si>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</si>
  <si>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</si>
  <si>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</si>
  <si>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</si>
  <si>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</si>
  <si>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</si>
  <si>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</si>
  <si>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</si>
  <si>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</si>
  <si>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</si>
  <si>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</si>
  <si>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</si>
  <si>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</si>
  <si>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</si>
  <si>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</si>
  <si>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</si>
  <si>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</si>
  <si>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</si>
  <si>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</si>
  <si>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</si>
  <si>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</si>
  <si>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</si>
  <si>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</si>
  <si>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</si>
  <si>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</si>
  <si>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</si>
  <si>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</si>
  <si>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</si>
  <si>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</si>
  <si>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</si>
  <si>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</si>
  <si>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</si>
  <si>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</si>
  <si>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</si>
  <si>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</si>
  <si>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</si>
  <si>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</si>
  <si>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</si>
  <si>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</si>
  <si>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</si>
  <si>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</si>
  <si>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</si>
  <si>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</si>
  <si>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</si>
  <si>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</si>
  <si>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</si>
  <si>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</si>
  <si>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</si>
  <si>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</si>
  <si>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</si>
  <si>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</si>
  <si>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</si>
  <si>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</si>
  <si>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</si>
  <si>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</si>
  <si>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</si>
  <si>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</si>
  <si>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</si>
  <si>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</si>
  <si>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</si>
  <si>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</si>
  <si>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</si>
  <si>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</si>
  <si>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</si>
  <si>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近年、管渠に係る修繕は実施しておらず、「管渠改善率」も算出されていない。</t>
    <phoneticPr fontId="4"/>
  </si>
  <si>
    <t>　本事業は、事業の規模が小さく、事業費の不足分を一般会計から繰り入れている。
　今後は、人口減少による減収や施設の老朽化が進むことが予想されるため、地域の人口見通しや費用対効果なども考慮しつつ事業の検討を行う予定である。</t>
    <phoneticPr fontId="4"/>
  </si>
  <si>
    <t>　平成30年度は、前年度に比べ、修繕費等の維持管理費が減少したため、「経費回収率」は改善した。また、これに伴い「汚水処理原価」は前年度に比べ減少している。
　「施設利用率」は、当該事業の利用者が近年減少していることから、類似団体平均よりも低い数値で推移している。</t>
    <rPh sb="42" eb="44">
      <t>カイゼン</t>
    </rPh>
    <rPh sb="53" eb="54">
      <t>トモナ</t>
    </rPh>
    <rPh sb="64" eb="67">
      <t>ゼンネンド</t>
    </rPh>
    <rPh sb="68" eb="69">
      <t>クラ</t>
    </rPh>
    <rPh sb="70" eb="72">
      <t>ゲンショウ</t>
    </rPh>
    <rPh sb="110" eb="112">
      <t>ルイジ</t>
    </rPh>
    <rPh sb="112" eb="114">
      <t>ダンタイ</t>
    </rPh>
    <rPh sb="114" eb="116">
      <t>ヘイキン</t>
    </rPh>
    <rPh sb="119" eb="120">
      <t>ヒク</t>
    </rPh>
    <rPh sb="121" eb="123">
      <t>スウチ</t>
    </rPh>
    <rPh sb="124" eb="126">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</si>
</sst>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1C-430D-8C4F-A92D02C0BF1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c:ext xmlns:c16="http://schemas.microsoft.com/office/drawing/2014/chart" uri="{C3380CC4-5D6E-409C-BE32-E72D297353CC}">
              <c16:uniqueId val="{00000001-8A1C-430D-8C4F-A92D02C0BF1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45.24</c:v>
                </c:pt>
                <c:pt idx="1">
                  <c:v>45.24</c:v>
                </c:pt>
                <c:pt idx="2">
                  <c:v>46.03</c:v>
                </c:pt>
                <c:pt idx="3">
                  <c:v>42.86</c:v>
                </c:pt>
                <c:pt idx="4">
                  <c:v>43.65</c:v>
                </c:pt>
              </c:numCache>
            </c:numRef>
          </c:val>
          <c:extLst>
            <c:ext xmlns:c16="http://schemas.microsoft.com/office/drawing/2014/chart" uri="{C3380CC4-5D6E-409C-BE32-E72D297353CC}">
              <c16:uniqueId val="{00000000-D771-4385-A0E2-5B1B206199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c:ext xmlns:c16="http://schemas.microsoft.com/office/drawing/2014/chart" uri="{C3380CC4-5D6E-409C-BE32-E72D297353CC}">
              <c16:uniqueId val="{00000001-D771-4385-A0E2-5B1B206199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7C7-458E-AC51-277C8866E48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c:ext xmlns:c16="http://schemas.microsoft.com/office/drawing/2014/chart" uri="{C3380CC4-5D6E-409C-BE32-E72D297353CC}">
              <c16:uniqueId val="{00000001-A7C7-458E-AC51-277C8866E48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11E-401A-96B9-78289212EB4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1E-401A-96B9-78289212EB4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14-404E-BF16-B2DFEDD703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14-404E-BF16-B2DFEDD703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4D-473F-9627-CF568AFCEA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D-473F-9627-CF568AFCEA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D-4E7D-991F-B678C46946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D-4E7D-991F-B678C46946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1-41BF-BFE2-EA034042DC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1-41BF-BFE2-EA034042DC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9B-41F1-9EFC-3218267E6AF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c:ext xmlns:c16="http://schemas.microsoft.com/office/drawing/2014/chart" uri="{C3380CC4-5D6E-409C-BE32-E72D297353CC}">
              <c16:uniqueId val="{00000001-BC9B-41F1-9EFC-3218267E6AF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80.61</c:v>
                </c:pt>
                <c:pt idx="1">
                  <c:v>58.81</c:v>
                </c:pt>
                <c:pt idx="2">
                  <c:v>69.87</c:v>
                </c:pt>
                <c:pt idx="3">
                  <c:v>78.48</c:v>
                </c:pt>
                <c:pt idx="4">
                  <c:v>88.41</c:v>
                </c:pt>
              </c:numCache>
            </c:numRef>
          </c:val>
          <c:extLst>
            <c:ext xmlns:c16="http://schemas.microsoft.com/office/drawing/2014/chart" uri="{C3380CC4-5D6E-409C-BE32-E72D297353CC}">
              <c16:uniqueId val="{00000000-E9B2-41A0-8E92-DBD08D2A33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c:ext xmlns:c16="http://schemas.microsoft.com/office/drawing/2014/chart" uri="{C3380CC4-5D6E-409C-BE32-E72D297353CC}">
              <c16:uniqueId val="{00000001-E9B2-41A0-8E92-DBD08D2A33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204.1</c:v>
                </c:pt>
                <c:pt idx="1">
                  <c:v>283.58999999999997</c:v>
                </c:pt>
                <c:pt idx="2">
                  <c:v>238.06</c:v>
                </c:pt>
                <c:pt idx="3">
                  <c:v>210.29</c:v>
                </c:pt>
                <c:pt idx="4">
                  <c:v>187.38</c:v>
                </c:pt>
              </c:numCache>
            </c:numRef>
          </c:val>
          <c:extLst>
            <c:ext xmlns:c16="http://schemas.microsoft.com/office/drawing/2014/chart" uri="{C3380CC4-5D6E-409C-BE32-E72D297353CC}">
              <c16:uniqueId val="{00000000-51BF-4216-A960-F4E000861C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c:ext xmlns:c16="http://schemas.microsoft.com/office/drawing/2014/chart" uri="{C3380CC4-5D6E-409C-BE32-E72D297353CC}">
              <c16:uniqueId val="{00000001-51BF-4216-A960-F4E000861C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松山市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tr">
        <f>データ!$M$6</f>
        <v>非設置</v>
      </c>
      <c r="AE8" s="49"/>
      <c r="AF8" s="49"/>
      <c r="AG8" s="49"/>
      <c r="AH8" s="49"/>
      <c r="AI8" s="49"/>
      <c r="AJ8" s="49"/>
      <c r="AK8" s="3"/>
      <c r="AL8" s="50">
        <f>データ!S6</f>
        <v>513227</v>
      </c>
      <c r="AM8" s="50"/>
      <c r="AN8" s="50"/>
      <c r="AO8" s="50"/>
      <c r="AP8" s="50"/>
      <c r="AQ8" s="50"/>
      <c r="AR8" s="50"/>
      <c r="AS8" s="50"/>
      <c r="AT8" s="45">
        <f>データ!T6</f>
        <v>429.4</v>
      </c>
      <c r="AU8" s="45"/>
      <c r="AV8" s="45"/>
      <c r="AW8" s="45"/>
      <c r="AX8" s="45"/>
      <c r="AY8" s="45"/>
      <c r="AZ8" s="45"/>
      <c r="BA8" s="45"/>
      <c r="BB8" s="45">
        <f>データ!U6</f>
        <v>1195.22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0.04</v>
      </c>
      <c r="Q10" s="45"/>
      <c r="R10" s="45"/>
      <c r="S10" s="45"/>
      <c r="T10" s="45"/>
      <c r="U10" s="45"/>
      <c r="V10" s="45"/>
      <c r="W10" s="45">
        <f>データ!Q6</f>
        <v>91</v>
      </c>
      <c r="X10" s="45"/>
      <c r="Y10" s="45"/>
      <c r="Z10" s="45"/>
      <c r="AA10" s="45"/>
      <c r="AB10" s="45"/>
      <c r="AC10" s="45"/>
      <c r="AD10" s="50">
        <f>データ!R6</f>
        <v>3320</v>
      </c>
      <c r="AE10" s="50"/>
      <c r="AF10" s="50"/>
      <c r="AG10" s="50"/>
      <c r="AH10" s="50"/>
      <c r="AI10" s="50"/>
      <c r="AJ10" s="50"/>
      <c r="AK10" s="2"/>
      <c r="AL10" s="50">
        <f>データ!V6</f>
        <v>224</v>
      </c>
      <c r="AM10" s="50"/>
      <c r="AN10" s="50"/>
      <c r="AO10" s="50"/>
      <c r="AP10" s="50"/>
      <c r="AQ10" s="50"/>
      <c r="AR10" s="50"/>
      <c r="AS10" s="50"/>
      <c r="AT10" s="45">
        <f>データ!W6</f>
        <v>0.18</v>
      </c>
      <c r="AU10" s="45"/>
      <c r="AV10" s="45"/>
      <c r="AW10" s="45"/>
      <c r="AX10" s="45"/>
      <c r="AY10" s="45"/>
      <c r="AZ10" s="45"/>
      <c r="BA10" s="45"/>
      <c r="BB10" s="45">
        <f>データ!X6</f>
        <v>1244.44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DS2a/MW4v/xrJSAZb+90tmFsN+vP7k6DV7WMityeKo5ELsDOQsIqyk+bFZFNubuQbZlWOP2IB9w3EQv3XiMcJA==" saltValue="OejNTK53TdvctxBl2LNU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382019</v>
      </c>
      <c r="D6" s="33">
        <f t="shared" si="3"/>
        <v>47</v>
      </c>
      <c r="E6" s="33">
        <f t="shared" si="3"/>
        <v>17</v>
      </c>
      <c r="F6" s="33">
        <f t="shared" si="3"/>
        <v>5</v>
      </c>
      <c r="G6" s="33">
        <f t="shared" si="3"/>
        <v>0</v>
      </c>
      <c r="H6" s="33" t="str">
        <f t="shared" si="3"/>
        <v>愛媛県　松山市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0.04</v>
      </c>
      <c r="Q6" s="34">
        <f t="shared" si="3"/>
        <v>91</v>
      </c>
      <c r="R6" s="34">
        <f t="shared" si="3"/>
        <v>3320</v>
      </c>
      <c r="S6" s="34">
        <f t="shared" si="3"/>
        <v>513227</v>
      </c>
      <c r="T6" s="34">
        <f t="shared" si="3"/>
        <v>429.4</v>
      </c>
      <c r="U6" s="34">
        <f t="shared" si="3"/>
        <v>1195.22</v>
      </c>
      <c r="V6" s="34">
        <f t="shared" si="3"/>
        <v>224</v>
      </c>
      <c r="W6" s="34">
        <f t="shared" si="3"/>
        <v>0.18</v>
      </c>
      <c r="X6" s="34">
        <f t="shared" si="3"/>
        <v>1244.44</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721.43</v>
      </c>
      <c r="BM6" s="35">
        <f t="shared" si="7"/>
        <v>685.34</v>
      </c>
      <c r="BN6" s="35">
        <f t="shared" si="7"/>
        <v>684.74</v>
      </c>
      <c r="BO6" s="35">
        <f t="shared" si="7"/>
        <v>654.91999999999996</v>
      </c>
      <c r="BP6" s="34" t="str">
        <f>IF(BP7="","",IF(BP7="-","【-】","【"&amp;SUBSTITUTE(TEXT(BP7,"#,##0.00"),"-","△")&amp;"】"))</f>
        <v>【747.76】</v>
      </c>
      <c r="BQ6" s="35">
        <f>IF(BQ7="",NA(),BQ7)</f>
        <v>80.61</v>
      </c>
      <c r="BR6" s="35">
        <f t="shared" ref="BR6:BZ6" si="8">IF(BR7="",NA(),BR7)</f>
        <v>58.81</v>
      </c>
      <c r="BS6" s="35">
        <f t="shared" si="8"/>
        <v>69.87</v>
      </c>
      <c r="BT6" s="35">
        <f t="shared" si="8"/>
        <v>78.48</v>
      </c>
      <c r="BU6" s="35">
        <f t="shared" si="8"/>
        <v>88.41</v>
      </c>
      <c r="BV6" s="35">
        <f t="shared" si="8"/>
        <v>50.82</v>
      </c>
      <c r="BW6" s="35">
        <f t="shared" si="8"/>
        <v>59.3</v>
      </c>
      <c r="BX6" s="35">
        <f t="shared" si="8"/>
        <v>59.83</v>
      </c>
      <c r="BY6" s="35">
        <f t="shared" si="8"/>
        <v>65.33</v>
      </c>
      <c r="BZ6" s="35">
        <f t="shared" si="8"/>
        <v>65.39</v>
      </c>
      <c r="CA6" s="34" t="str">
        <f>IF(CA7="","",IF(CA7="-","【-】","【"&amp;SUBSTITUTE(TEXT(CA7,"#,##0.00"),"-","△")&amp;"】"))</f>
        <v>【59.51】</v>
      </c>
      <c r="CB6" s="35">
        <f>IF(CB7="",NA(),CB7)</f>
        <v>204.1</v>
      </c>
      <c r="CC6" s="35">
        <f t="shared" ref="CC6:CK6" si="9">IF(CC7="",NA(),CC7)</f>
        <v>283.58999999999997</v>
      </c>
      <c r="CD6" s="35">
        <f t="shared" si="9"/>
        <v>238.06</v>
      </c>
      <c r="CE6" s="35">
        <f t="shared" si="9"/>
        <v>210.29</v>
      </c>
      <c r="CF6" s="35">
        <f t="shared" si="9"/>
        <v>187.38</v>
      </c>
      <c r="CG6" s="35">
        <f t="shared" si="9"/>
        <v>300.52</v>
      </c>
      <c r="CH6" s="35">
        <f t="shared" si="9"/>
        <v>248.14</v>
      </c>
      <c r="CI6" s="35">
        <f t="shared" si="9"/>
        <v>246.66</v>
      </c>
      <c r="CJ6" s="35">
        <f t="shared" si="9"/>
        <v>227.43</v>
      </c>
      <c r="CK6" s="35">
        <f t="shared" si="9"/>
        <v>230.88</v>
      </c>
      <c r="CL6" s="34" t="str">
        <f>IF(CL7="","",IF(CL7="-","【-】","【"&amp;SUBSTITUTE(TEXT(CL7,"#,##0.00"),"-","△")&amp;"】"))</f>
        <v>【261.46】</v>
      </c>
      <c r="CM6" s="35">
        <f>IF(CM7="",NA(),CM7)</f>
        <v>45.24</v>
      </c>
      <c r="CN6" s="35">
        <f t="shared" ref="CN6:CV6" si="10">IF(CN7="",NA(),CN7)</f>
        <v>45.24</v>
      </c>
      <c r="CO6" s="35">
        <f t="shared" si="10"/>
        <v>46.03</v>
      </c>
      <c r="CP6" s="35">
        <f t="shared" si="10"/>
        <v>42.86</v>
      </c>
      <c r="CQ6" s="35">
        <f t="shared" si="10"/>
        <v>43.65</v>
      </c>
      <c r="CR6" s="35">
        <f t="shared" si="10"/>
        <v>53.24</v>
      </c>
      <c r="CS6" s="35">
        <f t="shared" si="10"/>
        <v>57.3</v>
      </c>
      <c r="CT6" s="35">
        <f t="shared" si="10"/>
        <v>56</v>
      </c>
      <c r="CU6" s="35">
        <f t="shared" si="10"/>
        <v>56.01</v>
      </c>
      <c r="CV6" s="35">
        <f t="shared" si="10"/>
        <v>56.72</v>
      </c>
      <c r="CW6" s="34" t="str">
        <f>IF(CW7="","",IF(CW7="-","【-】","【"&amp;SUBSTITUTE(TEXT(CW7,"#,##0.00"),"-","△")&amp;"】"))</f>
        <v>【52.23】</v>
      </c>
      <c r="CX6" s="35">
        <f>IF(CX7="",NA(),CX7)</f>
        <v>100</v>
      </c>
      <c r="CY6" s="35">
        <f t="shared" ref="CY6:DG6" si="11">IF(CY7="",NA(),CY7)</f>
        <v>100</v>
      </c>
      <c r="CZ6" s="35">
        <f t="shared" si="11"/>
        <v>100</v>
      </c>
      <c r="DA6" s="35">
        <f t="shared" si="11"/>
        <v>100</v>
      </c>
      <c r="DB6" s="35">
        <f t="shared" si="11"/>
        <v>100</v>
      </c>
      <c r="DC6" s="35">
        <f t="shared" si="11"/>
        <v>84.07</v>
      </c>
      <c r="DD6" s="35">
        <f t="shared" si="11"/>
        <v>89.43</v>
      </c>
      <c r="DE6" s="35">
        <f t="shared" si="11"/>
        <v>89.51</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0.11</v>
      </c>
      <c r="EL6" s="35">
        <f t="shared" si="14"/>
        <v>0.05</v>
      </c>
      <c r="EM6" s="35">
        <f t="shared" si="14"/>
        <v>0.44</v>
      </c>
      <c r="EN6" s="35">
        <f t="shared" si="14"/>
        <v>0.04</v>
      </c>
      <c r="EO6" s="34" t="str">
        <f>IF(EO7="","",IF(EO7="-","【-】","【"&amp;SUBSTITUTE(TEXT(EO7,"#,##0.00"),"-","△")&amp;"】"))</f>
        <v>【0.02】</v>
      </c>
    </row>
    <row r="7" spans="1:145" s="36" customFormat="1" x14ac:dyDescent="0.15">
      <c r="A7" s="28"/>
      <c r="B7" s="37">
        <v>2018</v>
      </c>
      <c r="C7" s="37">
        <v>382019</v>
      </c>
      <c r="D7" s="37">
        <v>47</v>
      </c>
      <c r="E7" s="37">
        <v>17</v>
      </c>
      <c r="F7" s="37">
        <v>5</v>
      </c>
      <c r="G7" s="37">
        <v>0</v>
      </c>
      <c r="H7" s="37" t="s">
        <v>98</v>
      </c>
      <c r="I7" s="37" t="s">
        <v>99</v>
      </c>
      <c r="J7" s="37" t="s">
        <v>100</v>
      </c>
      <c r="K7" s="37" t="s">
        <v>101</v>
      </c>
      <c r="L7" s="37" t="s">
        <v>102</v>
      </c>
      <c r="M7" s="37" t="s">
        <v>103</v>
      </c>
      <c r="N7" s="38" t="s">
        <v>104</v>
      </c>
      <c r="O7" s="38" t="s">
        <v>105</v>
      </c>
      <c r="P7" s="38">
        <v>0.04</v>
      </c>
      <c r="Q7" s="38">
        <v>91</v>
      </c>
      <c r="R7" s="38">
        <v>3320</v>
      </c>
      <c r="S7" s="38">
        <v>513227</v>
      </c>
      <c r="T7" s="38">
        <v>429.4</v>
      </c>
      <c r="U7" s="38">
        <v>1195.22</v>
      </c>
      <c r="V7" s="38">
        <v>224</v>
      </c>
      <c r="W7" s="38">
        <v>0.18</v>
      </c>
      <c r="X7" s="38">
        <v>1244.44</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721.43</v>
      </c>
      <c r="BM7" s="38">
        <v>685.34</v>
      </c>
      <c r="BN7" s="38">
        <v>684.74</v>
      </c>
      <c r="BO7" s="38">
        <v>654.91999999999996</v>
      </c>
      <c r="BP7" s="38">
        <v>747.76</v>
      </c>
      <c r="BQ7" s="38">
        <v>80.61</v>
      </c>
      <c r="BR7" s="38">
        <v>58.81</v>
      </c>
      <c r="BS7" s="38">
        <v>69.87</v>
      </c>
      <c r="BT7" s="38">
        <v>78.48</v>
      </c>
      <c r="BU7" s="38">
        <v>88.41</v>
      </c>
      <c r="BV7" s="38">
        <v>50.82</v>
      </c>
      <c r="BW7" s="38">
        <v>59.3</v>
      </c>
      <c r="BX7" s="38">
        <v>59.83</v>
      </c>
      <c r="BY7" s="38">
        <v>65.33</v>
      </c>
      <c r="BZ7" s="38">
        <v>65.39</v>
      </c>
      <c r="CA7" s="38">
        <v>59.51</v>
      </c>
      <c r="CB7" s="38">
        <v>204.1</v>
      </c>
      <c r="CC7" s="38">
        <v>283.58999999999997</v>
      </c>
      <c r="CD7" s="38">
        <v>238.06</v>
      </c>
      <c r="CE7" s="38">
        <v>210.29</v>
      </c>
      <c r="CF7" s="38">
        <v>187.38</v>
      </c>
      <c r="CG7" s="38">
        <v>300.52</v>
      </c>
      <c r="CH7" s="38">
        <v>248.14</v>
      </c>
      <c r="CI7" s="38">
        <v>246.66</v>
      </c>
      <c r="CJ7" s="38">
        <v>227.43</v>
      </c>
      <c r="CK7" s="38">
        <v>230.88</v>
      </c>
      <c r="CL7" s="38">
        <v>261.45999999999998</v>
      </c>
      <c r="CM7" s="38">
        <v>45.24</v>
      </c>
      <c r="CN7" s="38">
        <v>45.24</v>
      </c>
      <c r="CO7" s="38">
        <v>46.03</v>
      </c>
      <c r="CP7" s="38">
        <v>42.86</v>
      </c>
      <c r="CQ7" s="38">
        <v>43.65</v>
      </c>
      <c r="CR7" s="38">
        <v>53.24</v>
      </c>
      <c r="CS7" s="38">
        <v>57.3</v>
      </c>
      <c r="CT7" s="38">
        <v>56</v>
      </c>
      <c r="CU7" s="38">
        <v>56.01</v>
      </c>
      <c r="CV7" s="38">
        <v>56.72</v>
      </c>
      <c r="CW7" s="38">
        <v>52.23</v>
      </c>
      <c r="CX7" s="38">
        <v>100</v>
      </c>
      <c r="CY7" s="38">
        <v>100</v>
      </c>
      <c r="CZ7" s="38">
        <v>100</v>
      </c>
      <c r="DA7" s="38">
        <v>100</v>
      </c>
      <c r="DB7" s="38">
        <v>100</v>
      </c>
      <c r="DC7" s="38">
        <v>84.07</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2019-12-05T05:22:31Z</dcterms:created>
  <dcterms:modified xsi:type="dcterms:W3CDTF">2020-02-14T02:03:09Z</dcterms:modified>
  <cp:category/>
</cp:coreProperties>
</file>