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1 松山市\"/>
    </mc:Choice>
  </mc:AlternateContent>
  <workbookProtection workbookAlgorithmName="SHA-512" workbookHashValue="dHH0XsB0EZR1JFR8AXNgKYVE4UeB5OEWINNkwNmyqvMYybtvvcktJidGcIw0onnIYow/zHtibUTryPxrV+BCXw==" workbookSaltValue="bTaOiEr2OGXYZYpoJf6/wA==" workbookSpinCount="100000" lockStructure="1"/>
  <bookViews>
    <workbookView xWindow="0" yWindow="0" windowWidth="15360" windowHeight="7635"/>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DG90" i="4"/>
  <c r="CF90" i="4"/>
  <c r="BE90" i="4"/>
  <c r="RA81" i="4"/>
  <c r="PZ81" i="4"/>
  <c r="NX81" i="4"/>
  <c r="MW81" i="4"/>
  <c r="KO81" i="4"/>
  <c r="JN81" i="4"/>
  <c r="IM81" i="4"/>
  <c r="GK81" i="4"/>
  <c r="DB81" i="4"/>
  <c r="CA81" i="4"/>
  <c r="AZ81" i="4"/>
  <c r="RA80" i="4"/>
  <c r="OY80" i="4"/>
  <c r="NX80" i="4"/>
  <c r="MW80" i="4"/>
  <c r="KO80" i="4"/>
  <c r="JN80" i="4"/>
  <c r="HL80" i="4"/>
  <c r="GK80" i="4"/>
  <c r="EC80" i="4"/>
  <c r="DB80" i="4"/>
  <c r="Y80" i="4"/>
  <c r="RA79" i="4"/>
  <c r="PZ79" i="4"/>
  <c r="OY79" i="4"/>
  <c r="NX79" i="4"/>
  <c r="MW79" i="4"/>
  <c r="KO79" i="4"/>
  <c r="JN79" i="4"/>
  <c r="IM79" i="4"/>
  <c r="GK79" i="4"/>
  <c r="EC79" i="4"/>
  <c r="DB79" i="4"/>
  <c r="CA79" i="4"/>
  <c r="Y79" i="4"/>
  <c r="RH56" i="4"/>
  <c r="PT56" i="4"/>
  <c r="OZ56" i="4"/>
  <c r="OF56" i="4"/>
  <c r="MN56" i="4"/>
  <c r="KF56" i="4"/>
  <c r="JL56" i="4"/>
  <c r="HT56" i="4"/>
  <c r="GZ56" i="4"/>
  <c r="GF56" i="4"/>
  <c r="ER56" i="4"/>
  <c r="CF56" i="4"/>
  <c r="BL56" i="4"/>
  <c r="RH55" i="4"/>
  <c r="QN55" i="4"/>
  <c r="PT55" i="4"/>
  <c r="OZ55" i="4"/>
  <c r="OF55" i="4"/>
  <c r="KZ55" i="4"/>
  <c r="KF55" i="4"/>
  <c r="HT55" i="4"/>
  <c r="GZ55" i="4"/>
  <c r="GF55" i="4"/>
  <c r="FL55" i="4"/>
  <c r="ER55" i="4"/>
  <c r="CZ55" i="4"/>
  <c r="CF55" i="4"/>
  <c r="X55" i="4"/>
  <c r="RH54" i="4"/>
  <c r="QN54" i="4"/>
  <c r="PT54" i="4"/>
  <c r="OF54" i="4"/>
  <c r="MN54" i="4"/>
  <c r="LT54" i="4"/>
  <c r="KZ54" i="4"/>
  <c r="KF54" i="4"/>
  <c r="JL54" i="4"/>
  <c r="HT54" i="4"/>
  <c r="GZ54" i="4"/>
  <c r="GF54" i="4"/>
  <c r="ER54" i="4"/>
  <c r="CZ54" i="4"/>
  <c r="CF54" i="4"/>
  <c r="BL54" i="4"/>
  <c r="X54" i="4"/>
  <c r="RH33" i="4"/>
  <c r="PT33" i="4"/>
  <c r="OZ33" i="4"/>
  <c r="OF33" i="4"/>
  <c r="MN33" i="4"/>
  <c r="KF33" i="4"/>
  <c r="JL33" i="4"/>
  <c r="HT33" i="4"/>
  <c r="GZ33" i="4"/>
  <c r="GF33" i="4"/>
  <c r="ER33" i="4"/>
  <c r="CF33" i="4"/>
  <c r="BL33" i="4"/>
  <c r="RH32" i="4"/>
  <c r="QN32" i="4"/>
  <c r="PT32" i="4"/>
  <c r="OZ32" i="4"/>
  <c r="OF32" i="4"/>
  <c r="KZ32" i="4"/>
  <c r="KF32" i="4"/>
  <c r="HT32" i="4"/>
  <c r="GZ32" i="4"/>
  <c r="GF32" i="4"/>
  <c r="FL32" i="4"/>
  <c r="ER32" i="4"/>
  <c r="CZ32" i="4"/>
  <c r="CF32" i="4"/>
  <c r="X32" i="4"/>
  <c r="RH31" i="4"/>
  <c r="QN31" i="4"/>
  <c r="PT31" i="4"/>
  <c r="OF31" i="4"/>
  <c r="MN31" i="4"/>
  <c r="LT31" i="4"/>
  <c r="KZ31" i="4"/>
  <c r="KF31" i="4"/>
  <c r="JL31" i="4"/>
  <c r="HT31" i="4"/>
  <c r="GZ31" i="4"/>
  <c r="GF31" i="4"/>
  <c r="ER31" i="4"/>
  <c r="CZ31" i="4"/>
  <c r="CF31" i="4"/>
  <c r="BL31" i="4"/>
  <c r="X31" i="4"/>
  <c r="LZ10" i="4"/>
  <c r="IT10" i="4"/>
  <c r="FN10" i="4"/>
  <c r="CH10" i="4"/>
  <c r="B10" i="4"/>
  <c r="PF8" i="4"/>
  <c r="LZ8" i="4"/>
  <c r="IT8" i="4"/>
  <c r="FN8" i="4"/>
  <c r="CH8" i="4"/>
  <c r="B8" i="4"/>
  <c r="B5" i="4"/>
  <c r="OZ31" i="4" l="1"/>
  <c r="X33" i="4"/>
  <c r="CZ33" i="4"/>
  <c r="KZ33" i="4"/>
  <c r="OZ54" i="4"/>
  <c r="X56" i="4"/>
  <c r="CZ56" i="4"/>
  <c r="KZ56" i="4"/>
  <c r="AZ80" i="4"/>
  <c r="PZ80" i="4"/>
  <c r="HL81" i="4"/>
  <c r="AR31" i="4"/>
  <c r="AR32" i="4"/>
  <c r="LT32" i="4"/>
  <c r="AR33" i="4"/>
  <c r="LT33" i="4"/>
  <c r="AR54" i="4"/>
  <c r="AR55" i="4"/>
  <c r="LT55" i="4"/>
  <c r="AR56" i="4"/>
  <c r="LT56" i="4"/>
  <c r="AZ79" i="4"/>
  <c r="CA80" i="4"/>
  <c r="FL31" i="4"/>
  <c r="BL32" i="4"/>
  <c r="JL32" i="4"/>
  <c r="MN32" i="4"/>
  <c r="FL33" i="4"/>
  <c r="QN33" i="4"/>
  <c r="FL54" i="4"/>
  <c r="BL55" i="4"/>
  <c r="JL55" i="4"/>
  <c r="MN55" i="4"/>
  <c r="FL56" i="4"/>
  <c r="QN56" i="4"/>
  <c r="HL79" i="4"/>
  <c r="IM80" i="4"/>
  <c r="Y81" i="4"/>
  <c r="EC81" i="4"/>
  <c r="OY81"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<sst xmlns="http://schemas.openxmlformats.org/spreadsheetml/2006/main" count="262" uniqueCount="107">
  <si>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</si>
  <si>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</si>
  <si>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</si>
  <si>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</si>
  <si>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</si>
  <si>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</si>
  <si>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</si>
  <si>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</si>
  <si>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</si>
  <si>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</si>
  <si>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</si>
  <si>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</si>
  <si>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</si>
  <si>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</si>
  <si>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</si>
  <si>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</si>
  <si>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</si>
  <si>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</si>
  <si>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</si>
  <si>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</si>
  <si>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</si>
  <si>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</si>
  <si>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</si>
  <si>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</si>
  <si>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</si>
  <si>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</si>
  <si>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</si>
  <si>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</si>
  <si>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</si>
  <si>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</si>
  <si>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</si>
  <si>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</si>
  <si>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</si>
  <si>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</si>
  <si>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</si>
  <si>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</si>
  <si>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</si>
  <si>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</si>
  <si>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</si>
  <si>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</si>
  <si>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</si>
  <si>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</si>
  <si>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</si>
  <si>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</si>
  <si>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</si>
  <si>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</si>
  <si>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</si>
  <si>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</si>
  <si>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</si>
  <si>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</si>
  <si>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</si>
  <si>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</si>
  <si>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</si>
  <si>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</si>
  <si>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</si>
  <si>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</si>
  <si>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</si>
  <si>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</si>
  <si>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</si>
  <si>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</si>
  <si>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</si>
  <si>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</si>
  <si>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</si>
  <si>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</si>
  <si>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</si>
  <si>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</si>
  <si>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</si>
  <si>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</si>
  <si>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</si>
  <si>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</si>
  <si>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</si>
  <si>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</si>
  <si>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</si>
  <si>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</si>
  <si>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</si>
  <si>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</si>
  <si>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</si>
  <si>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</si>
  <si>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</si>
  <si>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</si>
  <si>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</si>
  <si>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</si>
  <si>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</si>
  <si>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</si>
  <si>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</si>
  <si>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</si>
  <si>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</si>
  <si>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</si>
  <si>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</si>
  <si>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</si>
  <si>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</si>
  <si>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</si>
  <si>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</si>
  <si>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</si>
  <si>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</si>
  <si>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</si>
  <si>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</si>
  <si>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</si>
  <si>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</si>
  <si>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</si>
  <si>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</si>
  <si>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</si>
  <si>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</si>
  <si>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</si>
  <si>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S27.8の給水開始時期やS30～40年代の拡張期に整備した施設が多く、それらの多くが近年更新時期を迎えていることから「①有形固定資産減価償却率」は類似団体平均値や全国平均より若干高く、老朽化が進んでいる状況です。
　そのような中、H20年度からは道路整備工事に合わせて管路の耐震化工事を行うなど、効率的な事業実施に努めることで「②管路の経年化率」は低下傾向にあり、現在は全国平均よりは高いが類似団体平均値並みの水準となっています。また「③管路更新率」については、道路工事の進捗に左右される部分もあることから年度によって波はありますが、H30年度は全国平均を上回り、類似団体平均値並みとなっています。</t>
    <phoneticPr fontId="5"/>
  </si>
  <si>
    <t>　老朽化施設の計画的な更新や耐震基準を満たしていない施設の耐震化が急務ですが、それらに加えて近年頻発している豪雨災害への備えとして停電対策や浸水対策を講じるなど、今後も安定的に水を供給すための施設改良が必要です。しかし、これら事業の推進により企業債発行額や減価償却費などの費用が増加することで、経営状況は次第に厳しくなることが懸念されています。
　そうした状況下でも、安定した事業運営を継続するため、事業費の平準化や効率的な施設の再構築など、中・長期的な視点に立って計画的に更新を進めるとともに、業務の効率化によるコスト削減などさらなる経営努力を行い、今後も健全経営を維持できるよう取り組んでいきます。</t>
    <rPh sb="116" eb="118">
      <t>スイシン</t>
    </rPh>
    <rPh sb="221" eb="222">
      <t>チュウ</t>
    </rPh>
    <rPh sb="223" eb="226">
      <t>チョウキテキ</t>
    </rPh>
    <rPh sb="227" eb="229">
      <t>シテン</t>
    </rPh>
    <rPh sb="230" eb="231">
      <t>タ</t>
    </rPh>
    <rPh sb="240" eb="241">
      <t>スス</t>
    </rPh>
    <phoneticPr fontId="5"/>
  </si>
  <si>
    <t>　本市の工業用水道事業は、S27.8に給水を開始して以来、産業経済の発展に伴い増加する水需要を賄うため4次にわたる拡張事業を行い、現在は1日当たり最大130,000㎥の給水体制を整えており、市の西部地域に広がる臨海工業地帯の工場5社と1日当たり最大94,610㎥の給水量で契約しています。
　これまで、アウトソーシングなどの経営改革に取り組むとともに、道路工事に合わせて管路の耐震化工事を行うことで事業費の縮減を図るなど経営基盤の強化に努めてきたことにより、消費増税などによる料金転嫁を除き実質35年間料金水準を据え置く中で、H8年度から23年連続で黒字を維持しています。そのため、財務関係の健全性・効率性を示す①から⑥の指標は、管路の耐震化工事に企業債を充当したことで「④企業債残高対給水収益比率」が上昇してはいるものの、全ての指標で類似団体平均値や全国平均に比べると良好な水準を維持しています。
　一方、業務関係の効率性を示す「⑦施設利用率」は、H6年の大渇水以降、毎年のように石手川ダムからの取水制限を受けていることなどから、渇水時だけでなく年間を通じて工業用水ユーザーから節水にご協力いただいているため、H30年度の1日当たり平均配水量は46,328㎥となっており、類似団体平均値や全国平均と比べて低い水準となっ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</si>
</sst>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61.56</c:v>
                </c:pt>
                <c:pt idx="1">
                  <c:v>62.73</c:v>
                </c:pt>
                <c:pt idx="2">
                  <c:v>63.87</c:v>
                </c:pt>
                <c:pt idx="3">
                  <c:v>65.03</c:v>
                </c:pt>
                <c:pt idx="4">
                  <c:v>61.07</c:v>
                </c:pt>
              </c:numCache>
            </c:numRef>
          </c:val>
          <c:extLst>
            <c:ext xmlns:c16="http://schemas.microsoft.com/office/drawing/2014/chart" uri="{C3380CC4-5D6E-409C-BE32-E72D297353CC}">
              <c16:uniqueId val="{00000000-91A6-4BB2-8B41-C537630F08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53.38</c:v>
                </c:pt>
                <c:pt idx="1">
                  <c:v>54.49</c:v>
                </c:pt>
                <c:pt idx="2">
                  <c:v>55.39</c:v>
                </c:pt>
                <c:pt idx="3">
                  <c:v>55.25</c:v>
                </c:pt>
                <c:pt idx="4">
                  <c:v>57.11</c:v>
                </c:pt>
              </c:numCache>
            </c:numRef>
          </c:val>
          <c:smooth val="0"/>
          <c:extLst>
            <c:ext xmlns:c16="http://schemas.microsoft.com/office/drawing/2014/chart" uri="{C3380CC4-5D6E-409C-BE32-E72D297353CC}">
              <c16:uniqueId val="{00000001-91A6-4BB2-8B41-C537630F08F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0F-4CCA-A6E7-6EFD23BB58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49.41</c:v>
                </c:pt>
                <c:pt idx="1">
                  <c:v>50.52</c:v>
                </c:pt>
                <c:pt idx="2">
                  <c:v>52.25</c:v>
                </c:pt>
                <c:pt idx="3">
                  <c:v>53.3</c:v>
                </c:pt>
                <c:pt idx="4">
                  <c:v>50.25</c:v>
                </c:pt>
              </c:numCache>
            </c:numRef>
          </c:val>
          <c:smooth val="0"/>
          <c:extLst>
            <c:ext xmlns:c16="http://schemas.microsoft.com/office/drawing/2014/chart" uri="{C3380CC4-5D6E-409C-BE32-E72D297353CC}">
              <c16:uniqueId val="{00000001-F10F-4CCA-A6E7-6EFD23BB585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155.69</c:v>
                </c:pt>
                <c:pt idx="1">
                  <c:v>158.27000000000001</c:v>
                </c:pt>
                <c:pt idx="2">
                  <c:v>131.82</c:v>
                </c:pt>
                <c:pt idx="3">
                  <c:v>151.96</c:v>
                </c:pt>
                <c:pt idx="4">
                  <c:v>143.11000000000001</c:v>
                </c:pt>
              </c:numCache>
            </c:numRef>
          </c:val>
          <c:extLst>
            <c:ext xmlns:c16="http://schemas.microsoft.com/office/drawing/2014/chart" uri="{C3380CC4-5D6E-409C-BE32-E72D297353CC}">
              <c16:uniqueId val="{00000000-8789-4EE7-9889-AED9C26B9F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118.17</c:v>
                </c:pt>
                <c:pt idx="1">
                  <c:v>119.31</c:v>
                </c:pt>
                <c:pt idx="2">
                  <c:v>116.37</c:v>
                </c:pt>
                <c:pt idx="3">
                  <c:v>117.28</c:v>
                </c:pt>
                <c:pt idx="4">
                  <c:v>116.96</c:v>
                </c:pt>
              </c:numCache>
            </c:numRef>
          </c:val>
          <c:smooth val="0"/>
          <c:extLst>
            <c:ext xmlns:c16="http://schemas.microsoft.com/office/drawing/2014/chart" uri="{C3380CC4-5D6E-409C-BE32-E72D297353CC}">
              <c16:uniqueId val="{00000001-8789-4EE7-9889-AED9C26B9F5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57.2</c:v>
                </c:pt>
                <c:pt idx="1">
                  <c:v>55.91</c:v>
                </c:pt>
                <c:pt idx="2">
                  <c:v>54.31</c:v>
                </c:pt>
                <c:pt idx="3">
                  <c:v>52.68</c:v>
                </c:pt>
                <c:pt idx="4">
                  <c:v>52.47</c:v>
                </c:pt>
              </c:numCache>
            </c:numRef>
          </c:val>
          <c:extLst>
            <c:ext xmlns:c16="http://schemas.microsoft.com/office/drawing/2014/chart" uri="{C3380CC4-5D6E-409C-BE32-E72D297353CC}">
              <c16:uniqueId val="{00000000-27C8-4295-B888-B27E002C55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39.6</c:v>
                </c:pt>
                <c:pt idx="1">
                  <c:v>42</c:v>
                </c:pt>
                <c:pt idx="2">
                  <c:v>43.33</c:v>
                </c:pt>
                <c:pt idx="3">
                  <c:v>44.05</c:v>
                </c:pt>
                <c:pt idx="4">
                  <c:v>51.87</c:v>
                </c:pt>
              </c:numCache>
            </c:numRef>
          </c:val>
          <c:smooth val="0"/>
          <c:extLst>
            <c:ext xmlns:c16="http://schemas.microsoft.com/office/drawing/2014/chart" uri="{C3380CC4-5D6E-409C-BE32-E72D297353CC}">
              <c16:uniqueId val="{00000001-27C8-4295-B888-B27E002C556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0.98</c:v>
                </c:pt>
                <c:pt idx="1">
                  <c:v>1.57</c:v>
                </c:pt>
                <c:pt idx="2">
                  <c:v>0</c:v>
                </c:pt>
                <c:pt idx="3">
                  <c:v>0.16</c:v>
                </c:pt>
                <c:pt idx="4">
                  <c:v>0.32</c:v>
                </c:pt>
              </c:numCache>
            </c:numRef>
          </c:val>
          <c:extLst>
            <c:ext xmlns:c16="http://schemas.microsoft.com/office/drawing/2014/chart" uri="{C3380CC4-5D6E-409C-BE32-E72D297353CC}">
              <c16:uniqueId val="{00000000-E3DE-46DC-82ED-D4730F7FF5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0.41</c:v>
                </c:pt>
                <c:pt idx="1">
                  <c:v>0.48</c:v>
                </c:pt>
                <c:pt idx="2">
                  <c:v>0.52</c:v>
                </c:pt>
                <c:pt idx="3">
                  <c:v>1.3</c:v>
                </c:pt>
                <c:pt idx="4">
                  <c:v>0.28000000000000003</c:v>
                </c:pt>
              </c:numCache>
            </c:numRef>
          </c:val>
          <c:smooth val="0"/>
          <c:extLst>
            <c:ext xmlns:c16="http://schemas.microsoft.com/office/drawing/2014/chart" uri="{C3380CC4-5D6E-409C-BE32-E72D297353CC}">
              <c16:uniqueId val="{00000001-E3DE-46DC-82ED-D4730F7FF501}"/>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7022.55</c:v>
                </c:pt>
                <c:pt idx="1">
                  <c:v>7154.04</c:v>
                </c:pt>
                <c:pt idx="2">
                  <c:v>1141.29</c:v>
                </c:pt>
                <c:pt idx="3">
                  <c:v>3091.19</c:v>
                </c:pt>
                <c:pt idx="4">
                  <c:v>1566.04</c:v>
                </c:pt>
              </c:numCache>
            </c:numRef>
          </c:val>
          <c:extLst>
            <c:ext xmlns:c16="http://schemas.microsoft.com/office/drawing/2014/chart" uri="{C3380CC4-5D6E-409C-BE32-E72D297353CC}">
              <c16:uniqueId val="{00000000-9A3E-46BF-BEF4-49292FA2DA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577.44000000000005</c:v>
                </c:pt>
                <c:pt idx="1">
                  <c:v>605.5</c:v>
                </c:pt>
                <c:pt idx="2">
                  <c:v>551.42999999999995</c:v>
                </c:pt>
                <c:pt idx="3">
                  <c:v>687.99</c:v>
                </c:pt>
                <c:pt idx="4">
                  <c:v>655.75</c:v>
                </c:pt>
              </c:numCache>
            </c:numRef>
          </c:val>
          <c:smooth val="0"/>
          <c:extLst>
            <c:ext xmlns:c16="http://schemas.microsoft.com/office/drawing/2014/chart" uri="{C3380CC4-5D6E-409C-BE32-E72D297353CC}">
              <c16:uniqueId val="{00000001-9A3E-46BF-BEF4-49292FA2DA1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54.19</c:v>
                </c:pt>
                <c:pt idx="3">
                  <c:v>58.86</c:v>
                </c:pt>
                <c:pt idx="4">
                  <c:v>76.5</c:v>
                </c:pt>
              </c:numCache>
            </c:numRef>
          </c:val>
          <c:extLst>
            <c:ext xmlns:c16="http://schemas.microsoft.com/office/drawing/2014/chart" uri="{C3380CC4-5D6E-409C-BE32-E72D297353CC}">
              <c16:uniqueId val="{00000000-35B9-4D8E-AF30-C46FBCAAC4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235.11</c:v>
                </c:pt>
                <c:pt idx="1">
                  <c:v>222.22</c:v>
                </c:pt>
                <c:pt idx="2">
                  <c:v>216.41</c:v>
                </c:pt>
                <c:pt idx="3">
                  <c:v>208.47</c:v>
                </c:pt>
                <c:pt idx="4">
                  <c:v>193.85</c:v>
                </c:pt>
              </c:numCache>
            </c:numRef>
          </c:val>
          <c:smooth val="0"/>
          <c:extLst>
            <c:ext xmlns:c16="http://schemas.microsoft.com/office/drawing/2014/chart" uri="{C3380CC4-5D6E-409C-BE32-E72D297353CC}">
              <c16:uniqueId val="{00000001-35B9-4D8E-AF30-C46FBCAAC49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154.29</c:v>
                </c:pt>
                <c:pt idx="1">
                  <c:v>159.6</c:v>
                </c:pt>
                <c:pt idx="2">
                  <c:v>129.59</c:v>
                </c:pt>
                <c:pt idx="3">
                  <c:v>154.1</c:v>
                </c:pt>
                <c:pt idx="4">
                  <c:v>144.87</c:v>
                </c:pt>
              </c:numCache>
            </c:numRef>
          </c:val>
          <c:extLst>
            <c:ext xmlns:c16="http://schemas.microsoft.com/office/drawing/2014/chart" uri="{C3380CC4-5D6E-409C-BE32-E72D297353CC}">
              <c16:uniqueId val="{00000000-209F-4622-956F-9B0F3C70BB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109.11</c:v>
                </c:pt>
                <c:pt idx="1">
                  <c:v>109.19</c:v>
                </c:pt>
                <c:pt idx="2">
                  <c:v>105.24</c:v>
                </c:pt>
                <c:pt idx="3">
                  <c:v>105.71</c:v>
                </c:pt>
                <c:pt idx="4">
                  <c:v>105.06</c:v>
                </c:pt>
              </c:numCache>
            </c:numRef>
          </c:val>
          <c:smooth val="0"/>
          <c:extLst>
            <c:ext xmlns:c16="http://schemas.microsoft.com/office/drawing/2014/chart" uri="{C3380CC4-5D6E-409C-BE32-E72D297353CC}">
              <c16:uniqueId val="{00000001-209F-4622-956F-9B0F3C70BBD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10.39</c:v>
                </c:pt>
                <c:pt idx="1">
                  <c:v>10.039999999999999</c:v>
                </c:pt>
                <c:pt idx="2">
                  <c:v>12.37</c:v>
                </c:pt>
                <c:pt idx="3">
                  <c:v>10.4</c:v>
                </c:pt>
                <c:pt idx="4">
                  <c:v>11.07</c:v>
                </c:pt>
              </c:numCache>
            </c:numRef>
          </c:val>
          <c:extLst>
            <c:ext xmlns:c16="http://schemas.microsoft.com/office/drawing/2014/chart" uri="{C3380CC4-5D6E-409C-BE32-E72D297353CC}">
              <c16:uniqueId val="{00000000-7491-419F-95FA-D3B07CEFD5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25</c:v>
                </c:pt>
                <c:pt idx="1">
                  <c:v>25.13</c:v>
                </c:pt>
                <c:pt idx="2">
                  <c:v>26.03</c:v>
                </c:pt>
                <c:pt idx="3">
                  <c:v>25.98</c:v>
                </c:pt>
                <c:pt idx="4">
                  <c:v>26.84</c:v>
                </c:pt>
              </c:numCache>
            </c:numRef>
          </c:val>
          <c:smooth val="0"/>
          <c:extLst>
            <c:ext xmlns:c16="http://schemas.microsoft.com/office/drawing/2014/chart" uri="{C3380CC4-5D6E-409C-BE32-E72D297353CC}">
              <c16:uniqueId val="{00000001-7491-419F-95FA-D3B07CEFD57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42.19</c:v>
                </c:pt>
                <c:pt idx="1">
                  <c:v>41.04</c:v>
                </c:pt>
                <c:pt idx="2">
                  <c:v>36.17</c:v>
                </c:pt>
                <c:pt idx="3">
                  <c:v>35.340000000000003</c:v>
                </c:pt>
                <c:pt idx="4">
                  <c:v>35.64</c:v>
                </c:pt>
              </c:numCache>
            </c:numRef>
          </c:val>
          <c:extLst>
            <c:ext xmlns:c16="http://schemas.microsoft.com/office/drawing/2014/chart" uri="{C3380CC4-5D6E-409C-BE32-E72D297353CC}">
              <c16:uniqueId val="{00000000-FA21-47C8-B719-6749C0C0BA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41.77</c:v>
                </c:pt>
                <c:pt idx="1">
                  <c:v>40.97</c:v>
                </c:pt>
                <c:pt idx="2">
                  <c:v>40.69</c:v>
                </c:pt>
                <c:pt idx="3">
                  <c:v>40.67</c:v>
                </c:pt>
                <c:pt idx="4">
                  <c:v>40.89</c:v>
                </c:pt>
              </c:numCache>
            </c:numRef>
          </c:val>
          <c:smooth val="0"/>
          <c:extLst>
            <c:ext xmlns:c16="http://schemas.microsoft.com/office/drawing/2014/chart" uri="{C3380CC4-5D6E-409C-BE32-E72D297353CC}">
              <c16:uniqueId val="{00000001-FA21-47C8-B719-6749C0C0BADD}"/>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89.7</c:v>
                </c:pt>
                <c:pt idx="1">
                  <c:v>72.78</c:v>
                </c:pt>
                <c:pt idx="2">
                  <c:v>72.78</c:v>
                </c:pt>
                <c:pt idx="3">
                  <c:v>72.78</c:v>
                </c:pt>
                <c:pt idx="4">
                  <c:v>72.78</c:v>
                </c:pt>
              </c:numCache>
            </c:numRef>
          </c:val>
          <c:extLst>
            <c:ext xmlns:c16="http://schemas.microsoft.com/office/drawing/2014/chart" uri="{C3380CC4-5D6E-409C-BE32-E72D297353CC}">
              <c16:uniqueId val="{00000000-065F-42B6-94E3-11D41BD625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64.95</c:v>
                </c:pt>
                <c:pt idx="1">
                  <c:v>63.26</c:v>
                </c:pt>
                <c:pt idx="2">
                  <c:v>62.7</c:v>
                </c:pt>
                <c:pt idx="3">
                  <c:v>62.59</c:v>
                </c:pt>
                <c:pt idx="4">
                  <c:v>61.76</c:v>
                </c:pt>
              </c:numCache>
            </c:numRef>
          </c:val>
          <c:smooth val="0"/>
          <c:extLst>
            <c:ext xmlns:c16="http://schemas.microsoft.com/office/drawing/2014/chart" uri="{C3380CC4-5D6E-409C-BE32-E72D297353CC}">
              <c16:uniqueId val="{00000001-065F-42B6-94E3-11D41BD6255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愛媛県　松山市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130000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中規模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46328</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91.5</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5</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94610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その他</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106</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155.69</v>
      </c>
      <c r="Y32" s="106"/>
      <c r="Z32" s="106"/>
      <c r="AA32" s="106"/>
      <c r="AB32" s="106"/>
      <c r="AC32" s="106"/>
      <c r="AD32" s="106"/>
      <c r="AE32" s="106"/>
      <c r="AF32" s="106"/>
      <c r="AG32" s="106"/>
      <c r="AH32" s="106"/>
      <c r="AI32" s="106"/>
      <c r="AJ32" s="106"/>
      <c r="AK32" s="106"/>
      <c r="AL32" s="106"/>
      <c r="AM32" s="106"/>
      <c r="AN32" s="106"/>
      <c r="AO32" s="106"/>
      <c r="AP32" s="106"/>
      <c r="AQ32" s="107"/>
      <c r="AR32" s="105">
        <f>データ!U6</f>
        <v>158.27000000000001</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131.82</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151.96</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143.11000000000001</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7022.55</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7154.04</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1141.29</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3091.19</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1566.04</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54.19</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58.86</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76.5</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118.17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119.31</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116.37</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117.28</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116.96</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49.41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50.52</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52.25</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53.3</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50.25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577.44000000000005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605.5</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551.42999999999995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687.99</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655.75</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235.11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222.22</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216.41</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208.47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193.85</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5"/>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7"/>
      <c r="DV34" s="2"/>
      <c r="DW34" s="2"/>
      <c r="DX34" s="2"/>
      <c r="DY34" s="2"/>
      <c r="DZ34" s="2"/>
      <c r="EA34" s="2"/>
      <c r="EB34" s="2"/>
      <c r="EC34" s="2"/>
      <c r="ED34" s="65"/>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7"/>
      <c r="IP34" s="2"/>
      <c r="IQ34" s="2"/>
      <c r="IR34" s="2"/>
      <c r="IS34" s="2"/>
      <c r="IT34" s="2"/>
      <c r="IU34" s="2"/>
      <c r="IV34" s="2"/>
      <c r="IW34" s="2"/>
      <c r="IX34" s="65"/>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6"/>
      <c r="ND34" s="66"/>
      <c r="NE34" s="66"/>
      <c r="NF34" s="66"/>
      <c r="NG34" s="66"/>
      <c r="NH34" s="66"/>
      <c r="NI34" s="67"/>
      <c r="NJ34" s="2"/>
      <c r="NK34" s="2"/>
      <c r="NL34" s="2"/>
      <c r="NM34" s="2"/>
      <c r="NN34" s="2"/>
      <c r="NO34" s="2"/>
      <c r="NP34" s="2"/>
      <c r="NQ34" s="2"/>
      <c r="NR34" s="65"/>
      <c r="NS34" s="66"/>
      <c r="NT34" s="66"/>
      <c r="NU34" s="66"/>
      <c r="NV34" s="66"/>
      <c r="NW34" s="66"/>
      <c r="NX34" s="66"/>
      <c r="NY34" s="66"/>
      <c r="NZ34" s="66"/>
      <c r="OA34" s="66"/>
      <c r="OB34" s="66"/>
      <c r="OC34" s="66"/>
      <c r="OD34" s="66"/>
      <c r="OE34" s="66"/>
      <c r="OF34" s="66"/>
      <c r="OG34" s="66"/>
      <c r="OH34" s="66"/>
      <c r="OI34" s="66"/>
      <c r="OJ34" s="66"/>
      <c r="OK34" s="66"/>
      <c r="OL34" s="66"/>
      <c r="OM34" s="66"/>
      <c r="ON34" s="66"/>
      <c r="OO34" s="66"/>
      <c r="OP34" s="66"/>
      <c r="OQ34" s="66"/>
      <c r="OR34" s="66"/>
      <c r="OS34" s="66"/>
      <c r="OT34" s="66"/>
      <c r="OU34" s="66"/>
      <c r="OV34" s="66"/>
      <c r="OW34" s="66"/>
      <c r="OX34" s="66"/>
      <c r="OY34" s="66"/>
      <c r="OZ34" s="66"/>
      <c r="PA34" s="66"/>
      <c r="PB34" s="66"/>
      <c r="PC34" s="66"/>
      <c r="PD34" s="66"/>
      <c r="PE34" s="66"/>
      <c r="PF34" s="66"/>
      <c r="PG34" s="66"/>
      <c r="PH34" s="66"/>
      <c r="PI34" s="66"/>
      <c r="PJ34" s="66"/>
      <c r="PK34" s="66"/>
      <c r="PL34" s="66"/>
      <c r="PM34" s="66"/>
      <c r="PN34" s="66"/>
      <c r="PO34" s="66"/>
      <c r="PP34" s="66"/>
      <c r="PQ34" s="66"/>
      <c r="PR34" s="66"/>
      <c r="PS34" s="66"/>
      <c r="PT34" s="66"/>
      <c r="PU34" s="66"/>
      <c r="PV34" s="66"/>
      <c r="PW34" s="66"/>
      <c r="PX34" s="66"/>
      <c r="PY34" s="66"/>
      <c r="PZ34" s="66"/>
      <c r="QA34" s="66"/>
      <c r="QB34" s="66"/>
      <c r="QC34" s="66"/>
      <c r="QD34" s="66"/>
      <c r="QE34" s="66"/>
      <c r="QF34" s="66"/>
      <c r="QG34" s="66"/>
      <c r="QH34" s="66"/>
      <c r="QI34" s="66"/>
      <c r="QJ34" s="66"/>
      <c r="QK34" s="66"/>
      <c r="QL34" s="66"/>
      <c r="QM34" s="66"/>
      <c r="QN34" s="66"/>
      <c r="QO34" s="66"/>
      <c r="QP34" s="66"/>
      <c r="QQ34" s="66"/>
      <c r="QR34" s="66"/>
      <c r="QS34" s="66"/>
      <c r="QT34" s="66"/>
      <c r="QU34" s="66"/>
      <c r="QV34" s="66"/>
      <c r="QW34" s="66"/>
      <c r="QX34" s="66"/>
      <c r="QY34" s="66"/>
      <c r="QZ34" s="66"/>
      <c r="RA34" s="66"/>
      <c r="RB34" s="66"/>
      <c r="RC34" s="66"/>
      <c r="RD34" s="66"/>
      <c r="RE34" s="66"/>
      <c r="RF34" s="66"/>
      <c r="RG34" s="66"/>
      <c r="RH34" s="66"/>
      <c r="RI34" s="66"/>
      <c r="RJ34" s="66"/>
      <c r="RK34" s="66"/>
      <c r="RL34" s="66"/>
      <c r="RM34" s="66"/>
      <c r="RN34" s="66"/>
      <c r="RO34" s="66"/>
      <c r="RP34" s="66"/>
      <c r="RQ34" s="66"/>
      <c r="RR34" s="66"/>
      <c r="RS34" s="66"/>
      <c r="RT34" s="66"/>
      <c r="RU34" s="66"/>
      <c r="RV34" s="66"/>
      <c r="RW34" s="66"/>
      <c r="RX34" s="66"/>
      <c r="RY34" s="66"/>
      <c r="RZ34" s="66"/>
      <c r="SA34" s="66"/>
      <c r="SB34" s="66"/>
      <c r="SC34" s="67"/>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104</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154.29</v>
      </c>
      <c r="Y55" s="106"/>
      <c r="Z55" s="106"/>
      <c r="AA55" s="106"/>
      <c r="AB55" s="106"/>
      <c r="AC55" s="106"/>
      <c r="AD55" s="106"/>
      <c r="AE55" s="106"/>
      <c r="AF55" s="106"/>
      <c r="AG55" s="106"/>
      <c r="AH55" s="106"/>
      <c r="AI55" s="106"/>
      <c r="AJ55" s="106"/>
      <c r="AK55" s="106"/>
      <c r="AL55" s="106"/>
      <c r="AM55" s="106"/>
      <c r="AN55" s="106"/>
      <c r="AO55" s="106"/>
      <c r="AP55" s="106"/>
      <c r="AQ55" s="107"/>
      <c r="AR55" s="105">
        <f>データ!BM6</f>
        <v>159.6</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129.59</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154.1</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144.87</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10.39</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10.039999999999999</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12.37</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10.4</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11.07</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42.19</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41.04</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36.17</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35.340000000000003</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35.64</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89.7</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72.78</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72.78</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72.78</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72.78</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109.11</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109.19</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105.24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105.71</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105.06</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25</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25.13</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26.03</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25.98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26.84</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41.77</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40.97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40.69</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40.67</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40.89</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64.95</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63.26</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62.7</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62.59</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61.76</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5"/>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7"/>
      <c r="DV57" s="2"/>
      <c r="DW57" s="2"/>
      <c r="DX57" s="2"/>
      <c r="DY57" s="2"/>
      <c r="DZ57" s="2"/>
      <c r="EA57" s="2"/>
      <c r="EB57" s="2"/>
      <c r="EC57" s="2"/>
      <c r="ED57" s="65"/>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7"/>
      <c r="IP57" s="2"/>
      <c r="IQ57" s="2"/>
      <c r="IR57" s="2"/>
      <c r="IS57" s="2"/>
      <c r="IT57" s="2"/>
      <c r="IU57" s="2"/>
      <c r="IV57" s="2"/>
      <c r="IW57" s="2"/>
      <c r="IX57" s="65"/>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6"/>
      <c r="ND57" s="66"/>
      <c r="NE57" s="66"/>
      <c r="NF57" s="66"/>
      <c r="NG57" s="66"/>
      <c r="NH57" s="66"/>
      <c r="NI57" s="67"/>
      <c r="NJ57" s="2"/>
      <c r="NK57" s="2"/>
      <c r="NL57" s="2"/>
      <c r="NM57" s="2"/>
      <c r="NN57" s="2"/>
      <c r="NO57" s="2"/>
      <c r="NP57" s="2"/>
      <c r="NQ57" s="2"/>
      <c r="NR57" s="65"/>
      <c r="NS57" s="66"/>
      <c r="NT57" s="66"/>
      <c r="NU57" s="66"/>
      <c r="NV57" s="66"/>
      <c r="NW57" s="66"/>
      <c r="NX57" s="66"/>
      <c r="NY57" s="66"/>
      <c r="NZ57" s="66"/>
      <c r="OA57" s="66"/>
      <c r="OB57" s="66"/>
      <c r="OC57" s="66"/>
      <c r="OD57" s="66"/>
      <c r="OE57" s="66"/>
      <c r="OF57" s="66"/>
      <c r="OG57" s="66"/>
      <c r="OH57" s="66"/>
      <c r="OI57" s="66"/>
      <c r="OJ57" s="66"/>
      <c r="OK57" s="66"/>
      <c r="OL57" s="66"/>
      <c r="OM57" s="66"/>
      <c r="ON57" s="66"/>
      <c r="OO57" s="66"/>
      <c r="OP57" s="66"/>
      <c r="OQ57" s="66"/>
      <c r="OR57" s="66"/>
      <c r="OS57" s="66"/>
      <c r="OT57" s="66"/>
      <c r="OU57" s="66"/>
      <c r="OV57" s="66"/>
      <c r="OW57" s="66"/>
      <c r="OX57" s="66"/>
      <c r="OY57" s="66"/>
      <c r="OZ57" s="66"/>
      <c r="PA57" s="66"/>
      <c r="PB57" s="66"/>
      <c r="PC57" s="66"/>
      <c r="PD57" s="66"/>
      <c r="PE57" s="66"/>
      <c r="PF57" s="66"/>
      <c r="PG57" s="66"/>
      <c r="PH57" s="66"/>
      <c r="PI57" s="66"/>
      <c r="PJ57" s="66"/>
      <c r="PK57" s="66"/>
      <c r="PL57" s="66"/>
      <c r="PM57" s="66"/>
      <c r="PN57" s="66"/>
      <c r="PO57" s="66"/>
      <c r="PP57" s="66"/>
      <c r="PQ57" s="66"/>
      <c r="PR57" s="66"/>
      <c r="PS57" s="66"/>
      <c r="PT57" s="66"/>
      <c r="PU57" s="66"/>
      <c r="PV57" s="66"/>
      <c r="PW57" s="66"/>
      <c r="PX57" s="66"/>
      <c r="PY57" s="66"/>
      <c r="PZ57" s="66"/>
      <c r="QA57" s="66"/>
      <c r="QB57" s="66"/>
      <c r="QC57" s="66"/>
      <c r="QD57" s="66"/>
      <c r="QE57" s="66"/>
      <c r="QF57" s="66"/>
      <c r="QG57" s="66"/>
      <c r="QH57" s="66"/>
      <c r="QI57" s="66"/>
      <c r="QJ57" s="66"/>
      <c r="QK57" s="66"/>
      <c r="QL57" s="66"/>
      <c r="QM57" s="66"/>
      <c r="QN57" s="66"/>
      <c r="QO57" s="66"/>
      <c r="QP57" s="66"/>
      <c r="QQ57" s="66"/>
      <c r="QR57" s="66"/>
      <c r="QS57" s="66"/>
      <c r="QT57" s="66"/>
      <c r="QU57" s="66"/>
      <c r="QV57" s="66"/>
      <c r="QW57" s="66"/>
      <c r="QX57" s="66"/>
      <c r="QY57" s="66"/>
      <c r="QZ57" s="66"/>
      <c r="RA57" s="66"/>
      <c r="RB57" s="66"/>
      <c r="RC57" s="66"/>
      <c r="RD57" s="66"/>
      <c r="RE57" s="66"/>
      <c r="RF57" s="66"/>
      <c r="RG57" s="66"/>
      <c r="RH57" s="66"/>
      <c r="RI57" s="66"/>
      <c r="RJ57" s="66"/>
      <c r="RK57" s="66"/>
      <c r="RL57" s="66"/>
      <c r="RM57" s="66"/>
      <c r="RN57" s="66"/>
      <c r="RO57" s="66"/>
      <c r="RP57" s="66"/>
      <c r="RQ57" s="66"/>
      <c r="RR57" s="66"/>
      <c r="RS57" s="66"/>
      <c r="RT57" s="66"/>
      <c r="RU57" s="66"/>
      <c r="RV57" s="66"/>
      <c r="RW57" s="66"/>
      <c r="RX57" s="66"/>
      <c r="RY57" s="66"/>
      <c r="RZ57" s="66"/>
      <c r="SA57" s="66"/>
      <c r="SB57" s="66"/>
      <c r="SC57" s="67"/>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105</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61.56</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62.73</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63.87</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65.03</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61.07</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57.2</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55.91</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54.31</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52.68</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52.47</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0.98</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1.57</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0.16</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0.32</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53.38</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54.49</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55.39</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55.25</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57.11</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39.6</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42</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43.33</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44.05</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51.87</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0.41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0.48</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0.52</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0.28000000000000003</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5"/>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7"/>
      <c r="FF82" s="2"/>
      <c r="FG82" s="2"/>
      <c r="FH82" s="2"/>
      <c r="FI82" s="2"/>
      <c r="FJ82" s="2"/>
      <c r="FK82" s="2"/>
      <c r="FL82" s="2"/>
      <c r="FM82" s="2"/>
      <c r="FN82" s="2"/>
      <c r="FO82" s="2"/>
      <c r="FP82" s="2"/>
      <c r="FQ82" s="2"/>
      <c r="FR82" s="2"/>
      <c r="FS82" s="2"/>
      <c r="FT82" s="2"/>
      <c r="FU82" s="2"/>
      <c r="FV82" s="65"/>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7"/>
      <c r="LR82" s="2"/>
      <c r="LS82" s="2"/>
      <c r="LT82" s="2"/>
      <c r="LU82" s="2"/>
      <c r="LV82" s="2"/>
      <c r="LW82" s="2"/>
      <c r="LX82" s="2"/>
      <c r="LY82" s="2"/>
      <c r="LZ82" s="2"/>
      <c r="MA82" s="2"/>
      <c r="MB82" s="2"/>
      <c r="MC82" s="2"/>
      <c r="MD82" s="2"/>
      <c r="ME82" s="2"/>
      <c r="MF82" s="2"/>
      <c r="MG82" s="2"/>
      <c r="MH82" s="65"/>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c r="OH82" s="66"/>
      <c r="OI82" s="66"/>
      <c r="OJ82" s="66"/>
      <c r="OK82" s="66"/>
      <c r="OL82" s="66"/>
      <c r="OM82" s="66"/>
      <c r="ON82" s="66"/>
      <c r="OO82" s="66"/>
      <c r="OP82" s="66"/>
      <c r="OQ82" s="66"/>
      <c r="OR82" s="66"/>
      <c r="OS82" s="66"/>
      <c r="OT82" s="66"/>
      <c r="OU82" s="66"/>
      <c r="OV82" s="66"/>
      <c r="OW82" s="66"/>
      <c r="OX82" s="66"/>
      <c r="OY82" s="66"/>
      <c r="OZ82" s="66"/>
      <c r="PA82" s="66"/>
      <c r="PB82" s="66"/>
      <c r="PC82" s="66"/>
      <c r="PD82" s="66"/>
      <c r="PE82" s="66"/>
      <c r="PF82" s="66"/>
      <c r="PG82" s="66"/>
      <c r="PH82" s="66"/>
      <c r="PI82" s="66"/>
      <c r="PJ82" s="66"/>
      <c r="PK82" s="66"/>
      <c r="PL82" s="66"/>
      <c r="PM82" s="66"/>
      <c r="PN82" s="66"/>
      <c r="PO82" s="66"/>
      <c r="PP82" s="66"/>
      <c r="PQ82" s="66"/>
      <c r="PR82" s="66"/>
      <c r="PS82" s="66"/>
      <c r="PT82" s="66"/>
      <c r="PU82" s="66"/>
      <c r="PV82" s="66"/>
      <c r="PW82" s="66"/>
      <c r="PX82" s="66"/>
      <c r="PY82" s="66"/>
      <c r="PZ82" s="66"/>
      <c r="QA82" s="66"/>
      <c r="QB82" s="66"/>
      <c r="QC82" s="66"/>
      <c r="QD82" s="66"/>
      <c r="QE82" s="66"/>
      <c r="QF82" s="66"/>
      <c r="QG82" s="66"/>
      <c r="QH82" s="66"/>
      <c r="QI82" s="66"/>
      <c r="QJ82" s="66"/>
      <c r="QK82" s="66"/>
      <c r="QL82" s="66"/>
      <c r="QM82" s="66"/>
      <c r="QN82" s="66"/>
      <c r="QO82" s="66"/>
      <c r="QP82" s="66"/>
      <c r="QQ82" s="66"/>
      <c r="QR82" s="66"/>
      <c r="QS82" s="66"/>
      <c r="QT82" s="66"/>
      <c r="QU82" s="66"/>
      <c r="QV82" s="66"/>
      <c r="QW82" s="66"/>
      <c r="QX82" s="66"/>
      <c r="QY82" s="66"/>
      <c r="QZ82" s="66"/>
      <c r="RA82" s="66"/>
      <c r="RB82" s="66"/>
      <c r="RC82" s="66"/>
      <c r="RD82" s="66"/>
      <c r="RE82" s="66"/>
      <c r="RF82" s="66"/>
      <c r="RG82" s="66"/>
      <c r="RH82" s="66"/>
      <c r="RI82" s="66"/>
      <c r="RJ82" s="66"/>
      <c r="RK82" s="66"/>
      <c r="RL82" s="66"/>
      <c r="RM82" s="66"/>
      <c r="RN82" s="66"/>
      <c r="RO82" s="66"/>
      <c r="RP82" s="66"/>
      <c r="RQ82" s="66"/>
      <c r="RR82" s="66"/>
      <c r="RS82" s="66"/>
      <c r="RT82" s="66"/>
      <c r="RU82" s="66"/>
      <c r="RV82" s="66"/>
      <c r="RW82" s="66"/>
      <c r="RX82" s="66"/>
      <c r="RY82" s="66"/>
      <c r="RZ82" s="66"/>
      <c r="SA82" s="66"/>
      <c r="SB82" s="66"/>
      <c r="SC82" s="67"/>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31</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9" t="str">
        <f>データ!AD6</f>
        <v>【118.92】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t="str">
        <f>データ!AO6</f>
        <v>【26.31】</v>
      </c>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t="str">
        <f>データ!AZ6</f>
        <v>【450.05】</v>
      </c>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t="str">
        <f>データ!BK6</f>
        <v>【246.04】</v>
      </c>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t="str">
        <f>データ!BV6</f>
        <v>【114.16】</v>
      </c>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t="str">
        <f>データ!CG6</f>
        <v>【18.71】</v>
      </c>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9"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9"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9"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9"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sJ8g2W95HR0mR4MCaxtRdoi99ja7mqIr5Ih03vJgzcY1XA5xOjmGUcGdGYDljUPiLThM8nIwvNbHbxHIx0ll9g==" saltValue="9ZcajRG6yfbG6Hs2jxrUN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48</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49</v>
      </c>
      <c r="B4" s="47"/>
      <c r="C4" s="47"/>
      <c r="D4" s="47"/>
      <c r="E4" s="47"/>
      <c r="F4" s="47"/>
      <c r="G4" s="47"/>
      <c r="H4" s="155"/>
      <c r="I4" s="156"/>
      <c r="J4" s="156"/>
      <c r="K4" s="156"/>
      <c r="L4" s="156"/>
      <c r="M4" s="156"/>
      <c r="N4" s="156"/>
      <c r="O4" s="156"/>
      <c r="P4" s="156"/>
      <c r="Q4" s="156"/>
      <c r="R4" s="156"/>
      <c r="S4" s="156"/>
      <c r="T4" s="152" t="s">
        <v>50</v>
      </c>
      <c r="U4" s="152"/>
      <c r="V4" s="152"/>
      <c r="W4" s="152"/>
      <c r="X4" s="152"/>
      <c r="Y4" s="152"/>
      <c r="Z4" s="152"/>
      <c r="AA4" s="152"/>
      <c r="AB4" s="152"/>
      <c r="AC4" s="152"/>
      <c r="AD4" s="152"/>
      <c r="AE4" s="152" t="s">
        <v>51</v>
      </c>
      <c r="AF4" s="152"/>
      <c r="AG4" s="152"/>
      <c r="AH4" s="152"/>
      <c r="AI4" s="152"/>
      <c r="AJ4" s="152"/>
      <c r="AK4" s="152"/>
      <c r="AL4" s="152"/>
      <c r="AM4" s="152"/>
      <c r="AN4" s="152"/>
      <c r="AO4" s="152"/>
      <c r="AP4" s="152" t="s">
        <v>52</v>
      </c>
      <c r="AQ4" s="152"/>
      <c r="AR4" s="152"/>
      <c r="AS4" s="152"/>
      <c r="AT4" s="152"/>
      <c r="AU4" s="152"/>
      <c r="AV4" s="152"/>
      <c r="AW4" s="152"/>
      <c r="AX4" s="152"/>
      <c r="AY4" s="152"/>
      <c r="AZ4" s="152"/>
      <c r="BA4" s="152" t="s">
        <v>53</v>
      </c>
      <c r="BB4" s="152"/>
      <c r="BC4" s="152"/>
      <c r="BD4" s="152"/>
      <c r="BE4" s="152"/>
      <c r="BF4" s="152"/>
      <c r="BG4" s="152"/>
      <c r="BH4" s="152"/>
      <c r="BI4" s="152"/>
      <c r="BJ4" s="152"/>
      <c r="BK4" s="152"/>
      <c r="BL4" s="152" t="s">
        <v>54</v>
      </c>
      <c r="BM4" s="152"/>
      <c r="BN4" s="152"/>
      <c r="BO4" s="152"/>
      <c r="BP4" s="152"/>
      <c r="BQ4" s="152"/>
      <c r="BR4" s="152"/>
      <c r="BS4" s="152"/>
      <c r="BT4" s="152"/>
      <c r="BU4" s="152"/>
      <c r="BV4" s="152"/>
      <c r="BW4" s="152" t="s">
        <v>55</v>
      </c>
      <c r="BX4" s="152"/>
      <c r="BY4" s="152"/>
      <c r="BZ4" s="152"/>
      <c r="CA4" s="152"/>
      <c r="CB4" s="152"/>
      <c r="CC4" s="152"/>
      <c r="CD4" s="152"/>
      <c r="CE4" s="152"/>
      <c r="CF4" s="152"/>
      <c r="CG4" s="152"/>
      <c r="CH4" s="152" t="s">
        <v>56</v>
      </c>
      <c r="CI4" s="152"/>
      <c r="CJ4" s="152"/>
      <c r="CK4" s="152"/>
      <c r="CL4" s="152"/>
      <c r="CM4" s="152"/>
      <c r="CN4" s="152"/>
      <c r="CO4" s="152"/>
      <c r="CP4" s="152"/>
      <c r="CQ4" s="152"/>
      <c r="CR4" s="152"/>
      <c r="CS4" s="152" t="s">
        <v>57</v>
      </c>
      <c r="CT4" s="152"/>
      <c r="CU4" s="152"/>
      <c r="CV4" s="152"/>
      <c r="CW4" s="152"/>
      <c r="CX4" s="152"/>
      <c r="CY4" s="152"/>
      <c r="CZ4" s="152"/>
      <c r="DA4" s="152"/>
      <c r="DB4" s="152"/>
      <c r="DC4" s="152"/>
      <c r="DD4" s="152" t="s">
        <v>58</v>
      </c>
      <c r="DE4" s="152"/>
      <c r="DF4" s="152"/>
      <c r="DG4" s="152"/>
      <c r="DH4" s="152"/>
      <c r="DI4" s="152"/>
      <c r="DJ4" s="152"/>
      <c r="DK4" s="152"/>
      <c r="DL4" s="152"/>
      <c r="DM4" s="152"/>
      <c r="DN4" s="152"/>
      <c r="DO4" s="152" t="s">
        <v>59</v>
      </c>
      <c r="DP4" s="152"/>
      <c r="DQ4" s="152"/>
      <c r="DR4" s="152"/>
      <c r="DS4" s="152"/>
      <c r="DT4" s="152"/>
      <c r="DU4" s="152"/>
      <c r="DV4" s="152"/>
      <c r="DW4" s="152"/>
      <c r="DX4" s="152"/>
      <c r="DY4" s="152"/>
      <c r="DZ4" s="152" t="s">
        <v>60</v>
      </c>
      <c r="EA4" s="152"/>
      <c r="EB4" s="152"/>
      <c r="EC4" s="152"/>
      <c r="ED4" s="152"/>
      <c r="EE4" s="152"/>
      <c r="EF4" s="152"/>
      <c r="EG4" s="152"/>
      <c r="EH4" s="152"/>
      <c r="EI4" s="152"/>
      <c r="EJ4" s="152"/>
    </row>
    <row r="5" spans="1:140">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c r="A6" s="45" t="s">
        <v>86</v>
      </c>
      <c r="B6" s="50"/>
      <c r="C6" s="50"/>
      <c r="D6" s="50"/>
      <c r="E6" s="50"/>
      <c r="F6" s="50"/>
      <c r="G6" s="50"/>
      <c r="H6" s="50"/>
      <c r="I6" s="50"/>
      <c r="J6" s="50"/>
      <c r="K6" s="50"/>
      <c r="L6" s="50"/>
      <c r="M6" s="50"/>
      <c r="N6" s="50"/>
      <c r="O6" s="50"/>
      <c r="P6" s="50"/>
      <c r="Q6" s="51"/>
      <c r="R6" s="50"/>
      <c r="S6" s="50"/>
      <c r="T6" s="52">
        <f t="shared" ref="T6:CE6" si="3">T7</f>
        <v>155.69</v>
      </c>
      <c r="U6" s="52">
        <f>U7</f>
        <v>158.27000000000001</v>
      </c>
      <c r="V6" s="52">
        <f>V7</f>
        <v>131.82</v>
      </c>
      <c r="W6" s="52">
        <f>W7</f>
        <v>151.96</v>
      </c>
      <c r="X6" s="52">
        <f t="shared" si="3"/>
        <v>143.11000000000001</v>
      </c>
      <c r="Y6" s="52">
        <f t="shared" si="3"/>
        <v>118.17</v>
      </c>
      <c r="Z6" s="52">
        <f t="shared" si="3"/>
        <v>119.31</v>
      </c>
      <c r="AA6" s="52">
        <f t="shared" si="3"/>
        <v>116.37</v>
      </c>
      <c r="AB6" s="52">
        <f t="shared" si="3"/>
        <v>117.28</v>
      </c>
      <c r="AC6" s="52">
        <f t="shared" si="3"/>
        <v>116.96</v>
      </c>
      <c r="AD6" s="50" t="str">
        <f>IF(AD7="-","【-】","【"&amp;SUBSTITUTE(TEXT(AD7,"#,##0.00"),"-","△")&amp;"】")</f>
        <v>【118.92】</v>
      </c>
      <c r="AE6" s="52">
        <f t="shared" si="3"/>
        <v>0</v>
      </c>
      <c r="AF6" s="52">
        <f>AF7</f>
        <v>0</v>
      </c>
      <c r="AG6" s="52">
        <f>AG7</f>
        <v>0</v>
      </c>
      <c r="AH6" s="52">
        <f>AH7</f>
        <v>0</v>
      </c>
      <c r="AI6" s="52">
        <f t="shared" si="3"/>
        <v>0</v>
      </c>
      <c r="AJ6" s="52">
        <f t="shared" si="3"/>
        <v>49.41</v>
      </c>
      <c r="AK6" s="52">
        <f t="shared" si="3"/>
        <v>50.52</v>
      </c>
      <c r="AL6" s="52">
        <f t="shared" si="3"/>
        <v>52.25</v>
      </c>
      <c r="AM6" s="52">
        <f t="shared" si="3"/>
        <v>53.3</v>
      </c>
      <c r="AN6" s="52">
        <f t="shared" si="3"/>
        <v>50.25</v>
      </c>
      <c r="AO6" s="50" t="str">
        <f>IF(AO7="-","【-】","【"&amp;SUBSTITUTE(TEXT(AO7,"#,##0.00"),"-","△")&amp;"】")</f>
        <v>【26.31】</v>
      </c>
      <c r="AP6" s="52">
        <f t="shared" si="3"/>
        <v>7022.55</v>
      </c>
      <c r="AQ6" s="52">
        <f>AQ7</f>
        <v>7154.04</v>
      </c>
      <c r="AR6" s="52">
        <f>AR7</f>
        <v>1141.29</v>
      </c>
      <c r="AS6" s="52">
        <f>AS7</f>
        <v>3091.19</v>
      </c>
      <c r="AT6" s="52">
        <f t="shared" si="3"/>
        <v>1566.04</v>
      </c>
      <c r="AU6" s="52">
        <f t="shared" si="3"/>
        <v>577.44000000000005</v>
      </c>
      <c r="AV6" s="52">
        <f t="shared" si="3"/>
        <v>605.5</v>
      </c>
      <c r="AW6" s="52">
        <f t="shared" si="3"/>
        <v>551.42999999999995</v>
      </c>
      <c r="AX6" s="52">
        <f t="shared" si="3"/>
        <v>687.99</v>
      </c>
      <c r="AY6" s="52">
        <f t="shared" si="3"/>
        <v>655.75</v>
      </c>
      <c r="AZ6" s="50" t="str">
        <f>IF(AZ7="-","【-】","【"&amp;SUBSTITUTE(TEXT(AZ7,"#,##0.00"),"-","△")&amp;"】")</f>
        <v>【450.05】</v>
      </c>
      <c r="BA6" s="52">
        <f t="shared" si="3"/>
        <v>0</v>
      </c>
      <c r="BB6" s="52">
        <f>BB7</f>
        <v>0</v>
      </c>
      <c r="BC6" s="52">
        <f>BC7</f>
        <v>54.19</v>
      </c>
      <c r="BD6" s="52">
        <f>BD7</f>
        <v>58.86</v>
      </c>
      <c r="BE6" s="52">
        <f t="shared" si="3"/>
        <v>76.5</v>
      </c>
      <c r="BF6" s="52">
        <f t="shared" si="3"/>
        <v>235.11</v>
      </c>
      <c r="BG6" s="52">
        <f t="shared" si="3"/>
        <v>222.22</v>
      </c>
      <c r="BH6" s="52">
        <f t="shared" si="3"/>
        <v>216.41</v>
      </c>
      <c r="BI6" s="52">
        <f t="shared" si="3"/>
        <v>208.47</v>
      </c>
      <c r="BJ6" s="52">
        <f t="shared" si="3"/>
        <v>193.85</v>
      </c>
      <c r="BK6" s="50" t="str">
        <f>IF(BK7="-","【-】","【"&amp;SUBSTITUTE(TEXT(BK7,"#,##0.00"),"-","△")&amp;"】")</f>
        <v>【246.04】</v>
      </c>
      <c r="BL6" s="52">
        <f t="shared" si="3"/>
        <v>154.29</v>
      </c>
      <c r="BM6" s="52">
        <f>BM7</f>
        <v>159.6</v>
      </c>
      <c r="BN6" s="52">
        <f>BN7</f>
        <v>129.59</v>
      </c>
      <c r="BO6" s="52">
        <f>BO7</f>
        <v>154.1</v>
      </c>
      <c r="BP6" s="52">
        <f t="shared" si="3"/>
        <v>144.87</v>
      </c>
      <c r="BQ6" s="52">
        <f t="shared" si="3"/>
        <v>109.11</v>
      </c>
      <c r="BR6" s="52">
        <f t="shared" si="3"/>
        <v>109.19</v>
      </c>
      <c r="BS6" s="52">
        <f t="shared" si="3"/>
        <v>105.24</v>
      </c>
      <c r="BT6" s="52">
        <f t="shared" si="3"/>
        <v>105.71</v>
      </c>
      <c r="BU6" s="52">
        <f t="shared" si="3"/>
        <v>105.06</v>
      </c>
      <c r="BV6" s="50" t="str">
        <f>IF(BV7="-","【-】","【"&amp;SUBSTITUTE(TEXT(BV7,"#,##0.00"),"-","△")&amp;"】")</f>
        <v>【114.16】</v>
      </c>
      <c r="BW6" s="52">
        <f t="shared" si="3"/>
        <v>10.39</v>
      </c>
      <c r="BX6" s="52">
        <f>BX7</f>
        <v>10.039999999999999</v>
      </c>
      <c r="BY6" s="52">
        <f>BY7</f>
        <v>12.37</v>
      </c>
      <c r="BZ6" s="52">
        <f>BZ7</f>
        <v>10.4</v>
      </c>
      <c r="CA6" s="52">
        <f t="shared" si="3"/>
        <v>11.07</v>
      </c>
      <c r="CB6" s="52">
        <f t="shared" si="3"/>
        <v>25</v>
      </c>
      <c r="CC6" s="52">
        <f t="shared" si="3"/>
        <v>25.13</v>
      </c>
      <c r="CD6" s="52">
        <f t="shared" si="3"/>
        <v>26.03</v>
      </c>
      <c r="CE6" s="52">
        <f t="shared" si="3"/>
        <v>25.98</v>
      </c>
      <c r="CF6" s="52">
        <f t="shared" ref="CF6" si="4">CF7</f>
        <v>26.84</v>
      </c>
      <c r="CG6" s="50" t="str">
        <f>IF(CG7="-","【-】","【"&amp;SUBSTITUTE(TEXT(CG7,"#,##0.00"),"-","△")&amp;"】")</f>
        <v>【18.71】</v>
      </c>
      <c r="CH6" s="52">
        <f t="shared" ref="CH6:CQ6" si="5">CH7</f>
        <v>42.19</v>
      </c>
      <c r="CI6" s="52">
        <f>CI7</f>
        <v>41.04</v>
      </c>
      <c r="CJ6" s="52">
        <f>CJ7</f>
        <v>36.17</v>
      </c>
      <c r="CK6" s="52">
        <f>CK7</f>
        <v>35.340000000000003</v>
      </c>
      <c r="CL6" s="52">
        <f t="shared" si="5"/>
        <v>35.64</v>
      </c>
      <c r="CM6" s="52">
        <f t="shared" si="5"/>
        <v>41.77</v>
      </c>
      <c r="CN6" s="52">
        <f t="shared" si="5"/>
        <v>40.97</v>
      </c>
      <c r="CO6" s="52">
        <f t="shared" si="5"/>
        <v>40.69</v>
      </c>
      <c r="CP6" s="52">
        <f t="shared" si="5"/>
        <v>40.67</v>
      </c>
      <c r="CQ6" s="52">
        <f t="shared" si="5"/>
        <v>40.89</v>
      </c>
      <c r="CR6" s="50" t="str">
        <f>IF(CR7="-","【-】","【"&amp;SUBSTITUTE(TEXT(CR7,"#,##0.00"),"-","△")&amp;"】")</f>
        <v>【55.52】</v>
      </c>
      <c r="CS6" s="52">
        <f t="shared" ref="CS6:DB6" si="6">CS7</f>
        <v>89.7</v>
      </c>
      <c r="CT6" s="52">
        <f>CT7</f>
        <v>72.78</v>
      </c>
      <c r="CU6" s="52">
        <f>CU7</f>
        <v>72.78</v>
      </c>
      <c r="CV6" s="52">
        <f>CV7</f>
        <v>72.78</v>
      </c>
      <c r="CW6" s="52">
        <f t="shared" si="6"/>
        <v>72.78</v>
      </c>
      <c r="CX6" s="52">
        <f t="shared" si="6"/>
        <v>64.95</v>
      </c>
      <c r="CY6" s="52">
        <f t="shared" si="6"/>
        <v>63.26</v>
      </c>
      <c r="CZ6" s="52">
        <f t="shared" si="6"/>
        <v>62.7</v>
      </c>
      <c r="DA6" s="52">
        <f t="shared" si="6"/>
        <v>62.59</v>
      </c>
      <c r="DB6" s="52">
        <f t="shared" si="6"/>
        <v>61.76</v>
      </c>
      <c r="DC6" s="50" t="str">
        <f>IF(DC7="-","【-】","【"&amp;SUBSTITUTE(TEXT(DC7,"#,##0.00"),"-","△")&amp;"】")</f>
        <v>【77.10】</v>
      </c>
      <c r="DD6" s="52">
        <f t="shared" ref="DD6:DM6" si="7">DD7</f>
        <v>61.56</v>
      </c>
      <c r="DE6" s="52">
        <f>DE7</f>
        <v>62.73</v>
      </c>
      <c r="DF6" s="52">
        <f>DF7</f>
        <v>63.87</v>
      </c>
      <c r="DG6" s="52">
        <f>DG7</f>
        <v>65.03</v>
      </c>
      <c r="DH6" s="52">
        <f t="shared" si="7"/>
        <v>61.07</v>
      </c>
      <c r="DI6" s="52">
        <f t="shared" si="7"/>
        <v>53.38</v>
      </c>
      <c r="DJ6" s="52">
        <f t="shared" si="7"/>
        <v>54.49</v>
      </c>
      <c r="DK6" s="52">
        <f t="shared" si="7"/>
        <v>55.39</v>
      </c>
      <c r="DL6" s="52">
        <f t="shared" si="7"/>
        <v>55.25</v>
      </c>
      <c r="DM6" s="52">
        <f t="shared" si="7"/>
        <v>57.11</v>
      </c>
      <c r="DN6" s="50" t="str">
        <f>IF(DN7="-","【-】","【"&amp;SUBSTITUTE(TEXT(DN7,"#,##0.00"),"-","△")&amp;"】")</f>
        <v>【58.53】</v>
      </c>
      <c r="DO6" s="52">
        <f t="shared" ref="DO6:DX6" si="8">DO7</f>
        <v>57.2</v>
      </c>
      <c r="DP6" s="52">
        <f>DP7</f>
        <v>55.91</v>
      </c>
      <c r="DQ6" s="52">
        <f>DQ7</f>
        <v>54.31</v>
      </c>
      <c r="DR6" s="52">
        <f>DR7</f>
        <v>52.68</v>
      </c>
      <c r="DS6" s="52">
        <f t="shared" si="8"/>
        <v>52.47</v>
      </c>
      <c r="DT6" s="52">
        <f t="shared" si="8"/>
        <v>39.6</v>
      </c>
      <c r="DU6" s="52">
        <f t="shared" si="8"/>
        <v>42</v>
      </c>
      <c r="DV6" s="52">
        <f t="shared" si="8"/>
        <v>43.33</v>
      </c>
      <c r="DW6" s="52">
        <f t="shared" si="8"/>
        <v>44.05</v>
      </c>
      <c r="DX6" s="52">
        <f t="shared" si="8"/>
        <v>51.87</v>
      </c>
      <c r="DY6" s="50" t="str">
        <f>IF(DY7="-","【-】","【"&amp;SUBSTITUTE(TEXT(DY7,"#,##0.00"),"-","△")&amp;"】")</f>
        <v>【45.47】</v>
      </c>
      <c r="DZ6" s="52">
        <f t="shared" ref="DZ6:EI6" si="9">DZ7</f>
        <v>0.98</v>
      </c>
      <c r="EA6" s="52">
        <f>EA7</f>
        <v>1.57</v>
      </c>
      <c r="EB6" s="52">
        <f>EB7</f>
        <v>0</v>
      </c>
      <c r="EC6" s="52">
        <f>EC7</f>
        <v>0.16</v>
      </c>
      <c r="ED6" s="52">
        <f t="shared" si="9"/>
        <v>0.32</v>
      </c>
      <c r="EE6" s="52">
        <f t="shared" si="9"/>
        <v>0.41</v>
      </c>
      <c r="EF6" s="52">
        <f t="shared" si="9"/>
        <v>0.48</v>
      </c>
      <c r="EG6" s="52">
        <f t="shared" si="9"/>
        <v>0.52</v>
      </c>
      <c r="EH6" s="52">
        <f t="shared" si="9"/>
        <v>1.3</v>
      </c>
      <c r="EI6" s="52">
        <f t="shared" si="9"/>
        <v>0.28000000000000003</v>
      </c>
      <c r="EJ6" s="50" t="str">
        <f>IF(EJ7="-","【-】","【"&amp;SUBSTITUTE(TEXT(EJ7,"#,##0.00"),"-","△")&amp;"】")</f>
        <v>【0.16】</v>
      </c>
    </row>
    <row r="7" spans="1:140" s="53" customFormat="1">
      <c r="A7"/>
      <c r="B7" s="54" t="s">
        <v>87</v>
      </c>
      <c r="C7" s="54" t="s">
        <v>88</v>
      </c>
      <c r="D7" s="54" t="s">
        <v>89</v>
      </c>
      <c r="E7" s="54" t="s">
        <v>90</v>
      </c>
      <c r="F7" s="54" t="s">
        <v>91</v>
      </c>
      <c r="G7" s="54" t="s">
        <v>92</v>
      </c>
      <c r="H7" s="54" t="s">
        <v>93</v>
      </c>
      <c r="I7" s="54" t="s">
        <v>94</v>
      </c>
      <c r="J7" s="54" t="s">
        <v>95</v>
      </c>
      <c r="K7" s="55">
        <v>130000</v>
      </c>
      <c r="L7" s="54" t="s">
        <v>96</v>
      </c>
      <c r="M7" s="55">
        <v>1</v>
      </c>
      <c r="N7" s="55">
        <v>46328</v>
      </c>
      <c r="O7" s="56" t="s">
        <v>97</v>
      </c>
      <c r="P7" s="56">
        <v>91.5</v>
      </c>
      <c r="Q7" s="55">
        <v>5</v>
      </c>
      <c r="R7" s="55">
        <v>94610</v>
      </c>
      <c r="S7" s="54" t="s">
        <v>98</v>
      </c>
      <c r="T7" s="57">
        <v>155.69</v>
      </c>
      <c r="U7" s="57">
        <v>158.27000000000001</v>
      </c>
      <c r="V7" s="57">
        <v>131.82</v>
      </c>
      <c r="W7" s="57">
        <v>151.96</v>
      </c>
      <c r="X7" s="57">
        <v>143.11000000000001</v>
      </c>
      <c r="Y7" s="57">
        <v>118.17</v>
      </c>
      <c r="Z7" s="57">
        <v>119.31</v>
      </c>
      <c r="AA7" s="57">
        <v>116.37</v>
      </c>
      <c r="AB7" s="57">
        <v>117.28</v>
      </c>
      <c r="AC7" s="58">
        <v>116.96</v>
      </c>
      <c r="AD7" s="57">
        <v>118.92</v>
      </c>
      <c r="AE7" s="57">
        <v>0</v>
      </c>
      <c r="AF7" s="57">
        <v>0</v>
      </c>
      <c r="AG7" s="57">
        <v>0</v>
      </c>
      <c r="AH7" s="57">
        <v>0</v>
      </c>
      <c r="AI7" s="57">
        <v>0</v>
      </c>
      <c r="AJ7" s="57">
        <v>49.41</v>
      </c>
      <c r="AK7" s="57">
        <v>50.52</v>
      </c>
      <c r="AL7" s="57">
        <v>52.25</v>
      </c>
      <c r="AM7" s="57">
        <v>53.3</v>
      </c>
      <c r="AN7" s="57">
        <v>50.25</v>
      </c>
      <c r="AO7" s="57">
        <v>26.31</v>
      </c>
      <c r="AP7" s="57">
        <v>7022.55</v>
      </c>
      <c r="AQ7" s="57">
        <v>7154.04</v>
      </c>
      <c r="AR7" s="57">
        <v>1141.29</v>
      </c>
      <c r="AS7" s="57">
        <v>3091.19</v>
      </c>
      <c r="AT7" s="57">
        <v>1566.04</v>
      </c>
      <c r="AU7" s="57">
        <v>577.44000000000005</v>
      </c>
      <c r="AV7" s="57">
        <v>605.5</v>
      </c>
      <c r="AW7" s="57">
        <v>551.42999999999995</v>
      </c>
      <c r="AX7" s="57">
        <v>687.99</v>
      </c>
      <c r="AY7" s="57">
        <v>655.75</v>
      </c>
      <c r="AZ7" s="57">
        <v>450.05</v>
      </c>
      <c r="BA7" s="57">
        <v>0</v>
      </c>
      <c r="BB7" s="57">
        <v>0</v>
      </c>
      <c r="BC7" s="57">
        <v>54.19</v>
      </c>
      <c r="BD7" s="57">
        <v>58.86</v>
      </c>
      <c r="BE7" s="57">
        <v>76.5</v>
      </c>
      <c r="BF7" s="57">
        <v>235.11</v>
      </c>
      <c r="BG7" s="57">
        <v>222.22</v>
      </c>
      <c r="BH7" s="57">
        <v>216.41</v>
      </c>
      <c r="BI7" s="57">
        <v>208.47</v>
      </c>
      <c r="BJ7" s="57">
        <v>193.85</v>
      </c>
      <c r="BK7" s="57">
        <v>246.04</v>
      </c>
      <c r="BL7" s="57">
        <v>154.29</v>
      </c>
      <c r="BM7" s="57">
        <v>159.6</v>
      </c>
      <c r="BN7" s="57">
        <v>129.59</v>
      </c>
      <c r="BO7" s="57">
        <v>154.1</v>
      </c>
      <c r="BP7" s="57">
        <v>144.87</v>
      </c>
      <c r="BQ7" s="57">
        <v>109.11</v>
      </c>
      <c r="BR7" s="57">
        <v>109.19</v>
      </c>
      <c r="BS7" s="57">
        <v>105.24</v>
      </c>
      <c r="BT7" s="57">
        <v>105.71</v>
      </c>
      <c r="BU7" s="57">
        <v>105.06</v>
      </c>
      <c r="BV7" s="57">
        <v>114.16</v>
      </c>
      <c r="BW7" s="57">
        <v>10.39</v>
      </c>
      <c r="BX7" s="57">
        <v>10.039999999999999</v>
      </c>
      <c r="BY7" s="57">
        <v>12.37</v>
      </c>
      <c r="BZ7" s="57">
        <v>10.4</v>
      </c>
      <c r="CA7" s="57">
        <v>11.07</v>
      </c>
      <c r="CB7" s="57">
        <v>25</v>
      </c>
      <c r="CC7" s="57">
        <v>25.13</v>
      </c>
      <c r="CD7" s="57">
        <v>26.03</v>
      </c>
      <c r="CE7" s="57">
        <v>25.98</v>
      </c>
      <c r="CF7" s="57">
        <v>26.84</v>
      </c>
      <c r="CG7" s="57">
        <v>18.71</v>
      </c>
      <c r="CH7" s="57">
        <v>42.19</v>
      </c>
      <c r="CI7" s="57">
        <v>41.04</v>
      </c>
      <c r="CJ7" s="57">
        <v>36.17</v>
      </c>
      <c r="CK7" s="57">
        <v>35.340000000000003</v>
      </c>
      <c r="CL7" s="57">
        <v>35.64</v>
      </c>
      <c r="CM7" s="57">
        <v>41.77</v>
      </c>
      <c r="CN7" s="57">
        <v>40.97</v>
      </c>
      <c r="CO7" s="57">
        <v>40.69</v>
      </c>
      <c r="CP7" s="57">
        <v>40.67</v>
      </c>
      <c r="CQ7" s="57">
        <v>40.89</v>
      </c>
      <c r="CR7" s="57">
        <v>55.52</v>
      </c>
      <c r="CS7" s="57">
        <v>89.7</v>
      </c>
      <c r="CT7" s="57">
        <v>72.78</v>
      </c>
      <c r="CU7" s="57">
        <v>72.78</v>
      </c>
      <c r="CV7" s="57">
        <v>72.78</v>
      </c>
      <c r="CW7" s="57">
        <v>72.78</v>
      </c>
      <c r="CX7" s="57">
        <v>64.95</v>
      </c>
      <c r="CY7" s="57">
        <v>63.26</v>
      </c>
      <c r="CZ7" s="57">
        <v>62.7</v>
      </c>
      <c r="DA7" s="57">
        <v>62.59</v>
      </c>
      <c r="DB7" s="57">
        <v>61.76</v>
      </c>
      <c r="DC7" s="57">
        <v>77.099999999999994</v>
      </c>
      <c r="DD7" s="57">
        <v>61.56</v>
      </c>
      <c r="DE7" s="57">
        <v>62.73</v>
      </c>
      <c r="DF7" s="57">
        <v>63.87</v>
      </c>
      <c r="DG7" s="57">
        <v>65.03</v>
      </c>
      <c r="DH7" s="57">
        <v>61.07</v>
      </c>
      <c r="DI7" s="57">
        <v>53.38</v>
      </c>
      <c r="DJ7" s="57">
        <v>54.49</v>
      </c>
      <c r="DK7" s="57">
        <v>55.39</v>
      </c>
      <c r="DL7" s="57">
        <v>55.25</v>
      </c>
      <c r="DM7" s="57">
        <v>57.11</v>
      </c>
      <c r="DN7" s="57">
        <v>58.53</v>
      </c>
      <c r="DO7" s="57">
        <v>57.2</v>
      </c>
      <c r="DP7" s="57">
        <v>55.91</v>
      </c>
      <c r="DQ7" s="57">
        <v>54.31</v>
      </c>
      <c r="DR7" s="57">
        <v>52.68</v>
      </c>
      <c r="DS7" s="57">
        <v>52.47</v>
      </c>
      <c r="DT7" s="57">
        <v>39.6</v>
      </c>
      <c r="DU7" s="57">
        <v>42</v>
      </c>
      <c r="DV7" s="57">
        <v>43.33</v>
      </c>
      <c r="DW7" s="57">
        <v>44.05</v>
      </c>
      <c r="DX7" s="57">
        <v>51.87</v>
      </c>
      <c r="DY7" s="57">
        <v>45.47</v>
      </c>
      <c r="DZ7" s="57">
        <v>0.98</v>
      </c>
      <c r="EA7" s="57">
        <v>1.57</v>
      </c>
      <c r="EB7" s="57">
        <v>0</v>
      </c>
      <c r="EC7" s="57">
        <v>0.16</v>
      </c>
      <c r="ED7" s="57">
        <v>0.32</v>
      </c>
      <c r="EE7" s="57">
        <v>0.41</v>
      </c>
      <c r="EF7" s="57">
        <v>0.48</v>
      </c>
      <c r="EG7" s="57">
        <v>0.52</v>
      </c>
      <c r="EH7" s="57">
        <v>1.3</v>
      </c>
      <c r="EI7" s="57">
        <v>0.28000000000000003</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155.69</v>
      </c>
      <c r="V11" s="64">
        <f>IF(U6="-",NA(),U6)</f>
        <v>158.27000000000001</v>
      </c>
      <c r="W11" s="64">
        <f>IF(V6="-",NA(),V6)</f>
        <v>131.82</v>
      </c>
      <c r="X11" s="64">
        <f>IF(W6="-",NA(),W6)</f>
        <v>151.96</v>
      </c>
      <c r="Y11" s="64">
        <f>IF(X6="-",NA(),X6)</f>
        <v>143.11000000000001</v>
      </c>
      <c r="AE11" s="63" t="s">
        <v>23</v>
      </c>
      <c r="AF11" s="64">
        <f>IF(AE6="-",NA(),AE6)</f>
        <v>0</v>
      </c>
      <c r="AG11" s="64">
        <f>IF(AF6="-",NA(),AF6)</f>
        <v>0</v>
      </c>
      <c r="AH11" s="64">
        <f>IF(AG6="-",NA(),AG6)</f>
        <v>0</v>
      </c>
      <c r="AI11" s="64">
        <f>IF(AH6="-",NA(),AH6)</f>
        <v>0</v>
      </c>
      <c r="AJ11" s="64">
        <f>IF(AI6="-",NA(),AI6)</f>
        <v>0</v>
      </c>
      <c r="AP11" s="63" t="s">
        <v>23</v>
      </c>
      <c r="AQ11" s="64">
        <f>IF(AP6="-",NA(),AP6)</f>
        <v>7022.55</v>
      </c>
      <c r="AR11" s="64">
        <f>IF(AQ6="-",NA(),AQ6)</f>
        <v>7154.04</v>
      </c>
      <c r="AS11" s="64">
        <f>IF(AR6="-",NA(),AR6)</f>
        <v>1141.29</v>
      </c>
      <c r="AT11" s="64">
        <f>IF(AS6="-",NA(),AS6)</f>
        <v>3091.19</v>
      </c>
      <c r="AU11" s="64">
        <f>IF(AT6="-",NA(),AT6)</f>
        <v>1566.04</v>
      </c>
      <c r="BA11" s="63" t="s">
        <v>23</v>
      </c>
      <c r="BB11" s="64">
        <f>IF(BA6="-",NA(),BA6)</f>
        <v>0</v>
      </c>
      <c r="BC11" s="64">
        <f>IF(BB6="-",NA(),BB6)</f>
        <v>0</v>
      </c>
      <c r="BD11" s="64">
        <f>IF(BC6="-",NA(),BC6)</f>
        <v>54.19</v>
      </c>
      <c r="BE11" s="64">
        <f>IF(BD6="-",NA(),BD6)</f>
        <v>58.86</v>
      </c>
      <c r="BF11" s="64">
        <f>IF(BE6="-",NA(),BE6)</f>
        <v>76.5</v>
      </c>
      <c r="BL11" s="63" t="s">
        <v>23</v>
      </c>
      <c r="BM11" s="64">
        <f>IF(BL6="-",NA(),BL6)</f>
        <v>154.29</v>
      </c>
      <c r="BN11" s="64">
        <f>IF(BM6="-",NA(),BM6)</f>
        <v>159.6</v>
      </c>
      <c r="BO11" s="64">
        <f>IF(BN6="-",NA(),BN6)</f>
        <v>129.59</v>
      </c>
      <c r="BP11" s="64">
        <f>IF(BO6="-",NA(),BO6)</f>
        <v>154.1</v>
      </c>
      <c r="BQ11" s="64">
        <f>IF(BP6="-",NA(),BP6)</f>
        <v>144.87</v>
      </c>
      <c r="BW11" s="63" t="s">
        <v>23</v>
      </c>
      <c r="BX11" s="64">
        <f>IF(BW6="-",NA(),BW6)</f>
        <v>10.39</v>
      </c>
      <c r="BY11" s="64">
        <f>IF(BX6="-",NA(),BX6)</f>
        <v>10.039999999999999</v>
      </c>
      <c r="BZ11" s="64">
        <f>IF(BY6="-",NA(),BY6)</f>
        <v>12.37</v>
      </c>
      <c r="CA11" s="64">
        <f>IF(BZ6="-",NA(),BZ6)</f>
        <v>10.4</v>
      </c>
      <c r="CB11" s="64">
        <f>IF(CA6="-",NA(),CA6)</f>
        <v>11.07</v>
      </c>
      <c r="CH11" s="63" t="s">
        <v>23</v>
      </c>
      <c r="CI11" s="64">
        <f>IF(CH6="-",NA(),CH6)</f>
        <v>42.19</v>
      </c>
      <c r="CJ11" s="64">
        <f>IF(CI6="-",NA(),CI6)</f>
        <v>41.04</v>
      </c>
      <c r="CK11" s="64">
        <f>IF(CJ6="-",NA(),CJ6)</f>
        <v>36.17</v>
      </c>
      <c r="CL11" s="64">
        <f>IF(CK6="-",NA(),CK6)</f>
        <v>35.340000000000003</v>
      </c>
      <c r="CM11" s="64">
        <f>IF(CL6="-",NA(),CL6)</f>
        <v>35.64</v>
      </c>
      <c r="CS11" s="63" t="s">
        <v>23</v>
      </c>
      <c r="CT11" s="64">
        <f>IF(CS6="-",NA(),CS6)</f>
        <v>89.7</v>
      </c>
      <c r="CU11" s="64">
        <f>IF(CT6="-",NA(),CT6)</f>
        <v>72.78</v>
      </c>
      <c r="CV11" s="64">
        <f>IF(CU6="-",NA(),CU6)</f>
        <v>72.78</v>
      </c>
      <c r="CW11" s="64">
        <f>IF(CV6="-",NA(),CV6)</f>
        <v>72.78</v>
      </c>
      <c r="CX11" s="64">
        <f>IF(CW6="-",NA(),CW6)</f>
        <v>72.78</v>
      </c>
      <c r="DD11" s="63" t="s">
        <v>23</v>
      </c>
      <c r="DE11" s="64">
        <f>IF(DD6="-",NA(),DD6)</f>
        <v>61.56</v>
      </c>
      <c r="DF11" s="64">
        <f>IF(DE6="-",NA(),DE6)</f>
        <v>62.73</v>
      </c>
      <c r="DG11" s="64">
        <f>IF(DF6="-",NA(),DF6)</f>
        <v>63.87</v>
      </c>
      <c r="DH11" s="64">
        <f>IF(DG6="-",NA(),DG6)</f>
        <v>65.03</v>
      </c>
      <c r="DI11" s="64">
        <f>IF(DH6="-",NA(),DH6)</f>
        <v>61.07</v>
      </c>
      <c r="DO11" s="63" t="s">
        <v>23</v>
      </c>
      <c r="DP11" s="64">
        <f>IF(DO6="-",NA(),DO6)</f>
        <v>57.2</v>
      </c>
      <c r="DQ11" s="64">
        <f>IF(DP6="-",NA(),DP6)</f>
        <v>55.91</v>
      </c>
      <c r="DR11" s="64">
        <f>IF(DQ6="-",NA(),DQ6)</f>
        <v>54.31</v>
      </c>
      <c r="DS11" s="64">
        <f>IF(DR6="-",NA(),DR6)</f>
        <v>52.68</v>
      </c>
      <c r="DT11" s="64">
        <f>IF(DS6="-",NA(),DS6)</f>
        <v>52.47</v>
      </c>
      <c r="DZ11" s="63" t="s">
        <v>23</v>
      </c>
      <c r="EA11" s="64">
        <f>IF(DZ6="-",NA(),DZ6)</f>
        <v>0.98</v>
      </c>
      <c r="EB11" s="64">
        <f>IF(EA6="-",NA(),EA6)</f>
        <v>1.57</v>
      </c>
      <c r="EC11" s="64">
        <f>IF(EB6="-",NA(),EB6)</f>
        <v>0</v>
      </c>
      <c r="ED11" s="64">
        <f>IF(EC6="-",NA(),EC6)</f>
        <v>0.16</v>
      </c>
      <c r="EE11" s="64">
        <f>IF(ED6="-",NA(),ED6)</f>
        <v>0.32</v>
      </c>
    </row>
    <row r="12" spans="1:140">
      <c r="T12" s="63" t="s">
        <v>24</v>
      </c>
      <c r="U12" s="64">
        <f>IF(Y6="-",NA(),Y6)</f>
        <v>118.17</v>
      </c>
      <c r="V12" s="64">
        <f>IF(Z6="-",NA(),Z6)</f>
        <v>119.31</v>
      </c>
      <c r="W12" s="64">
        <f>IF(AA6="-",NA(),AA6)</f>
        <v>116.37</v>
      </c>
      <c r="X12" s="64">
        <f>IF(AB6="-",NA(),AB6)</f>
        <v>117.28</v>
      </c>
      <c r="Y12" s="64">
        <f>IF(AC6="-",NA(),AC6)</f>
        <v>116.96</v>
      </c>
      <c r="AE12" s="63" t="s">
        <v>24</v>
      </c>
      <c r="AF12" s="64">
        <f>IF(AJ6="-",NA(),AJ6)</f>
        <v>49.41</v>
      </c>
      <c r="AG12" s="64">
        <f t="shared" ref="AG12:AJ12" si="10">IF(AK6="-",NA(),AK6)</f>
        <v>50.52</v>
      </c>
      <c r="AH12" s="64">
        <f t="shared" si="10"/>
        <v>52.25</v>
      </c>
      <c r="AI12" s="64">
        <f t="shared" si="10"/>
        <v>53.3</v>
      </c>
      <c r="AJ12" s="64">
        <f t="shared" si="10"/>
        <v>50.25</v>
      </c>
      <c r="AP12" s="63" t="s">
        <v>24</v>
      </c>
      <c r="AQ12" s="64">
        <f>IF(AU6="-",NA(),AU6)</f>
        <v>577.44000000000005</v>
      </c>
      <c r="AR12" s="64">
        <f t="shared" ref="AR12:AU12" si="11">IF(AV6="-",NA(),AV6)</f>
        <v>605.5</v>
      </c>
      <c r="AS12" s="64">
        <f t="shared" si="11"/>
        <v>551.42999999999995</v>
      </c>
      <c r="AT12" s="64">
        <f t="shared" si="11"/>
        <v>687.99</v>
      </c>
      <c r="AU12" s="64">
        <f t="shared" si="11"/>
        <v>655.75</v>
      </c>
      <c r="BA12" s="63" t="s">
        <v>24</v>
      </c>
      <c r="BB12" s="64">
        <f>IF(BF6="-",NA(),BF6)</f>
        <v>235.11</v>
      </c>
      <c r="BC12" s="64">
        <f t="shared" ref="BC12:BF12" si="12">IF(BG6="-",NA(),BG6)</f>
        <v>222.22</v>
      </c>
      <c r="BD12" s="64">
        <f t="shared" si="12"/>
        <v>216.41</v>
      </c>
      <c r="BE12" s="64">
        <f t="shared" si="12"/>
        <v>208.47</v>
      </c>
      <c r="BF12" s="64">
        <f t="shared" si="12"/>
        <v>193.85</v>
      </c>
      <c r="BL12" s="63" t="s">
        <v>24</v>
      </c>
      <c r="BM12" s="64">
        <f>IF(BQ6="-",NA(),BQ6)</f>
        <v>109.11</v>
      </c>
      <c r="BN12" s="64">
        <f t="shared" ref="BN12:BQ12" si="13">IF(BR6="-",NA(),BR6)</f>
        <v>109.19</v>
      </c>
      <c r="BO12" s="64">
        <f t="shared" si="13"/>
        <v>105.24</v>
      </c>
      <c r="BP12" s="64">
        <f t="shared" si="13"/>
        <v>105.71</v>
      </c>
      <c r="BQ12" s="64">
        <f t="shared" si="13"/>
        <v>105.06</v>
      </c>
      <c r="BW12" s="63" t="s">
        <v>24</v>
      </c>
      <c r="BX12" s="64">
        <f>IF(CB6="-",NA(),CB6)</f>
        <v>25</v>
      </c>
      <c r="BY12" s="64">
        <f t="shared" ref="BY12:CB12" si="14">IF(CC6="-",NA(),CC6)</f>
        <v>25.13</v>
      </c>
      <c r="BZ12" s="64">
        <f t="shared" si="14"/>
        <v>26.03</v>
      </c>
      <c r="CA12" s="64">
        <f t="shared" si="14"/>
        <v>25.98</v>
      </c>
      <c r="CB12" s="64">
        <f t="shared" si="14"/>
        <v>26.84</v>
      </c>
      <c r="CH12" s="63" t="s">
        <v>24</v>
      </c>
      <c r="CI12" s="64">
        <f>IF(CM6="-",NA(),CM6)</f>
        <v>41.77</v>
      </c>
      <c r="CJ12" s="64">
        <f t="shared" ref="CJ12:CM12" si="15">IF(CN6="-",NA(),CN6)</f>
        <v>40.97</v>
      </c>
      <c r="CK12" s="64">
        <f t="shared" si="15"/>
        <v>40.69</v>
      </c>
      <c r="CL12" s="64">
        <f t="shared" si="15"/>
        <v>40.67</v>
      </c>
      <c r="CM12" s="64">
        <f t="shared" si="15"/>
        <v>40.89</v>
      </c>
      <c r="CS12" s="63" t="s">
        <v>24</v>
      </c>
      <c r="CT12" s="64">
        <f>IF(CX6="-",NA(),CX6)</f>
        <v>64.95</v>
      </c>
      <c r="CU12" s="64">
        <f t="shared" ref="CU12:CX12" si="16">IF(CY6="-",NA(),CY6)</f>
        <v>63.26</v>
      </c>
      <c r="CV12" s="64">
        <f t="shared" si="16"/>
        <v>62.7</v>
      </c>
      <c r="CW12" s="64">
        <f t="shared" si="16"/>
        <v>62.59</v>
      </c>
      <c r="CX12" s="64">
        <f t="shared" si="16"/>
        <v>61.76</v>
      </c>
      <c r="DD12" s="63" t="s">
        <v>24</v>
      </c>
      <c r="DE12" s="64">
        <f>IF(DI6="-",NA(),DI6)</f>
        <v>53.38</v>
      </c>
      <c r="DF12" s="64">
        <f t="shared" ref="DF12:DI12" si="17">IF(DJ6="-",NA(),DJ6)</f>
        <v>54.49</v>
      </c>
      <c r="DG12" s="64">
        <f t="shared" si="17"/>
        <v>55.39</v>
      </c>
      <c r="DH12" s="64">
        <f t="shared" si="17"/>
        <v>55.25</v>
      </c>
      <c r="DI12" s="64">
        <f t="shared" si="17"/>
        <v>57.11</v>
      </c>
      <c r="DO12" s="63" t="s">
        <v>24</v>
      </c>
      <c r="DP12" s="64">
        <f>IF(DT6="-",NA(),DT6)</f>
        <v>39.6</v>
      </c>
      <c r="DQ12" s="64">
        <f t="shared" ref="DQ12:DT12" si="18">IF(DU6="-",NA(),DU6)</f>
        <v>42</v>
      </c>
      <c r="DR12" s="64">
        <f t="shared" si="18"/>
        <v>43.33</v>
      </c>
      <c r="DS12" s="64">
        <f t="shared" si="18"/>
        <v>44.05</v>
      </c>
      <c r="DT12" s="64">
        <f t="shared" si="18"/>
        <v>51.87</v>
      </c>
      <c r="DZ12" s="63" t="s">
        <v>24</v>
      </c>
      <c r="EA12" s="64">
        <f>IF(EE6="-",NA(),EE6)</f>
        <v>0.41</v>
      </c>
      <c r="EB12" s="64">
        <f t="shared" ref="EB12:EE12" si="19">IF(EF6="-",NA(),EF6)</f>
        <v>0.48</v>
      </c>
      <c r="EC12" s="64">
        <f t="shared" si="19"/>
        <v>0.52</v>
      </c>
      <c r="ED12" s="64">
        <f t="shared" si="19"/>
        <v>1.3</v>
      </c>
      <c r="EE12" s="64">
        <f t="shared" si="19"/>
        <v>0.28000000000000003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2020-02-05T04:12:56Z</cp:lastPrinted>
  <dcterms:created xsi:type="dcterms:W3CDTF">2019-12-05T07:47:07Z</dcterms:created>
  <dcterms:modified xsi:type="dcterms:W3CDTF">2020-02-14T01:52:40Z</dcterms:modified>
  <cp:category/>
</cp:coreProperties>
</file>