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371" windowWidth="7935" windowHeight="9090" activeTab="0"/>
  </bookViews>
  <sheets>
    <sheet name="別表" sheetId="1" r:id="rId1"/>
  </sheets>
  <definedNames>
    <definedName name="_xlnm.Print_Area" localSheetId="0">'別表'!$A$1:$AC$47</definedName>
  </definedNames>
  <calcPr fullCalcOnLoad="1"/>
</workbook>
</file>

<file path=xl/sharedStrings.xml><?xml version="1.0" encoding="utf-8"?>
<sst xmlns="http://schemas.openxmlformats.org/spreadsheetml/2006/main" count="109" uniqueCount="84">
  <si>
    <t>総数</t>
  </si>
  <si>
    <t>（夜間人口）</t>
  </si>
  <si>
    <t>（昼間人口）</t>
  </si>
  <si>
    <t>昼夜間</t>
  </si>
  <si>
    <t>人口比率</t>
  </si>
  <si>
    <t>うち他県</t>
  </si>
  <si>
    <t>から通勤</t>
  </si>
  <si>
    <t>へ通勤</t>
  </si>
  <si>
    <t>流入・流出の差（△は流出）</t>
  </si>
  <si>
    <t>県内</t>
  </si>
  <si>
    <t>他県間</t>
  </si>
  <si>
    <t>1）　労働力状態「不詳」を含む</t>
  </si>
  <si>
    <t>県計</t>
  </si>
  <si>
    <t>市計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</si>
  <si>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</si>
  <si>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</si>
  <si>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</si>
  <si>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</si>
  <si>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</si>
  <si>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</si>
  <si>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</si>
  <si>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松前町</t>
  </si>
  <si>
    <t>松野町</t>
  </si>
  <si>
    <t>（流入）　C</t>
  </si>
  <si>
    <t>（流入）　D</t>
  </si>
  <si>
    <t>常住地に</t>
  </si>
  <si>
    <t>よる人口</t>
  </si>
  <si>
    <t>従業地・通学</t>
  </si>
  <si>
    <t>地による人口</t>
  </si>
  <si>
    <t>15歳以上就業者及び通学者</t>
  </si>
  <si>
    <t>うち県内</t>
  </si>
  <si>
    <t>から通学</t>
  </si>
  <si>
    <t>へ通学</t>
  </si>
  <si>
    <t>（流入）　E</t>
  </si>
  <si>
    <t>（流入）　F</t>
  </si>
  <si>
    <t>（流出）　G</t>
  </si>
  <si>
    <t>（流出）　H</t>
  </si>
  <si>
    <t>（流出）　I</t>
  </si>
  <si>
    <t>（流出）　J</t>
  </si>
  <si>
    <t>C+E-G-I</t>
  </si>
  <si>
    <t>D+F-H-J</t>
  </si>
  <si>
    <t xml:space="preserve"> -G-H-I-J</t>
  </si>
  <si>
    <t>自宅で</t>
  </si>
  <si>
    <t>従業</t>
  </si>
  <si>
    <t>で従業</t>
  </si>
  <si>
    <t>自宅以外の</t>
  </si>
  <si>
    <t>で通学</t>
  </si>
  <si>
    <t>就                    業                   者</t>
  </si>
  <si>
    <t>就　　　　　業　　　　　者</t>
  </si>
  <si>
    <t>通　　　　　学　　　　　者</t>
  </si>
  <si>
    <t>通　　　　　　　　学　　　　　　　　者</t>
  </si>
  <si>
    <t>うち</t>
  </si>
  <si>
    <t>C+D+E+F</t>
  </si>
  <si>
    <t>伊予市</t>
  </si>
  <si>
    <t>四国中央市</t>
  </si>
  <si>
    <t>西予市</t>
  </si>
  <si>
    <t>東温市</t>
  </si>
  <si>
    <t>上島町</t>
  </si>
  <si>
    <t>久万高原町</t>
  </si>
  <si>
    <t>鬼北町</t>
  </si>
  <si>
    <t>愛南町</t>
  </si>
  <si>
    <t>砥部町</t>
  </si>
  <si>
    <t>内子町</t>
  </si>
  <si>
    <t>伊方町</t>
  </si>
  <si>
    <t>市町名</t>
  </si>
  <si>
    <t>表側市町が従業・通学地</t>
  </si>
  <si>
    <t>他市町</t>
  </si>
  <si>
    <t>自市町</t>
  </si>
  <si>
    <t>市町間</t>
  </si>
  <si>
    <t>表側市町が常住地</t>
  </si>
  <si>
    <t>別表１　　常住地又は従業地・通学地による人口及び15歳以上就業者・通学者</t>
  </si>
  <si>
    <t>1）</t>
  </si>
  <si>
    <t>B／A</t>
  </si>
  <si>
    <t>A</t>
  </si>
  <si>
    <t>B</t>
  </si>
  <si>
    <t>　</t>
  </si>
  <si>
    <t>郡計</t>
  </si>
  <si>
    <t>越智郡</t>
  </si>
  <si>
    <t>上浮穴郡</t>
  </si>
  <si>
    <t>伊予郡</t>
  </si>
  <si>
    <t>喜多郡</t>
  </si>
  <si>
    <t>西宇和郡</t>
  </si>
  <si>
    <t>北宇和郡</t>
  </si>
  <si>
    <t>南宇和郡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</si>
</sst>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,###,##0;&quot;-&quot;#,###,##0"/>
    <numFmt numFmtId="178" formatCode="\ ###,###,##0;&quot;-&quot;###,###,##0"/>
    <numFmt numFmtId="179" formatCode="#,##0_);[Red]\(#,##0\)"/>
    <numFmt numFmtId="180" formatCode="0.0_ "/>
    <numFmt numFmtId="181" formatCode="#,###,##0;&quot; -&quot;###,##0"/>
    <numFmt numFmtId="182" formatCode="#,##0;&quot;△ &quot;#,##0"/>
    <numFmt numFmtId="183" formatCode="0;&quot;△ &quot;0"/>
    <numFmt numFmtId="184" formatCode="0.0;&quot;△ &quot;0.0"/>
    <numFmt numFmtId="185" formatCode="#,##0.0_);[Red]\(#,##0.0\)"/>
    <numFmt numFmtId="186" formatCode="0_ "/>
    <numFmt numFmtId="187" formatCode="0_);[Red]\(0\)"/>
    <numFmt numFmtId="188" formatCode="0_);\(0\)"/>
    <numFmt numFmtId="189" formatCode="###,###,###,##0;&quot;-&quot;##,###,##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7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distributed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7" xfId="0" applyFont="1" applyFill="1" applyBorder="1" applyAlignment="1">
      <alignment/>
    </xf>
    <xf numFmtId="0" fontId="0" fillId="0" borderId="2" xfId="0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0" fontId="0" fillId="0" borderId="3" xfId="0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0" fillId="0" borderId="18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5" fontId="5" fillId="0" borderId="0" xfId="21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179" fontId="0" fillId="0" borderId="5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9" fontId="5" fillId="0" borderId="0" xfId="21" applyNumberFormat="1" applyFont="1" applyFill="1" applyBorder="1" applyAlignment="1">
      <alignment/>
      <protection/>
    </xf>
    <xf numFmtId="179" fontId="5" fillId="0" borderId="18" xfId="21" applyNumberFormat="1" applyFont="1" applyFill="1" applyBorder="1" applyAlignment="1">
      <alignment/>
      <protection/>
    </xf>
    <xf numFmtId="179" fontId="5" fillId="0" borderId="0" xfId="21" applyNumberFormat="1" applyFont="1" applyFill="1" applyBorder="1" applyAlignment="1">
      <alignment horizontal="right"/>
      <protection/>
    </xf>
    <xf numFmtId="41" fontId="5" fillId="0" borderId="0" xfId="21" applyNumberFormat="1" applyFont="1" applyFill="1" applyBorder="1" applyAlignment="1">
      <alignment horizontal="right"/>
      <protection/>
    </xf>
    <xf numFmtId="179" fontId="5" fillId="0" borderId="17" xfId="21" applyNumberFormat="1" applyFont="1" applyFill="1" applyBorder="1" applyAlignment="1">
      <alignment/>
      <protection/>
    </xf>
    <xf numFmtId="185" fontId="5" fillId="0" borderId="17" xfId="21" applyNumberFormat="1" applyFont="1" applyFill="1" applyBorder="1" applyAlignment="1">
      <alignment/>
      <protection/>
    </xf>
    <xf numFmtId="179" fontId="5" fillId="0" borderId="19" xfId="21" applyNumberFormat="1" applyFont="1" applyFill="1" applyBorder="1" applyAlignment="1">
      <alignment/>
      <protection/>
    </xf>
    <xf numFmtId="179" fontId="5" fillId="0" borderId="17" xfId="21" applyNumberFormat="1" applyFont="1" applyFill="1" applyBorder="1" applyAlignment="1">
      <alignment horizontal="right"/>
      <protection/>
    </xf>
    <xf numFmtId="41" fontId="0" fillId="0" borderId="16" xfId="0" applyNumberFormat="1" applyFill="1" applyBorder="1" applyAlignment="1">
      <alignment horizontal="right"/>
    </xf>
    <xf numFmtId="182" fontId="0" fillId="0" borderId="2" xfId="17" applyNumberFormat="1" applyFill="1" applyBorder="1" applyAlignment="1">
      <alignment/>
    </xf>
    <xf numFmtId="182" fontId="0" fillId="0" borderId="7" xfId="17" applyNumberFormat="1" applyFill="1" applyBorder="1" applyAlignment="1">
      <alignment/>
    </xf>
    <xf numFmtId="0" fontId="0" fillId="0" borderId="7" xfId="0" applyFill="1" applyBorder="1" applyAlignment="1">
      <alignment/>
    </xf>
    <xf numFmtId="187" fontId="0" fillId="0" borderId="4" xfId="0" applyNumberFormat="1" applyFont="1" applyFill="1" applyBorder="1" applyAlignment="1">
      <alignment/>
    </xf>
    <xf numFmtId="187" fontId="0" fillId="0" borderId="7" xfId="0" applyNumberFormat="1" applyFill="1" applyBorder="1" applyAlignment="1">
      <alignment/>
    </xf>
    <xf numFmtId="41" fontId="0" fillId="0" borderId="7" xfId="0" applyNumberFormat="1" applyFill="1" applyBorder="1" applyAlignment="1">
      <alignment/>
    </xf>
    <xf numFmtId="186" fontId="0" fillId="0" borderId="7" xfId="0" applyNumberFormat="1" applyFill="1" applyBorder="1" applyAlignment="1">
      <alignment horizontal="right"/>
    </xf>
    <xf numFmtId="41" fontId="0" fillId="0" borderId="7" xfId="0" applyNumberFormat="1" applyFill="1" applyBorder="1" applyAlignment="1">
      <alignment horizontal="right"/>
    </xf>
    <xf numFmtId="49" fontId="4" fillId="0" borderId="2" xfId="0" applyNumberFormat="1" applyFont="1" applyFill="1" applyBorder="1" applyAlignment="1">
      <alignment/>
    </xf>
    <xf numFmtId="179" fontId="0" fillId="0" borderId="6" xfId="0" applyNumberFormat="1" applyFont="1" applyFill="1" applyBorder="1" applyAlignment="1">
      <alignment/>
    </xf>
    <xf numFmtId="182" fontId="0" fillId="0" borderId="4" xfId="0" applyNumberFormat="1" applyFont="1" applyFill="1" applyBorder="1" applyAlignment="1">
      <alignment/>
    </xf>
    <xf numFmtId="182" fontId="0" fillId="0" borderId="2" xfId="0" applyNumberFormat="1" applyFill="1" applyBorder="1" applyAlignment="1">
      <alignment/>
    </xf>
    <xf numFmtId="182" fontId="0" fillId="0" borderId="7" xfId="0" applyNumberForma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187" fontId="0" fillId="0" borderId="7" xfId="0" applyNumberFormat="1" applyFont="1" applyFill="1" applyBorder="1" applyAlignment="1">
      <alignment/>
    </xf>
    <xf numFmtId="182" fontId="0" fillId="0" borderId="2" xfId="0" applyNumberFormat="1" applyFont="1" applyFill="1" applyBorder="1" applyAlignment="1">
      <alignment/>
    </xf>
    <xf numFmtId="41" fontId="0" fillId="0" borderId="7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82" fontId="0" fillId="0" borderId="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2" fontId="0" fillId="0" borderId="16" xfId="0" applyNumberForma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8" xfId="0" applyFill="1" applyBorder="1" applyAlignment="1">
      <alignment horizontal="distributed"/>
    </xf>
    <xf numFmtId="0" fontId="0" fillId="0" borderId="9" xfId="0" applyFill="1" applyBorder="1" applyAlignment="1">
      <alignment horizontal="distributed"/>
    </xf>
    <xf numFmtId="0" fontId="0" fillId="0" borderId="9" xfId="0" applyFill="1" applyBorder="1" applyAlignment="1">
      <alignment horizontal="distributed" vertic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_別表作成用デー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tabSelected="1" zoomScaleSheetLayoutView="100" workbookViewId="0" topLeftCell="A1">
      <pane xSplit="5" ySplit="8" topLeftCell="F3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39" sqref="C39:D39"/>
    </sheetView>
  </sheetViews>
  <sheetFormatPr defaultColWidth="9.00390625" defaultRowHeight="13.5"/>
  <cols>
    <col min="1" max="1" width="2.75390625" style="1" customWidth="1"/>
    <col min="2" max="2" width="3.50390625" style="1" customWidth="1"/>
    <col min="3" max="3" width="1.12109375" style="1" customWidth="1"/>
    <col min="4" max="4" width="11.625" style="1" customWidth="1"/>
    <col min="5" max="5" width="1.00390625" style="1" customWidth="1"/>
    <col min="6" max="7" width="12.625" style="1" customWidth="1"/>
    <col min="8" max="28" width="10.125" style="1" customWidth="1"/>
    <col min="29" max="30" width="4.375" style="1" customWidth="1"/>
    <col min="31" max="16384" width="9.00390625" style="1" customWidth="1"/>
  </cols>
  <sheetData>
    <row r="1" spans="2:23" ht="19.5" customHeight="1">
      <c r="B1" s="9" t="s">
        <v>70</v>
      </c>
      <c r="V1" s="9" t="s">
        <v>75</v>
      </c>
      <c r="W1" s="9"/>
    </row>
    <row r="2" spans="2:30" ht="19.5" customHeight="1">
      <c r="B2" s="10"/>
      <c r="C2" s="11"/>
      <c r="D2" s="114" t="s">
        <v>64</v>
      </c>
      <c r="E2" s="12"/>
      <c r="F2" s="112" t="s">
        <v>25</v>
      </c>
      <c r="G2" s="112" t="s">
        <v>27</v>
      </c>
      <c r="H2" s="102" t="s">
        <v>3</v>
      </c>
      <c r="I2" s="99" t="s">
        <v>29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3"/>
      <c r="AD2" s="14"/>
    </row>
    <row r="3" spans="2:30" ht="19.5" customHeight="1">
      <c r="B3" s="15"/>
      <c r="C3" s="16"/>
      <c r="D3" s="115"/>
      <c r="E3" s="17"/>
      <c r="F3" s="113"/>
      <c r="G3" s="113"/>
      <c r="H3" s="107"/>
      <c r="I3" s="20"/>
      <c r="J3" s="101" t="s">
        <v>65</v>
      </c>
      <c r="K3" s="101"/>
      <c r="L3" s="101"/>
      <c r="M3" s="101"/>
      <c r="N3" s="101"/>
      <c r="O3" s="21"/>
      <c r="P3" s="22"/>
      <c r="Q3" s="101" t="s">
        <v>69</v>
      </c>
      <c r="R3" s="101"/>
      <c r="S3" s="101"/>
      <c r="T3" s="101"/>
      <c r="U3" s="101"/>
      <c r="V3" s="101"/>
      <c r="W3" s="101"/>
      <c r="X3" s="101"/>
      <c r="Y3" s="21"/>
      <c r="Z3" s="109" t="s">
        <v>8</v>
      </c>
      <c r="AA3" s="110"/>
      <c r="AB3" s="111"/>
      <c r="AC3" s="7"/>
      <c r="AD3" s="4"/>
    </row>
    <row r="4" spans="2:30" ht="19.5" customHeight="1">
      <c r="B4" s="15"/>
      <c r="C4" s="16"/>
      <c r="D4" s="115"/>
      <c r="E4" s="17"/>
      <c r="F4" s="23" t="s">
        <v>26</v>
      </c>
      <c r="G4" s="18" t="s">
        <v>28</v>
      </c>
      <c r="H4" s="19"/>
      <c r="I4" s="24"/>
      <c r="J4" s="102" t="s">
        <v>48</v>
      </c>
      <c r="K4" s="103"/>
      <c r="L4" s="104"/>
      <c r="M4" s="105" t="s">
        <v>49</v>
      </c>
      <c r="N4" s="106"/>
      <c r="O4" s="106"/>
      <c r="P4" s="25"/>
      <c r="Q4" s="107" t="s">
        <v>47</v>
      </c>
      <c r="R4" s="108"/>
      <c r="S4" s="108"/>
      <c r="T4" s="108"/>
      <c r="U4" s="108"/>
      <c r="V4" s="105" t="s">
        <v>50</v>
      </c>
      <c r="W4" s="106"/>
      <c r="X4" s="106"/>
      <c r="Y4" s="106"/>
      <c r="Z4" s="26"/>
      <c r="AA4" s="26"/>
      <c r="AB4" s="26"/>
      <c r="AC4" s="27"/>
      <c r="AD4" s="28"/>
    </row>
    <row r="5" spans="2:30" ht="19.5" customHeight="1">
      <c r="B5" s="15"/>
      <c r="C5" s="2"/>
      <c r="D5" s="115"/>
      <c r="E5" s="29"/>
      <c r="F5" s="23" t="s">
        <v>0</v>
      </c>
      <c r="G5" s="7" t="s">
        <v>0</v>
      </c>
      <c r="H5" s="7" t="s">
        <v>4</v>
      </c>
      <c r="I5" s="30"/>
      <c r="J5" s="31"/>
      <c r="K5" s="31" t="s">
        <v>30</v>
      </c>
      <c r="L5" s="31" t="s">
        <v>5</v>
      </c>
      <c r="M5" s="31"/>
      <c r="N5" s="31" t="s">
        <v>30</v>
      </c>
      <c r="O5" s="32" t="s">
        <v>5</v>
      </c>
      <c r="P5" s="3"/>
      <c r="Q5" s="31"/>
      <c r="R5" s="31" t="s">
        <v>51</v>
      </c>
      <c r="S5" s="31" t="s">
        <v>51</v>
      </c>
      <c r="T5" s="31" t="s">
        <v>30</v>
      </c>
      <c r="U5" s="31" t="s">
        <v>5</v>
      </c>
      <c r="V5" s="33"/>
      <c r="W5" s="31" t="s">
        <v>51</v>
      </c>
      <c r="X5" s="31" t="s">
        <v>30</v>
      </c>
      <c r="Y5" s="32" t="s">
        <v>5</v>
      </c>
      <c r="Z5" s="3" t="s">
        <v>0</v>
      </c>
      <c r="AA5" s="3" t="s">
        <v>9</v>
      </c>
      <c r="AB5" s="36"/>
      <c r="AC5" s="34"/>
      <c r="AD5" s="35"/>
    </row>
    <row r="6" spans="2:30" ht="19.5" customHeight="1">
      <c r="B6" s="15"/>
      <c r="C6" s="2"/>
      <c r="D6" s="115"/>
      <c r="E6" s="29"/>
      <c r="F6" s="18" t="s">
        <v>1</v>
      </c>
      <c r="G6" s="18" t="s">
        <v>2</v>
      </c>
      <c r="H6" s="19"/>
      <c r="I6" s="30" t="s">
        <v>0</v>
      </c>
      <c r="J6" s="3" t="s">
        <v>0</v>
      </c>
      <c r="K6" s="3" t="s">
        <v>66</v>
      </c>
      <c r="L6" s="3" t="s">
        <v>6</v>
      </c>
      <c r="M6" s="3" t="s">
        <v>0</v>
      </c>
      <c r="N6" s="3" t="s">
        <v>66</v>
      </c>
      <c r="O6" s="6" t="s">
        <v>31</v>
      </c>
      <c r="P6" s="3" t="s">
        <v>0</v>
      </c>
      <c r="Q6" s="3" t="s">
        <v>0</v>
      </c>
      <c r="R6" s="3" t="s">
        <v>42</v>
      </c>
      <c r="S6" s="3" t="s">
        <v>45</v>
      </c>
      <c r="T6" s="3" t="s">
        <v>66</v>
      </c>
      <c r="U6" s="3" t="s">
        <v>7</v>
      </c>
      <c r="V6" s="3" t="s">
        <v>0</v>
      </c>
      <c r="W6" s="3" t="s">
        <v>67</v>
      </c>
      <c r="X6" s="3" t="s">
        <v>66</v>
      </c>
      <c r="Y6" s="6" t="s">
        <v>32</v>
      </c>
      <c r="Z6" s="50"/>
      <c r="AA6" s="3" t="s">
        <v>68</v>
      </c>
      <c r="AB6" s="3" t="s">
        <v>10</v>
      </c>
      <c r="AC6" s="6"/>
      <c r="AD6" s="5"/>
    </row>
    <row r="7" spans="2:30" ht="19.5" customHeight="1">
      <c r="B7" s="15"/>
      <c r="C7" s="2"/>
      <c r="D7" s="115"/>
      <c r="E7" s="29"/>
      <c r="F7" s="23" t="s">
        <v>71</v>
      </c>
      <c r="G7" s="23" t="s">
        <v>71</v>
      </c>
      <c r="H7" s="7" t="s">
        <v>72</v>
      </c>
      <c r="I7" s="30"/>
      <c r="J7" s="3"/>
      <c r="K7" s="3" t="s">
        <v>6</v>
      </c>
      <c r="L7" s="3"/>
      <c r="M7" s="3"/>
      <c r="N7" s="3" t="s">
        <v>31</v>
      </c>
      <c r="O7" s="6"/>
      <c r="P7" s="36"/>
      <c r="Q7" s="36"/>
      <c r="R7" s="3" t="s">
        <v>43</v>
      </c>
      <c r="S7" s="3" t="s">
        <v>67</v>
      </c>
      <c r="T7" s="3" t="s">
        <v>7</v>
      </c>
      <c r="U7" s="3"/>
      <c r="V7" s="36"/>
      <c r="W7" s="3" t="s">
        <v>46</v>
      </c>
      <c r="X7" s="3" t="s">
        <v>32</v>
      </c>
      <c r="Y7" s="6"/>
      <c r="Z7" s="3" t="s">
        <v>52</v>
      </c>
      <c r="AA7" s="36"/>
      <c r="AB7" s="36"/>
      <c r="AC7" s="34"/>
      <c r="AD7" s="35"/>
    </row>
    <row r="8" spans="2:30" ht="19.5" customHeight="1">
      <c r="B8" s="15"/>
      <c r="C8" s="2"/>
      <c r="D8" s="16"/>
      <c r="E8" s="29"/>
      <c r="F8" s="18" t="s">
        <v>73</v>
      </c>
      <c r="G8" s="37" t="s">
        <v>74</v>
      </c>
      <c r="H8" s="38"/>
      <c r="I8" s="30"/>
      <c r="J8" s="3"/>
      <c r="K8" s="39" t="s">
        <v>23</v>
      </c>
      <c r="L8" s="39" t="s">
        <v>24</v>
      </c>
      <c r="M8" s="3"/>
      <c r="N8" s="39" t="s">
        <v>33</v>
      </c>
      <c r="O8" s="8" t="s">
        <v>34</v>
      </c>
      <c r="P8" s="40"/>
      <c r="Q8" s="41"/>
      <c r="R8" s="41"/>
      <c r="S8" s="3" t="s">
        <v>44</v>
      </c>
      <c r="T8" s="39" t="s">
        <v>35</v>
      </c>
      <c r="U8" s="39" t="s">
        <v>36</v>
      </c>
      <c r="V8" s="40"/>
      <c r="W8" s="3"/>
      <c r="X8" s="39" t="s">
        <v>37</v>
      </c>
      <c r="Y8" s="8" t="s">
        <v>38</v>
      </c>
      <c r="Z8" s="84" t="s">
        <v>41</v>
      </c>
      <c r="AA8" s="39" t="s">
        <v>39</v>
      </c>
      <c r="AB8" s="3" t="s">
        <v>40</v>
      </c>
      <c r="AC8" s="8"/>
      <c r="AD8" s="5"/>
    </row>
    <row r="9" spans="2:30" s="47" customFormat="1" ht="19.5" customHeight="1">
      <c r="B9" s="42">
        <v>1</v>
      </c>
      <c r="C9" s="43"/>
      <c r="D9" s="44" t="s">
        <v>12</v>
      </c>
      <c r="E9" s="42"/>
      <c r="F9" s="64">
        <f>F11+F12</f>
        <v>1467007</v>
      </c>
      <c r="G9" s="64">
        <f>G11+G12</f>
        <v>1468813</v>
      </c>
      <c r="H9" s="62">
        <f>ROUND(G9/F9*100,1)</f>
        <v>100.1</v>
      </c>
      <c r="I9" s="65">
        <f aca="true" t="shared" si="0" ref="I9:AB9">I11+I12</f>
        <v>752192</v>
      </c>
      <c r="J9" s="64">
        <f t="shared" si="0"/>
        <v>681954</v>
      </c>
      <c r="K9" s="64">
        <f t="shared" si="0"/>
        <v>86464</v>
      </c>
      <c r="L9" s="64">
        <f t="shared" si="0"/>
        <v>7862</v>
      </c>
      <c r="M9" s="64">
        <f t="shared" si="0"/>
        <v>70238</v>
      </c>
      <c r="N9" s="64">
        <f t="shared" si="0"/>
        <v>11522</v>
      </c>
      <c r="O9" s="79">
        <f t="shared" si="0"/>
        <v>603</v>
      </c>
      <c r="P9" s="64">
        <f t="shared" si="0"/>
        <v>750379</v>
      </c>
      <c r="Q9" s="64">
        <f t="shared" si="0"/>
        <v>679915</v>
      </c>
      <c r="R9" s="64">
        <f t="shared" si="0"/>
        <v>119037</v>
      </c>
      <c r="S9" s="64">
        <f t="shared" si="0"/>
        <v>468591</v>
      </c>
      <c r="T9" s="64">
        <f t="shared" si="0"/>
        <v>86464</v>
      </c>
      <c r="U9" s="64">
        <f t="shared" si="0"/>
        <v>5823</v>
      </c>
      <c r="V9" s="64">
        <f t="shared" si="0"/>
        <v>70464</v>
      </c>
      <c r="W9" s="64">
        <f t="shared" si="0"/>
        <v>58113</v>
      </c>
      <c r="X9" s="64">
        <f t="shared" si="0"/>
        <v>11522</v>
      </c>
      <c r="Y9" s="64">
        <f t="shared" si="0"/>
        <v>829</v>
      </c>
      <c r="Z9" s="85">
        <f>Z11+Z12</f>
        <v>2861</v>
      </c>
      <c r="AA9" s="64">
        <f>AA11+AA12</f>
        <v>0</v>
      </c>
      <c r="AB9" s="86">
        <f t="shared" si="0"/>
        <v>1813</v>
      </c>
      <c r="AC9" s="45">
        <v>1</v>
      </c>
      <c r="AD9" s="46"/>
    </row>
    <row r="10" spans="2:30" ht="19.5" customHeight="1">
      <c r="B10" s="15"/>
      <c r="C10" s="2"/>
      <c r="D10" s="48"/>
      <c r="E10" s="49"/>
      <c r="F10" s="57"/>
      <c r="G10" s="57"/>
      <c r="H10" s="63"/>
      <c r="I10" s="58"/>
      <c r="J10" s="57"/>
      <c r="K10" s="57"/>
      <c r="L10" s="57"/>
      <c r="M10" s="57"/>
      <c r="N10" s="57"/>
      <c r="O10" s="8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87"/>
      <c r="AA10" s="59"/>
      <c r="AB10" s="88"/>
      <c r="AC10" s="50"/>
      <c r="AD10" s="2"/>
    </row>
    <row r="11" spans="2:30" ht="19.5" customHeight="1">
      <c r="B11" s="15">
        <v>2</v>
      </c>
      <c r="C11" s="2"/>
      <c r="D11" s="48" t="s">
        <v>13</v>
      </c>
      <c r="E11" s="49"/>
      <c r="F11" s="60">
        <f>SUM(F14:F24)</f>
        <v>1319506</v>
      </c>
      <c r="G11" s="57">
        <f>SUM(G14:G24)</f>
        <v>1330362</v>
      </c>
      <c r="H11" s="62">
        <f>ROUND(G11/F11*100,1)</f>
        <v>100.8</v>
      </c>
      <c r="I11" s="58">
        <f aca="true" t="shared" si="1" ref="I11:AB11">SUM(I14:I24)</f>
        <v>685149</v>
      </c>
      <c r="J11" s="57">
        <f t="shared" si="1"/>
        <v>620011</v>
      </c>
      <c r="K11" s="57">
        <f t="shared" si="1"/>
        <v>73096</v>
      </c>
      <c r="L11" s="57">
        <f t="shared" si="1"/>
        <v>6766</v>
      </c>
      <c r="M11" s="57">
        <f t="shared" si="1"/>
        <v>65138</v>
      </c>
      <c r="N11" s="57">
        <f t="shared" si="1"/>
        <v>10125</v>
      </c>
      <c r="O11" s="80">
        <f t="shared" si="1"/>
        <v>399</v>
      </c>
      <c r="P11" s="57">
        <f t="shared" si="1"/>
        <v>674372</v>
      </c>
      <c r="Q11" s="57">
        <f t="shared" si="1"/>
        <v>610583</v>
      </c>
      <c r="R11" s="57">
        <f t="shared" si="1"/>
        <v>102180</v>
      </c>
      <c r="S11" s="57">
        <f t="shared" si="1"/>
        <v>437969</v>
      </c>
      <c r="T11" s="57">
        <f t="shared" si="1"/>
        <v>66369</v>
      </c>
      <c r="U11" s="57">
        <f t="shared" si="1"/>
        <v>4065</v>
      </c>
      <c r="V11" s="57">
        <f t="shared" si="1"/>
        <v>63789</v>
      </c>
      <c r="W11" s="57">
        <f t="shared" si="1"/>
        <v>54614</v>
      </c>
      <c r="X11" s="57">
        <f t="shared" si="1"/>
        <v>8402</v>
      </c>
      <c r="Y11" s="57">
        <f t="shared" si="1"/>
        <v>773</v>
      </c>
      <c r="Z11" s="76">
        <f t="shared" si="1"/>
        <v>10777</v>
      </c>
      <c r="AA11" s="61">
        <f>SUM(AA14:AA24)</f>
        <v>8450</v>
      </c>
      <c r="AB11" s="77">
        <f t="shared" si="1"/>
        <v>2327</v>
      </c>
      <c r="AC11" s="50">
        <v>2</v>
      </c>
      <c r="AD11" s="2"/>
    </row>
    <row r="12" spans="2:30" ht="19.5" customHeight="1">
      <c r="B12" s="15">
        <v>3</v>
      </c>
      <c r="C12" s="2"/>
      <c r="D12" s="48" t="s">
        <v>76</v>
      </c>
      <c r="E12" s="49"/>
      <c r="F12" s="60">
        <f>F25+F27+F29+F32+F34+F36+F39</f>
        <v>147501</v>
      </c>
      <c r="G12" s="57">
        <f>G25+G27+G29+G32+G34+G36+G39</f>
        <v>138451</v>
      </c>
      <c r="H12" s="62">
        <f>ROUND(G12/F12*100,1)</f>
        <v>93.9</v>
      </c>
      <c r="I12" s="58">
        <f aca="true" t="shared" si="2" ref="I12:AB12">I25+I27+I29+I32+I34+I36+I39</f>
        <v>67043</v>
      </c>
      <c r="J12" s="57">
        <f t="shared" si="2"/>
        <v>61943</v>
      </c>
      <c r="K12" s="57">
        <f t="shared" si="2"/>
        <v>13368</v>
      </c>
      <c r="L12" s="57">
        <f t="shared" si="2"/>
        <v>1096</v>
      </c>
      <c r="M12" s="57">
        <f t="shared" si="2"/>
        <v>5100</v>
      </c>
      <c r="N12" s="57">
        <f t="shared" si="2"/>
        <v>1397</v>
      </c>
      <c r="O12" s="80">
        <f t="shared" si="2"/>
        <v>204</v>
      </c>
      <c r="P12" s="57">
        <f t="shared" si="2"/>
        <v>76007</v>
      </c>
      <c r="Q12" s="57">
        <f t="shared" si="2"/>
        <v>69332</v>
      </c>
      <c r="R12" s="57">
        <f t="shared" si="2"/>
        <v>16857</v>
      </c>
      <c r="S12" s="57">
        <f t="shared" si="2"/>
        <v>30622</v>
      </c>
      <c r="T12" s="57">
        <f t="shared" si="2"/>
        <v>20095</v>
      </c>
      <c r="U12" s="57">
        <f t="shared" si="2"/>
        <v>1758</v>
      </c>
      <c r="V12" s="57">
        <f t="shared" si="2"/>
        <v>6675</v>
      </c>
      <c r="W12" s="57">
        <f t="shared" si="2"/>
        <v>3499</v>
      </c>
      <c r="X12" s="57">
        <f t="shared" si="2"/>
        <v>3120</v>
      </c>
      <c r="Y12" s="57">
        <f t="shared" si="2"/>
        <v>56</v>
      </c>
      <c r="Z12" s="87">
        <f t="shared" si="2"/>
        <v>-7916</v>
      </c>
      <c r="AA12" s="59">
        <f t="shared" si="2"/>
        <v>-8450</v>
      </c>
      <c r="AB12" s="88">
        <f t="shared" si="2"/>
        <v>-514</v>
      </c>
      <c r="AC12" s="50">
        <v>3</v>
      </c>
      <c r="AD12" s="2"/>
    </row>
    <row r="13" spans="2:30" ht="19.5" customHeight="1">
      <c r="B13" s="15"/>
      <c r="C13" s="2"/>
      <c r="D13" s="48"/>
      <c r="E13" s="49"/>
      <c r="F13" s="57"/>
      <c r="G13" s="57"/>
      <c r="H13" s="57"/>
      <c r="I13" s="58"/>
      <c r="J13" s="57"/>
      <c r="K13" s="57"/>
      <c r="L13" s="57"/>
      <c r="M13" s="57"/>
      <c r="N13" s="57"/>
      <c r="O13" s="80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87"/>
      <c r="AA13" s="66"/>
      <c r="AB13" s="78"/>
      <c r="AC13" s="50"/>
      <c r="AD13" s="2"/>
    </row>
    <row r="14" spans="2:30" ht="19.5" customHeight="1">
      <c r="B14" s="15">
        <v>4</v>
      </c>
      <c r="C14" s="2"/>
      <c r="D14" s="48" t="s">
        <v>14</v>
      </c>
      <c r="E14" s="49"/>
      <c r="F14" s="67">
        <v>514688</v>
      </c>
      <c r="G14" s="67">
        <v>525208</v>
      </c>
      <c r="H14" s="62">
        <f aca="true" t="shared" si="3" ref="H14:H40">ROUND(G14/F14*100,1)</f>
        <v>102</v>
      </c>
      <c r="I14" s="68">
        <f>J14+M14</f>
        <v>272851</v>
      </c>
      <c r="J14" s="67">
        <v>238788</v>
      </c>
      <c r="K14" s="67">
        <v>25381</v>
      </c>
      <c r="L14" s="67">
        <v>1288</v>
      </c>
      <c r="M14" s="67">
        <v>34063</v>
      </c>
      <c r="N14" s="67">
        <v>5400</v>
      </c>
      <c r="O14" s="80">
        <v>302</v>
      </c>
      <c r="P14" s="67">
        <f>Q14+V14</f>
        <v>262422</v>
      </c>
      <c r="Q14" s="69">
        <v>232084</v>
      </c>
      <c r="R14" s="67">
        <v>26664</v>
      </c>
      <c r="S14" s="69">
        <v>185455</v>
      </c>
      <c r="T14" s="69">
        <v>18782</v>
      </c>
      <c r="U14" s="69">
        <v>1183</v>
      </c>
      <c r="V14" s="69">
        <v>30338</v>
      </c>
      <c r="W14" s="69">
        <v>28361</v>
      </c>
      <c r="X14" s="69">
        <v>1720</v>
      </c>
      <c r="Y14" s="69">
        <v>257</v>
      </c>
      <c r="Z14" s="87">
        <f aca="true" t="shared" si="4" ref="Z14:Z40">K14+L14+N14+O14-T14-U14-X14-Y14</f>
        <v>10429</v>
      </c>
      <c r="AA14" s="59">
        <f aca="true" t="shared" si="5" ref="AA14:AB28">K14+N14-T14-X14</f>
        <v>10279</v>
      </c>
      <c r="AB14" s="88">
        <f t="shared" si="5"/>
        <v>150</v>
      </c>
      <c r="AC14" s="50">
        <v>4</v>
      </c>
      <c r="AD14" s="2"/>
    </row>
    <row r="15" spans="2:30" ht="19.5" customHeight="1">
      <c r="B15" s="15">
        <v>5</v>
      </c>
      <c r="C15" s="2"/>
      <c r="D15" s="48" t="s">
        <v>15</v>
      </c>
      <c r="E15" s="49"/>
      <c r="F15" s="67">
        <v>173970</v>
      </c>
      <c r="G15" s="67">
        <v>175237</v>
      </c>
      <c r="H15" s="62">
        <f t="shared" si="3"/>
        <v>100.7</v>
      </c>
      <c r="I15" s="68">
        <f aca="true" t="shared" si="6" ref="I15:I40">J15+M15</f>
        <v>87959</v>
      </c>
      <c r="J15" s="67">
        <v>81208</v>
      </c>
      <c r="K15" s="67">
        <v>4912</v>
      </c>
      <c r="L15" s="67">
        <v>1121</v>
      </c>
      <c r="M15" s="67">
        <v>6751</v>
      </c>
      <c r="N15" s="67">
        <v>667</v>
      </c>
      <c r="O15" s="80">
        <v>21</v>
      </c>
      <c r="P15" s="67">
        <f aca="true" t="shared" si="7" ref="P15:P24">Q15+V15</f>
        <v>86780</v>
      </c>
      <c r="Q15" s="69">
        <v>79938</v>
      </c>
      <c r="R15" s="67">
        <v>15799</v>
      </c>
      <c r="S15" s="69">
        <v>59376</v>
      </c>
      <c r="T15" s="69">
        <v>4260</v>
      </c>
      <c r="U15" s="69">
        <v>503</v>
      </c>
      <c r="V15" s="69">
        <v>6842</v>
      </c>
      <c r="W15" s="69">
        <v>6063</v>
      </c>
      <c r="X15" s="69">
        <v>693</v>
      </c>
      <c r="Y15" s="69">
        <v>86</v>
      </c>
      <c r="Z15" s="87">
        <f t="shared" si="4"/>
        <v>1179</v>
      </c>
      <c r="AA15" s="59">
        <f t="shared" si="5"/>
        <v>626</v>
      </c>
      <c r="AB15" s="88">
        <f t="shared" si="5"/>
        <v>553</v>
      </c>
      <c r="AC15" s="50">
        <v>5</v>
      </c>
      <c r="AD15" s="2"/>
    </row>
    <row r="16" spans="2:30" ht="19.5" customHeight="1">
      <c r="B16" s="15">
        <v>6</v>
      </c>
      <c r="C16" s="2"/>
      <c r="D16" s="48" t="s">
        <v>16</v>
      </c>
      <c r="E16" s="49"/>
      <c r="F16" s="67">
        <v>89444</v>
      </c>
      <c r="G16" s="67">
        <v>90797</v>
      </c>
      <c r="H16" s="62">
        <f t="shared" si="3"/>
        <v>101.5</v>
      </c>
      <c r="I16" s="68">
        <f t="shared" si="6"/>
        <v>47188</v>
      </c>
      <c r="J16" s="67">
        <v>43461</v>
      </c>
      <c r="K16" s="67">
        <v>3301</v>
      </c>
      <c r="L16" s="67">
        <v>233</v>
      </c>
      <c r="M16" s="67">
        <v>3727</v>
      </c>
      <c r="N16" s="67">
        <v>430</v>
      </c>
      <c r="O16" s="80">
        <v>23</v>
      </c>
      <c r="P16" s="67">
        <f t="shared" si="7"/>
        <v>45892</v>
      </c>
      <c r="Q16" s="69">
        <v>42216</v>
      </c>
      <c r="R16" s="67">
        <v>11946</v>
      </c>
      <c r="S16" s="69">
        <v>27981</v>
      </c>
      <c r="T16" s="69">
        <v>2138</v>
      </c>
      <c r="U16" s="69">
        <v>151</v>
      </c>
      <c r="V16" s="69">
        <v>3676</v>
      </c>
      <c r="W16" s="69">
        <v>3274</v>
      </c>
      <c r="X16" s="69">
        <v>361</v>
      </c>
      <c r="Y16" s="69">
        <v>41</v>
      </c>
      <c r="Z16" s="87">
        <f t="shared" si="4"/>
        <v>1296</v>
      </c>
      <c r="AA16" s="59">
        <f t="shared" si="5"/>
        <v>1232</v>
      </c>
      <c r="AB16" s="88">
        <f t="shared" si="5"/>
        <v>64</v>
      </c>
      <c r="AC16" s="50">
        <v>6</v>
      </c>
      <c r="AD16" s="2"/>
    </row>
    <row r="17" spans="2:30" ht="19.5" customHeight="1">
      <c r="B17" s="15">
        <v>7</v>
      </c>
      <c r="C17" s="2"/>
      <c r="D17" s="48" t="s">
        <v>17</v>
      </c>
      <c r="E17" s="49"/>
      <c r="F17" s="67">
        <v>41263</v>
      </c>
      <c r="G17" s="67">
        <v>42110</v>
      </c>
      <c r="H17" s="62">
        <f t="shared" si="3"/>
        <v>102.1</v>
      </c>
      <c r="I17" s="68">
        <f t="shared" si="6"/>
        <v>22741</v>
      </c>
      <c r="J17" s="67">
        <v>20702</v>
      </c>
      <c r="K17" s="67">
        <v>3372</v>
      </c>
      <c r="L17" s="67">
        <v>120</v>
      </c>
      <c r="M17" s="67">
        <v>2039</v>
      </c>
      <c r="N17" s="67">
        <v>587</v>
      </c>
      <c r="O17" s="81">
        <v>0</v>
      </c>
      <c r="P17" s="67">
        <f t="shared" si="7"/>
        <v>21890</v>
      </c>
      <c r="Q17" s="69">
        <v>20225</v>
      </c>
      <c r="R17" s="67">
        <v>6113</v>
      </c>
      <c r="S17" s="69">
        <v>11097</v>
      </c>
      <c r="T17" s="69">
        <v>2959</v>
      </c>
      <c r="U17" s="69">
        <v>56</v>
      </c>
      <c r="V17" s="69">
        <v>1665</v>
      </c>
      <c r="W17" s="69">
        <v>1452</v>
      </c>
      <c r="X17" s="69">
        <v>210</v>
      </c>
      <c r="Y17" s="69">
        <v>3</v>
      </c>
      <c r="Z17" s="87">
        <f t="shared" si="4"/>
        <v>851</v>
      </c>
      <c r="AA17" s="59">
        <f t="shared" si="5"/>
        <v>790</v>
      </c>
      <c r="AB17" s="88">
        <f t="shared" si="5"/>
        <v>61</v>
      </c>
      <c r="AC17" s="50">
        <v>7</v>
      </c>
      <c r="AD17" s="2"/>
    </row>
    <row r="18" spans="2:30" ht="19.5" customHeight="1">
      <c r="B18" s="15">
        <v>8</v>
      </c>
      <c r="C18" s="2"/>
      <c r="D18" s="48" t="s">
        <v>18</v>
      </c>
      <c r="E18" s="49"/>
      <c r="F18" s="67">
        <v>123621</v>
      </c>
      <c r="G18" s="67">
        <v>124982</v>
      </c>
      <c r="H18" s="62">
        <f t="shared" si="3"/>
        <v>101.1</v>
      </c>
      <c r="I18" s="68">
        <f t="shared" si="6"/>
        <v>62357</v>
      </c>
      <c r="J18" s="67">
        <v>57043</v>
      </c>
      <c r="K18" s="67">
        <v>7603</v>
      </c>
      <c r="L18" s="67">
        <v>448</v>
      </c>
      <c r="M18" s="67">
        <v>5314</v>
      </c>
      <c r="N18" s="67">
        <v>830</v>
      </c>
      <c r="O18" s="80">
        <v>16</v>
      </c>
      <c r="P18" s="67">
        <f t="shared" si="7"/>
        <v>60965</v>
      </c>
      <c r="Q18" s="69">
        <v>56024</v>
      </c>
      <c r="R18" s="67">
        <v>5889</v>
      </c>
      <c r="S18" s="69">
        <v>43103</v>
      </c>
      <c r="T18" s="69">
        <v>6772</v>
      </c>
      <c r="U18" s="69">
        <v>260</v>
      </c>
      <c r="V18" s="69">
        <v>4941</v>
      </c>
      <c r="W18" s="69">
        <v>4468</v>
      </c>
      <c r="X18" s="69">
        <v>397</v>
      </c>
      <c r="Y18" s="69">
        <v>76</v>
      </c>
      <c r="Z18" s="87">
        <f t="shared" si="4"/>
        <v>1392</v>
      </c>
      <c r="AA18" s="59">
        <f t="shared" si="5"/>
        <v>1264</v>
      </c>
      <c r="AB18" s="88">
        <f t="shared" si="5"/>
        <v>128</v>
      </c>
      <c r="AC18" s="50">
        <v>8</v>
      </c>
      <c r="AD18" s="2"/>
    </row>
    <row r="19" spans="2:30" ht="19.5" customHeight="1">
      <c r="B19" s="15">
        <v>9</v>
      </c>
      <c r="C19" s="2"/>
      <c r="D19" s="48" t="s">
        <v>19</v>
      </c>
      <c r="E19" s="49"/>
      <c r="F19" s="67">
        <v>113358</v>
      </c>
      <c r="G19" s="67">
        <v>111221</v>
      </c>
      <c r="H19" s="62">
        <f t="shared" si="3"/>
        <v>98.1</v>
      </c>
      <c r="I19" s="68">
        <f t="shared" si="6"/>
        <v>56069</v>
      </c>
      <c r="J19" s="67">
        <v>52607</v>
      </c>
      <c r="K19" s="67">
        <v>7357</v>
      </c>
      <c r="L19" s="67">
        <v>386</v>
      </c>
      <c r="M19" s="67">
        <v>3462</v>
      </c>
      <c r="N19" s="67">
        <v>158</v>
      </c>
      <c r="O19" s="80">
        <v>1</v>
      </c>
      <c r="P19" s="67">
        <f t="shared" si="7"/>
        <v>58111</v>
      </c>
      <c r="Q19" s="69">
        <v>53723</v>
      </c>
      <c r="R19" s="67">
        <v>9413</v>
      </c>
      <c r="S19" s="69">
        <v>35451</v>
      </c>
      <c r="T19" s="69">
        <v>8654</v>
      </c>
      <c r="U19" s="69">
        <v>205</v>
      </c>
      <c r="V19" s="69">
        <v>4388</v>
      </c>
      <c r="W19" s="69">
        <v>3303</v>
      </c>
      <c r="X19" s="69">
        <v>1033</v>
      </c>
      <c r="Y19" s="69">
        <v>52</v>
      </c>
      <c r="Z19" s="87">
        <f t="shared" si="4"/>
        <v>-2042</v>
      </c>
      <c r="AA19" s="59">
        <f t="shared" si="5"/>
        <v>-2172</v>
      </c>
      <c r="AB19" s="88">
        <f t="shared" si="5"/>
        <v>130</v>
      </c>
      <c r="AC19" s="50">
        <v>9</v>
      </c>
      <c r="AD19" s="2"/>
    </row>
    <row r="20" spans="2:30" ht="19.5" customHeight="1">
      <c r="B20" s="15">
        <v>10</v>
      </c>
      <c r="C20" s="2"/>
      <c r="D20" s="48" t="s">
        <v>20</v>
      </c>
      <c r="E20" s="49"/>
      <c r="F20" s="67">
        <v>50728</v>
      </c>
      <c r="G20" s="67">
        <v>51665</v>
      </c>
      <c r="H20" s="62">
        <f t="shared" si="3"/>
        <v>101.8</v>
      </c>
      <c r="I20" s="68">
        <f t="shared" si="6"/>
        <v>27114</v>
      </c>
      <c r="J20" s="67">
        <v>24982</v>
      </c>
      <c r="K20" s="67">
        <v>4182</v>
      </c>
      <c r="L20" s="67">
        <v>81</v>
      </c>
      <c r="M20" s="67">
        <v>2132</v>
      </c>
      <c r="N20" s="67">
        <v>481</v>
      </c>
      <c r="O20" s="82">
        <v>7</v>
      </c>
      <c r="P20" s="67">
        <f t="shared" si="7"/>
        <v>26171</v>
      </c>
      <c r="Q20" s="69">
        <v>23860</v>
      </c>
      <c r="R20" s="67">
        <v>5437</v>
      </c>
      <c r="S20" s="69">
        <v>15282</v>
      </c>
      <c r="T20" s="69">
        <v>3081</v>
      </c>
      <c r="U20" s="69">
        <v>60</v>
      </c>
      <c r="V20" s="69">
        <v>2311</v>
      </c>
      <c r="W20" s="69">
        <v>1644</v>
      </c>
      <c r="X20" s="69">
        <v>632</v>
      </c>
      <c r="Y20" s="69">
        <v>35</v>
      </c>
      <c r="Z20" s="87">
        <f t="shared" si="4"/>
        <v>943</v>
      </c>
      <c r="AA20" s="59">
        <f t="shared" si="5"/>
        <v>950</v>
      </c>
      <c r="AB20" s="88">
        <f t="shared" si="5"/>
        <v>-7</v>
      </c>
      <c r="AC20" s="50">
        <v>10</v>
      </c>
      <c r="AD20" s="2"/>
    </row>
    <row r="21" spans="2:30" ht="19.5" customHeight="1">
      <c r="B21" s="15">
        <v>11</v>
      </c>
      <c r="C21" s="2"/>
      <c r="D21" s="48" t="s">
        <v>53</v>
      </c>
      <c r="E21" s="49"/>
      <c r="F21" s="67">
        <v>39493</v>
      </c>
      <c r="G21" s="67">
        <v>35810</v>
      </c>
      <c r="H21" s="62">
        <f t="shared" si="3"/>
        <v>90.7</v>
      </c>
      <c r="I21" s="68">
        <f t="shared" si="6"/>
        <v>18204</v>
      </c>
      <c r="J21" s="67">
        <v>17239</v>
      </c>
      <c r="K21" s="67">
        <v>5005</v>
      </c>
      <c r="L21" s="67">
        <v>73</v>
      </c>
      <c r="M21" s="67">
        <v>965</v>
      </c>
      <c r="N21" s="67">
        <v>393</v>
      </c>
      <c r="O21" s="80">
        <v>4</v>
      </c>
      <c r="P21" s="67">
        <f t="shared" si="7"/>
        <v>21848</v>
      </c>
      <c r="Q21" s="69">
        <v>19846</v>
      </c>
      <c r="R21" s="67">
        <v>5152</v>
      </c>
      <c r="S21" s="69">
        <v>7009</v>
      </c>
      <c r="T21" s="69">
        <v>7640</v>
      </c>
      <c r="U21" s="69">
        <v>45</v>
      </c>
      <c r="V21" s="69">
        <v>2002</v>
      </c>
      <c r="W21" s="69">
        <v>568</v>
      </c>
      <c r="X21" s="69">
        <v>1430</v>
      </c>
      <c r="Y21" s="69">
        <v>4</v>
      </c>
      <c r="Z21" s="87">
        <f t="shared" si="4"/>
        <v>-3644</v>
      </c>
      <c r="AA21" s="59">
        <f t="shared" si="5"/>
        <v>-3672</v>
      </c>
      <c r="AB21" s="88">
        <f>L21+O21-U21-Y21</f>
        <v>28</v>
      </c>
      <c r="AC21" s="50">
        <v>11</v>
      </c>
      <c r="AD21" s="2"/>
    </row>
    <row r="22" spans="2:30" ht="19.5" customHeight="1">
      <c r="B22" s="15">
        <v>12</v>
      </c>
      <c r="C22" s="2"/>
      <c r="D22" s="48" t="s">
        <v>54</v>
      </c>
      <c r="E22" s="49"/>
      <c r="F22" s="67">
        <v>92797</v>
      </c>
      <c r="G22" s="67">
        <v>94297</v>
      </c>
      <c r="H22" s="62">
        <f t="shared" si="3"/>
        <v>101.6</v>
      </c>
      <c r="I22" s="68">
        <f t="shared" si="6"/>
        <v>50748</v>
      </c>
      <c r="J22" s="67">
        <v>47660</v>
      </c>
      <c r="K22" s="67">
        <v>2862</v>
      </c>
      <c r="L22" s="67">
        <v>2866</v>
      </c>
      <c r="M22" s="67">
        <v>3088</v>
      </c>
      <c r="N22" s="67">
        <v>41</v>
      </c>
      <c r="O22" s="80">
        <v>10</v>
      </c>
      <c r="P22" s="67">
        <f t="shared" si="7"/>
        <v>49206</v>
      </c>
      <c r="Q22" s="69">
        <v>45550</v>
      </c>
      <c r="R22" s="67">
        <v>6618</v>
      </c>
      <c r="S22" s="69">
        <v>35314</v>
      </c>
      <c r="T22" s="69">
        <v>2140</v>
      </c>
      <c r="U22" s="69">
        <v>1478</v>
      </c>
      <c r="V22" s="69">
        <v>3656</v>
      </c>
      <c r="W22" s="69">
        <v>3037</v>
      </c>
      <c r="X22" s="69">
        <v>400</v>
      </c>
      <c r="Y22" s="69">
        <v>219</v>
      </c>
      <c r="Z22" s="87">
        <f t="shared" si="4"/>
        <v>1542</v>
      </c>
      <c r="AA22" s="59">
        <f t="shared" si="5"/>
        <v>363</v>
      </c>
      <c r="AB22" s="88">
        <f>L22+O22-U22-Y22</f>
        <v>1179</v>
      </c>
      <c r="AC22" s="50">
        <v>12</v>
      </c>
      <c r="AD22" s="2"/>
    </row>
    <row r="23" spans="2:30" ht="19.5" customHeight="1">
      <c r="B23" s="15">
        <v>13</v>
      </c>
      <c r="C23" s="2"/>
      <c r="D23" s="48" t="s">
        <v>55</v>
      </c>
      <c r="E23" s="49"/>
      <c r="F23" s="67">
        <v>44948</v>
      </c>
      <c r="G23" s="67">
        <v>43277</v>
      </c>
      <c r="H23" s="62">
        <f t="shared" si="3"/>
        <v>96.3</v>
      </c>
      <c r="I23" s="68">
        <f t="shared" si="6"/>
        <v>21248</v>
      </c>
      <c r="J23" s="67">
        <v>19755</v>
      </c>
      <c r="K23" s="67">
        <v>1849</v>
      </c>
      <c r="L23" s="67">
        <v>77</v>
      </c>
      <c r="M23" s="67">
        <v>1493</v>
      </c>
      <c r="N23" s="67">
        <v>154</v>
      </c>
      <c r="O23" s="83">
        <v>1</v>
      </c>
      <c r="P23" s="67">
        <f t="shared" si="7"/>
        <v>22915</v>
      </c>
      <c r="Q23" s="69">
        <v>21147</v>
      </c>
      <c r="R23" s="67">
        <v>6315</v>
      </c>
      <c r="S23" s="69">
        <v>11514</v>
      </c>
      <c r="T23" s="69">
        <v>3210</v>
      </c>
      <c r="U23" s="69">
        <v>108</v>
      </c>
      <c r="V23" s="69">
        <v>1768</v>
      </c>
      <c r="W23" s="69">
        <v>1338</v>
      </c>
      <c r="X23" s="69">
        <v>430</v>
      </c>
      <c r="Y23" s="70">
        <v>0</v>
      </c>
      <c r="Z23" s="87">
        <f t="shared" si="4"/>
        <v>-1667</v>
      </c>
      <c r="AA23" s="59">
        <f t="shared" si="5"/>
        <v>-1637</v>
      </c>
      <c r="AB23" s="88">
        <f t="shared" si="5"/>
        <v>-30</v>
      </c>
      <c r="AC23" s="50">
        <v>13</v>
      </c>
      <c r="AD23" s="2"/>
    </row>
    <row r="24" spans="2:30" ht="19.5" customHeight="1">
      <c r="B24" s="15">
        <v>14</v>
      </c>
      <c r="C24" s="2"/>
      <c r="D24" s="48" t="s">
        <v>56</v>
      </c>
      <c r="E24" s="49"/>
      <c r="F24" s="67">
        <v>35196</v>
      </c>
      <c r="G24" s="67">
        <v>35758</v>
      </c>
      <c r="H24" s="62">
        <f t="shared" si="3"/>
        <v>101.6</v>
      </c>
      <c r="I24" s="68">
        <f>J24+M24</f>
        <v>18670</v>
      </c>
      <c r="J24" s="67">
        <v>16566</v>
      </c>
      <c r="K24" s="67">
        <v>7272</v>
      </c>
      <c r="L24" s="67">
        <v>73</v>
      </c>
      <c r="M24" s="67">
        <v>2104</v>
      </c>
      <c r="N24" s="67">
        <v>984</v>
      </c>
      <c r="O24" s="83">
        <v>14</v>
      </c>
      <c r="P24" s="67">
        <f t="shared" si="7"/>
        <v>18172</v>
      </c>
      <c r="Q24" s="69">
        <v>15970</v>
      </c>
      <c r="R24" s="67">
        <v>2834</v>
      </c>
      <c r="S24" s="69">
        <v>6387</v>
      </c>
      <c r="T24" s="69">
        <v>6733</v>
      </c>
      <c r="U24" s="69">
        <v>16</v>
      </c>
      <c r="V24" s="69">
        <v>2202</v>
      </c>
      <c r="W24" s="69">
        <v>1106</v>
      </c>
      <c r="X24" s="69">
        <v>1096</v>
      </c>
      <c r="Y24" s="70">
        <v>0</v>
      </c>
      <c r="Z24" s="87">
        <f t="shared" si="4"/>
        <v>498</v>
      </c>
      <c r="AA24" s="59">
        <f t="shared" si="5"/>
        <v>427</v>
      </c>
      <c r="AB24" s="88">
        <f>L24+O24-U24-Y24</f>
        <v>71</v>
      </c>
      <c r="AC24" s="50">
        <v>14</v>
      </c>
      <c r="AD24" s="2"/>
    </row>
    <row r="25" spans="2:30" ht="19.5" customHeight="1">
      <c r="B25" s="15">
        <v>15</v>
      </c>
      <c r="C25" s="97" t="s">
        <v>77</v>
      </c>
      <c r="D25" s="98"/>
      <c r="E25" s="49"/>
      <c r="F25" s="60">
        <f>F26</f>
        <v>8098</v>
      </c>
      <c r="G25" s="60">
        <f>G26</f>
        <v>8016</v>
      </c>
      <c r="H25" s="62">
        <f t="shared" si="3"/>
        <v>99</v>
      </c>
      <c r="I25" s="89">
        <f aca="true" t="shared" si="8" ref="I25:Z25">SUM(I26:I26)</f>
        <v>3946</v>
      </c>
      <c r="J25" s="60">
        <f t="shared" si="8"/>
        <v>3268</v>
      </c>
      <c r="K25" s="60">
        <f t="shared" si="8"/>
        <v>161</v>
      </c>
      <c r="L25" s="60">
        <f t="shared" si="8"/>
        <v>523</v>
      </c>
      <c r="M25" s="60">
        <f t="shared" si="8"/>
        <v>678</v>
      </c>
      <c r="N25" s="60">
        <f t="shared" si="8"/>
        <v>36</v>
      </c>
      <c r="O25" s="90">
        <f t="shared" si="8"/>
        <v>165</v>
      </c>
      <c r="P25" s="67">
        <f t="shared" si="8"/>
        <v>4026</v>
      </c>
      <c r="Q25" s="69">
        <f t="shared" si="8"/>
        <v>3501</v>
      </c>
      <c r="R25" s="69">
        <f t="shared" si="8"/>
        <v>603</v>
      </c>
      <c r="S25" s="69">
        <f t="shared" si="8"/>
        <v>1981</v>
      </c>
      <c r="T25" s="69">
        <f t="shared" si="8"/>
        <v>63</v>
      </c>
      <c r="U25" s="69">
        <f t="shared" si="8"/>
        <v>854</v>
      </c>
      <c r="V25" s="60">
        <f t="shared" si="8"/>
        <v>525</v>
      </c>
      <c r="W25" s="60">
        <f t="shared" si="8"/>
        <v>477</v>
      </c>
      <c r="X25" s="60">
        <f t="shared" si="8"/>
        <v>39</v>
      </c>
      <c r="Y25" s="60">
        <f t="shared" si="8"/>
        <v>9</v>
      </c>
      <c r="Z25" s="91">
        <f t="shared" si="8"/>
        <v>-80</v>
      </c>
      <c r="AA25" s="59">
        <f t="shared" si="5"/>
        <v>95</v>
      </c>
      <c r="AB25" s="88">
        <f>L25+O25-U25-Y25</f>
        <v>-175</v>
      </c>
      <c r="AC25" s="50">
        <v>15</v>
      </c>
      <c r="AD25" s="2"/>
    </row>
    <row r="26" spans="2:30" ht="19.5" customHeight="1">
      <c r="B26" s="15">
        <v>16</v>
      </c>
      <c r="C26" s="2"/>
      <c r="D26" s="48" t="s">
        <v>57</v>
      </c>
      <c r="E26" s="49"/>
      <c r="F26" s="67">
        <v>8098</v>
      </c>
      <c r="G26" s="67">
        <v>8016</v>
      </c>
      <c r="H26" s="62">
        <f t="shared" si="3"/>
        <v>99</v>
      </c>
      <c r="I26" s="68">
        <f t="shared" si="6"/>
        <v>3946</v>
      </c>
      <c r="J26" s="67">
        <v>3268</v>
      </c>
      <c r="K26" s="67">
        <v>161</v>
      </c>
      <c r="L26" s="67">
        <v>523</v>
      </c>
      <c r="M26" s="67">
        <v>678</v>
      </c>
      <c r="N26" s="67">
        <v>36</v>
      </c>
      <c r="O26" s="82">
        <v>165</v>
      </c>
      <c r="P26" s="67">
        <f>Q26+V26</f>
        <v>4026</v>
      </c>
      <c r="Q26" s="69">
        <v>3501</v>
      </c>
      <c r="R26" s="69">
        <v>603</v>
      </c>
      <c r="S26" s="69">
        <v>1981</v>
      </c>
      <c r="T26" s="69">
        <v>63</v>
      </c>
      <c r="U26" s="69">
        <v>854</v>
      </c>
      <c r="V26" s="69">
        <v>525</v>
      </c>
      <c r="W26" s="69">
        <v>477</v>
      </c>
      <c r="X26" s="69">
        <v>39</v>
      </c>
      <c r="Y26" s="69">
        <v>9</v>
      </c>
      <c r="Z26" s="87">
        <f t="shared" si="4"/>
        <v>-80</v>
      </c>
      <c r="AA26" s="59">
        <f t="shared" si="5"/>
        <v>95</v>
      </c>
      <c r="AB26" s="88">
        <f t="shared" si="5"/>
        <v>-175</v>
      </c>
      <c r="AC26" s="50">
        <v>16</v>
      </c>
      <c r="AD26" s="2"/>
    </row>
    <row r="27" spans="2:30" ht="19.5" customHeight="1">
      <c r="B27" s="15">
        <v>17</v>
      </c>
      <c r="C27" s="97" t="s">
        <v>78</v>
      </c>
      <c r="D27" s="98"/>
      <c r="E27" s="49"/>
      <c r="F27" s="60">
        <f>F28</f>
        <v>10944</v>
      </c>
      <c r="G27" s="60">
        <f>G28</f>
        <v>11194</v>
      </c>
      <c r="H27" s="62">
        <f t="shared" si="3"/>
        <v>102.3</v>
      </c>
      <c r="I27" s="89">
        <f aca="true" t="shared" si="9" ref="I27:V27">SUM(I28:I28)</f>
        <v>5486</v>
      </c>
      <c r="J27" s="60">
        <f t="shared" si="9"/>
        <v>5287</v>
      </c>
      <c r="K27" s="60">
        <f t="shared" si="9"/>
        <v>616</v>
      </c>
      <c r="L27" s="60">
        <f t="shared" si="9"/>
        <v>63</v>
      </c>
      <c r="M27" s="60">
        <f t="shared" si="9"/>
        <v>199</v>
      </c>
      <c r="N27" s="60">
        <f t="shared" si="9"/>
        <v>3</v>
      </c>
      <c r="O27" s="92">
        <f t="shared" si="9"/>
        <v>0</v>
      </c>
      <c r="P27" s="67">
        <f t="shared" si="9"/>
        <v>5236</v>
      </c>
      <c r="Q27" s="69">
        <f t="shared" si="9"/>
        <v>4907</v>
      </c>
      <c r="R27" s="69">
        <f t="shared" si="9"/>
        <v>1621</v>
      </c>
      <c r="S27" s="69">
        <f t="shared" si="9"/>
        <v>2987</v>
      </c>
      <c r="T27" s="69">
        <f t="shared" si="9"/>
        <v>282</v>
      </c>
      <c r="U27" s="69">
        <f t="shared" si="9"/>
        <v>17</v>
      </c>
      <c r="V27" s="60">
        <f t="shared" si="9"/>
        <v>329</v>
      </c>
      <c r="W27" s="60">
        <f>SUM(W28:W28)</f>
        <v>196</v>
      </c>
      <c r="X27" s="60">
        <f>SUM(X28:X28)</f>
        <v>127</v>
      </c>
      <c r="Y27" s="60">
        <f>SUM(Y28:Y28)</f>
        <v>6</v>
      </c>
      <c r="Z27" s="91">
        <f>SUM(Z28:Z28)</f>
        <v>250</v>
      </c>
      <c r="AA27" s="59">
        <f>K27+N27-T27-X27</f>
        <v>210</v>
      </c>
      <c r="AB27" s="88">
        <f>L27+O27-U27-Y27</f>
        <v>40</v>
      </c>
      <c r="AC27" s="50">
        <v>17</v>
      </c>
      <c r="AD27" s="2"/>
    </row>
    <row r="28" spans="2:30" ht="19.5" customHeight="1">
      <c r="B28" s="15">
        <v>18</v>
      </c>
      <c r="C28" s="2"/>
      <c r="D28" s="48" t="s">
        <v>58</v>
      </c>
      <c r="E28" s="49"/>
      <c r="F28" s="67">
        <v>10944</v>
      </c>
      <c r="G28" s="67">
        <v>11194</v>
      </c>
      <c r="H28" s="62">
        <f t="shared" si="3"/>
        <v>102.3</v>
      </c>
      <c r="I28" s="68">
        <f t="shared" si="6"/>
        <v>5486</v>
      </c>
      <c r="J28" s="67">
        <v>5287</v>
      </c>
      <c r="K28" s="67">
        <v>616</v>
      </c>
      <c r="L28" s="67">
        <v>63</v>
      </c>
      <c r="M28" s="67">
        <v>199</v>
      </c>
      <c r="N28" s="67">
        <v>3</v>
      </c>
      <c r="O28" s="83">
        <v>0</v>
      </c>
      <c r="P28" s="67">
        <f>Q28+V28</f>
        <v>5236</v>
      </c>
      <c r="Q28" s="69">
        <v>4907</v>
      </c>
      <c r="R28" s="69">
        <v>1621</v>
      </c>
      <c r="S28" s="69">
        <v>2987</v>
      </c>
      <c r="T28" s="69">
        <v>282</v>
      </c>
      <c r="U28" s="69">
        <v>17</v>
      </c>
      <c r="V28" s="69">
        <v>329</v>
      </c>
      <c r="W28" s="60">
        <v>196</v>
      </c>
      <c r="X28" s="60">
        <v>127</v>
      </c>
      <c r="Y28" s="69">
        <v>6</v>
      </c>
      <c r="Z28" s="87">
        <f t="shared" si="4"/>
        <v>250</v>
      </c>
      <c r="AA28" s="59">
        <f>K28+N28-T28-X28</f>
        <v>210</v>
      </c>
      <c r="AB28" s="88">
        <f t="shared" si="5"/>
        <v>40</v>
      </c>
      <c r="AC28" s="50">
        <v>18</v>
      </c>
      <c r="AD28" s="2"/>
    </row>
    <row r="29" spans="2:30" ht="19.5" customHeight="1">
      <c r="B29" s="15">
        <v>19</v>
      </c>
      <c r="C29" s="97" t="s">
        <v>79</v>
      </c>
      <c r="D29" s="98"/>
      <c r="E29" s="49"/>
      <c r="F29" s="60">
        <f>F30+F31</f>
        <v>52988</v>
      </c>
      <c r="G29" s="60">
        <f>G30+G31</f>
        <v>46355</v>
      </c>
      <c r="H29" s="62">
        <f t="shared" si="3"/>
        <v>87.5</v>
      </c>
      <c r="I29" s="89">
        <f>I30+I31</f>
        <v>22023</v>
      </c>
      <c r="J29" s="60">
        <f aca="true" t="shared" si="10" ref="J29:Y29">J30+J31</f>
        <v>20173</v>
      </c>
      <c r="K29" s="60">
        <f t="shared" si="10"/>
        <v>8354</v>
      </c>
      <c r="L29" s="60">
        <f t="shared" si="10"/>
        <v>43</v>
      </c>
      <c r="M29" s="60">
        <f t="shared" si="10"/>
        <v>1850</v>
      </c>
      <c r="N29" s="60">
        <f t="shared" si="10"/>
        <v>944</v>
      </c>
      <c r="O29" s="92">
        <f t="shared" si="10"/>
        <v>2</v>
      </c>
      <c r="P29" s="60">
        <f t="shared" si="10"/>
        <v>28598</v>
      </c>
      <c r="Q29" s="69">
        <f t="shared" si="10"/>
        <v>25730</v>
      </c>
      <c r="R29" s="69">
        <f t="shared" si="10"/>
        <v>3916</v>
      </c>
      <c r="S29" s="69">
        <f t="shared" si="10"/>
        <v>7860</v>
      </c>
      <c r="T29" s="69">
        <f t="shared" si="10"/>
        <v>13847</v>
      </c>
      <c r="U29" s="69">
        <f t="shared" si="10"/>
        <v>107</v>
      </c>
      <c r="V29" s="60">
        <f t="shared" si="10"/>
        <v>2868</v>
      </c>
      <c r="W29" s="60">
        <f t="shared" si="10"/>
        <v>904</v>
      </c>
      <c r="X29" s="60">
        <f t="shared" si="10"/>
        <v>1949</v>
      </c>
      <c r="Y29" s="70">
        <f t="shared" si="10"/>
        <v>15</v>
      </c>
      <c r="Z29" s="91">
        <f>SUM(Z30:Z30)</f>
        <v>-3373</v>
      </c>
      <c r="AA29" s="59">
        <f>K29+N29-T29-X29</f>
        <v>-6498</v>
      </c>
      <c r="AB29" s="88">
        <f aca="true" t="shared" si="11" ref="AB29:AB40">L29+O29-U29-Y29</f>
        <v>-77</v>
      </c>
      <c r="AC29" s="50">
        <v>19</v>
      </c>
      <c r="AD29" s="2"/>
    </row>
    <row r="30" spans="2:30" ht="19.5" customHeight="1">
      <c r="B30" s="15">
        <v>20</v>
      </c>
      <c r="C30" s="2"/>
      <c r="D30" s="48" t="s">
        <v>21</v>
      </c>
      <c r="E30" s="49"/>
      <c r="F30" s="67">
        <v>30564</v>
      </c>
      <c r="G30" s="67">
        <v>27148</v>
      </c>
      <c r="H30" s="62">
        <f t="shared" si="3"/>
        <v>88.8</v>
      </c>
      <c r="I30" s="68">
        <f t="shared" si="6"/>
        <v>12627</v>
      </c>
      <c r="J30" s="67">
        <v>11417</v>
      </c>
      <c r="K30" s="67">
        <v>4882</v>
      </c>
      <c r="L30" s="67">
        <v>24</v>
      </c>
      <c r="M30" s="67">
        <v>1210</v>
      </c>
      <c r="N30" s="67">
        <v>714</v>
      </c>
      <c r="O30" s="83">
        <v>0</v>
      </c>
      <c r="P30" s="67">
        <f>Q30+V30</f>
        <v>16000</v>
      </c>
      <c r="Q30" s="69">
        <v>14459</v>
      </c>
      <c r="R30" s="67">
        <v>1916</v>
      </c>
      <c r="S30" s="69">
        <v>4595</v>
      </c>
      <c r="T30" s="69">
        <v>7905</v>
      </c>
      <c r="U30" s="69">
        <v>43</v>
      </c>
      <c r="V30" s="69">
        <v>1541</v>
      </c>
      <c r="W30" s="69">
        <v>496</v>
      </c>
      <c r="X30" s="69">
        <v>1045</v>
      </c>
      <c r="Y30" s="70">
        <v>0</v>
      </c>
      <c r="Z30" s="87">
        <f t="shared" si="4"/>
        <v>-3373</v>
      </c>
      <c r="AA30" s="59">
        <f>K30+N30-T30-X30</f>
        <v>-3354</v>
      </c>
      <c r="AB30" s="88">
        <f t="shared" si="11"/>
        <v>-19</v>
      </c>
      <c r="AC30" s="50">
        <v>20</v>
      </c>
      <c r="AD30" s="2"/>
    </row>
    <row r="31" spans="2:30" ht="19.5" customHeight="1">
      <c r="B31" s="15">
        <v>21</v>
      </c>
      <c r="C31" s="2"/>
      <c r="D31" s="48" t="s">
        <v>61</v>
      </c>
      <c r="E31" s="49"/>
      <c r="F31" s="67">
        <v>22424</v>
      </c>
      <c r="G31" s="67">
        <v>19207</v>
      </c>
      <c r="H31" s="62">
        <f>ROUND(G31/F31*100,1)</f>
        <v>85.7</v>
      </c>
      <c r="I31" s="68">
        <f>J31+M31</f>
        <v>9396</v>
      </c>
      <c r="J31" s="67">
        <v>8756</v>
      </c>
      <c r="K31" s="67">
        <v>3472</v>
      </c>
      <c r="L31" s="67">
        <v>19</v>
      </c>
      <c r="M31" s="67">
        <v>640</v>
      </c>
      <c r="N31" s="67">
        <v>230</v>
      </c>
      <c r="O31" s="83">
        <v>2</v>
      </c>
      <c r="P31" s="67">
        <f>Q31+V31</f>
        <v>12598</v>
      </c>
      <c r="Q31" s="69">
        <v>11271</v>
      </c>
      <c r="R31" s="67">
        <v>2000</v>
      </c>
      <c r="S31" s="69">
        <v>3265</v>
      </c>
      <c r="T31" s="69">
        <v>5942</v>
      </c>
      <c r="U31" s="69">
        <v>64</v>
      </c>
      <c r="V31" s="69">
        <v>1327</v>
      </c>
      <c r="W31" s="69">
        <v>408</v>
      </c>
      <c r="X31" s="69">
        <v>904</v>
      </c>
      <c r="Y31" s="70">
        <v>15</v>
      </c>
      <c r="Z31" s="87">
        <f t="shared" si="4"/>
        <v>-3202</v>
      </c>
      <c r="AA31" s="59">
        <f>K31+N31-T31-X31</f>
        <v>-3144</v>
      </c>
      <c r="AB31" s="88">
        <f t="shared" si="11"/>
        <v>-58</v>
      </c>
      <c r="AC31" s="50">
        <v>21</v>
      </c>
      <c r="AD31" s="2"/>
    </row>
    <row r="32" spans="2:30" ht="19.5" customHeight="1">
      <c r="B32" s="15">
        <v>22</v>
      </c>
      <c r="C32" s="97" t="s">
        <v>80</v>
      </c>
      <c r="D32" s="98"/>
      <c r="E32" s="49"/>
      <c r="F32" s="60">
        <f>F33</f>
        <v>19618</v>
      </c>
      <c r="G32" s="60">
        <f>G33</f>
        <v>18531</v>
      </c>
      <c r="H32" s="62">
        <f t="shared" si="3"/>
        <v>94.5</v>
      </c>
      <c r="I32" s="89">
        <f aca="true" t="shared" si="12" ref="I32:Y32">I33</f>
        <v>9453</v>
      </c>
      <c r="J32" s="60">
        <f t="shared" si="12"/>
        <v>8759</v>
      </c>
      <c r="K32" s="60">
        <f t="shared" si="12"/>
        <v>1262</v>
      </c>
      <c r="L32" s="60">
        <f t="shared" si="12"/>
        <v>12</v>
      </c>
      <c r="M32" s="60">
        <f t="shared" si="12"/>
        <v>694</v>
      </c>
      <c r="N32" s="60">
        <f t="shared" si="12"/>
        <v>198</v>
      </c>
      <c r="O32" s="92">
        <f t="shared" si="12"/>
        <v>0</v>
      </c>
      <c r="P32" s="60">
        <f t="shared" si="12"/>
        <v>10539</v>
      </c>
      <c r="Q32" s="60">
        <f t="shared" si="12"/>
        <v>9625</v>
      </c>
      <c r="R32" s="60">
        <f t="shared" si="12"/>
        <v>3314</v>
      </c>
      <c r="S32" s="60">
        <f t="shared" si="12"/>
        <v>4171</v>
      </c>
      <c r="T32" s="60">
        <f t="shared" si="12"/>
        <v>2126</v>
      </c>
      <c r="U32" s="60">
        <f t="shared" si="12"/>
        <v>14</v>
      </c>
      <c r="V32" s="60">
        <f t="shared" si="12"/>
        <v>914</v>
      </c>
      <c r="W32" s="93">
        <f t="shared" si="12"/>
        <v>496</v>
      </c>
      <c r="X32" s="60">
        <f t="shared" si="12"/>
        <v>418</v>
      </c>
      <c r="Y32" s="93">
        <f t="shared" si="12"/>
        <v>0</v>
      </c>
      <c r="Z32" s="91">
        <f>SUM(Z37:Z38)</f>
        <v>-1077</v>
      </c>
      <c r="AA32" s="59">
        <f>K32+N32-T32-X32</f>
        <v>-1084</v>
      </c>
      <c r="AB32" s="88">
        <f t="shared" si="11"/>
        <v>-2</v>
      </c>
      <c r="AC32" s="50">
        <v>22</v>
      </c>
      <c r="AD32" s="2"/>
    </row>
    <row r="33" spans="2:30" ht="19.5" customHeight="1">
      <c r="B33" s="15">
        <v>23</v>
      </c>
      <c r="C33" s="2"/>
      <c r="D33" s="48" t="s">
        <v>62</v>
      </c>
      <c r="E33" s="49"/>
      <c r="F33" s="67">
        <v>19618</v>
      </c>
      <c r="G33" s="67">
        <v>18531</v>
      </c>
      <c r="H33" s="62">
        <f>ROUND(G33/F33*100,1)</f>
        <v>94.5</v>
      </c>
      <c r="I33" s="68">
        <f t="shared" si="6"/>
        <v>9453</v>
      </c>
      <c r="J33" s="67">
        <v>8759</v>
      </c>
      <c r="K33" s="67">
        <v>1262</v>
      </c>
      <c r="L33" s="67">
        <v>12</v>
      </c>
      <c r="M33" s="67">
        <v>694</v>
      </c>
      <c r="N33" s="51">
        <v>198</v>
      </c>
      <c r="O33" s="83">
        <v>0</v>
      </c>
      <c r="P33" s="67">
        <f>Q33+V33</f>
        <v>10539</v>
      </c>
      <c r="Q33" s="69">
        <v>9625</v>
      </c>
      <c r="R33" s="67">
        <v>3314</v>
      </c>
      <c r="S33" s="69">
        <v>4171</v>
      </c>
      <c r="T33" s="69">
        <v>2126</v>
      </c>
      <c r="U33" s="69">
        <v>14</v>
      </c>
      <c r="V33" s="69">
        <v>914</v>
      </c>
      <c r="W33" s="69">
        <v>496</v>
      </c>
      <c r="X33" s="69">
        <v>418</v>
      </c>
      <c r="Y33" s="70">
        <v>0</v>
      </c>
      <c r="Z33" s="87">
        <f t="shared" si="4"/>
        <v>-1086</v>
      </c>
      <c r="AA33" s="59">
        <f>K33-T33-X33</f>
        <v>-1282</v>
      </c>
      <c r="AB33" s="88">
        <f t="shared" si="11"/>
        <v>-2</v>
      </c>
      <c r="AC33" s="50">
        <v>23</v>
      </c>
      <c r="AD33" s="2"/>
    </row>
    <row r="34" spans="2:30" ht="19.5" customHeight="1">
      <c r="B34" s="15">
        <v>24</v>
      </c>
      <c r="C34" s="97" t="s">
        <v>81</v>
      </c>
      <c r="D34" s="98"/>
      <c r="E34" s="49"/>
      <c r="F34" s="60">
        <f>F35</f>
        <v>12095</v>
      </c>
      <c r="G34" s="60">
        <f>G35</f>
        <v>12551</v>
      </c>
      <c r="H34" s="62">
        <f>ROUND(G34/F34*100,1)</f>
        <v>103.8</v>
      </c>
      <c r="I34" s="89">
        <f>I35</f>
        <v>6825</v>
      </c>
      <c r="J34" s="60">
        <f aca="true" t="shared" si="13" ref="J34:O34">J35</f>
        <v>6596</v>
      </c>
      <c r="K34" s="60">
        <f t="shared" si="13"/>
        <v>1400</v>
      </c>
      <c r="L34" s="60">
        <f t="shared" si="13"/>
        <v>72</v>
      </c>
      <c r="M34" s="60">
        <f t="shared" si="13"/>
        <v>229</v>
      </c>
      <c r="N34" s="60">
        <f t="shared" si="13"/>
        <v>14</v>
      </c>
      <c r="O34" s="90">
        <f t="shared" si="13"/>
        <v>1</v>
      </c>
      <c r="P34" s="60">
        <v>6368</v>
      </c>
      <c r="Q34" s="60">
        <f aca="true" t="shared" si="14" ref="Q34:Y34">Q35</f>
        <v>5912</v>
      </c>
      <c r="R34" s="60">
        <f t="shared" si="14"/>
        <v>2467</v>
      </c>
      <c r="S34" s="60">
        <f t="shared" si="14"/>
        <v>2657</v>
      </c>
      <c r="T34" s="60">
        <f t="shared" si="14"/>
        <v>775</v>
      </c>
      <c r="U34" s="60">
        <f t="shared" si="14"/>
        <v>13</v>
      </c>
      <c r="V34" s="60">
        <f t="shared" si="14"/>
        <v>456</v>
      </c>
      <c r="W34" s="60">
        <f t="shared" si="14"/>
        <v>214</v>
      </c>
      <c r="X34" s="60">
        <f t="shared" si="14"/>
        <v>242</v>
      </c>
      <c r="Y34" s="93">
        <f t="shared" si="14"/>
        <v>0</v>
      </c>
      <c r="Z34" s="91">
        <f>SUM(Z39:Z40)</f>
        <v>-1706</v>
      </c>
      <c r="AA34" s="59">
        <f>K34+N34-T34-X34</f>
        <v>397</v>
      </c>
      <c r="AB34" s="88">
        <f t="shared" si="11"/>
        <v>60</v>
      </c>
      <c r="AC34" s="50">
        <v>24</v>
      </c>
      <c r="AD34" s="2"/>
    </row>
    <row r="35" spans="2:30" ht="19.5" customHeight="1">
      <c r="B35" s="15">
        <v>25</v>
      </c>
      <c r="C35" s="2"/>
      <c r="D35" s="48" t="s">
        <v>63</v>
      </c>
      <c r="E35" s="49"/>
      <c r="F35" s="67">
        <v>12095</v>
      </c>
      <c r="G35" s="67">
        <v>12551</v>
      </c>
      <c r="H35" s="62">
        <f>ROUND(G35/F35*100,1)</f>
        <v>103.8</v>
      </c>
      <c r="I35" s="68">
        <f t="shared" si="6"/>
        <v>6825</v>
      </c>
      <c r="J35" s="67">
        <v>6596</v>
      </c>
      <c r="K35" s="67">
        <v>1400</v>
      </c>
      <c r="L35" s="67">
        <v>72</v>
      </c>
      <c r="M35" s="67">
        <v>229</v>
      </c>
      <c r="N35" s="51">
        <v>14</v>
      </c>
      <c r="O35" s="83">
        <v>1</v>
      </c>
      <c r="P35" s="67">
        <f>Q35+V35</f>
        <v>6368</v>
      </c>
      <c r="Q35" s="69">
        <v>5912</v>
      </c>
      <c r="R35" s="67">
        <v>2467</v>
      </c>
      <c r="S35" s="69">
        <v>2657</v>
      </c>
      <c r="T35" s="69">
        <v>775</v>
      </c>
      <c r="U35" s="69">
        <v>13</v>
      </c>
      <c r="V35" s="69">
        <v>456</v>
      </c>
      <c r="W35" s="69">
        <v>214</v>
      </c>
      <c r="X35" s="69">
        <v>242</v>
      </c>
      <c r="Y35" s="70">
        <v>0</v>
      </c>
      <c r="Z35" s="87">
        <f t="shared" si="4"/>
        <v>457</v>
      </c>
      <c r="AA35" s="59">
        <f aca="true" t="shared" si="15" ref="AA35:AA40">K35+N35-T35-X35</f>
        <v>397</v>
      </c>
      <c r="AB35" s="88">
        <f t="shared" si="11"/>
        <v>60</v>
      </c>
      <c r="AC35" s="50">
        <v>25</v>
      </c>
      <c r="AD35" s="2"/>
    </row>
    <row r="36" spans="2:30" ht="19.5" customHeight="1">
      <c r="B36" s="15">
        <v>26</v>
      </c>
      <c r="C36" s="97" t="s">
        <v>82</v>
      </c>
      <c r="D36" s="98"/>
      <c r="E36" s="49"/>
      <c r="F36" s="60">
        <f>F37+F38</f>
        <v>17122</v>
      </c>
      <c r="G36" s="60">
        <f>G37+G38</f>
        <v>16004</v>
      </c>
      <c r="H36" s="62">
        <f>ROUND(G36/F36*100,1)</f>
        <v>93.5</v>
      </c>
      <c r="I36" s="89">
        <f aca="true" t="shared" si="16" ref="I36:Z36">I37+I38</f>
        <v>7488</v>
      </c>
      <c r="J36" s="60">
        <f t="shared" si="16"/>
        <v>7022</v>
      </c>
      <c r="K36" s="60">
        <f t="shared" si="16"/>
        <v>1254</v>
      </c>
      <c r="L36" s="60">
        <f t="shared" si="16"/>
        <v>125</v>
      </c>
      <c r="M36" s="60">
        <f t="shared" si="16"/>
        <v>466</v>
      </c>
      <c r="N36" s="60">
        <f t="shared" si="16"/>
        <v>143</v>
      </c>
      <c r="O36" s="90">
        <f t="shared" si="16"/>
        <v>17</v>
      </c>
      <c r="P36" s="60">
        <f t="shared" si="16"/>
        <v>8565</v>
      </c>
      <c r="Q36" s="60">
        <f t="shared" si="16"/>
        <v>7977</v>
      </c>
      <c r="R36" s="60">
        <f t="shared" si="16"/>
        <v>2076</v>
      </c>
      <c r="S36" s="60">
        <f t="shared" si="16"/>
        <v>3567</v>
      </c>
      <c r="T36" s="60">
        <f t="shared" si="16"/>
        <v>2265</v>
      </c>
      <c r="U36" s="60">
        <f t="shared" si="16"/>
        <v>69</v>
      </c>
      <c r="V36" s="60">
        <f t="shared" si="16"/>
        <v>588</v>
      </c>
      <c r="W36" s="60">
        <f t="shared" si="16"/>
        <v>306</v>
      </c>
      <c r="X36" s="60">
        <f t="shared" si="16"/>
        <v>278</v>
      </c>
      <c r="Y36" s="60">
        <f t="shared" si="16"/>
        <v>4</v>
      </c>
      <c r="Z36" s="91">
        <f t="shared" si="16"/>
        <v>-1077</v>
      </c>
      <c r="AA36" s="59">
        <f t="shared" si="15"/>
        <v>-1146</v>
      </c>
      <c r="AB36" s="88">
        <f t="shared" si="11"/>
        <v>69</v>
      </c>
      <c r="AC36" s="50">
        <v>26</v>
      </c>
      <c r="AD36" s="2"/>
    </row>
    <row r="37" spans="2:30" ht="19.5" customHeight="1">
      <c r="B37" s="15">
        <v>27</v>
      </c>
      <c r="C37" s="2"/>
      <c r="D37" s="48" t="s">
        <v>22</v>
      </c>
      <c r="E37" s="49"/>
      <c r="F37" s="67">
        <v>4690</v>
      </c>
      <c r="G37" s="67">
        <v>4096</v>
      </c>
      <c r="H37" s="62">
        <f t="shared" si="3"/>
        <v>87.3</v>
      </c>
      <c r="I37" s="68">
        <f t="shared" si="6"/>
        <v>1801</v>
      </c>
      <c r="J37" s="67">
        <v>1778</v>
      </c>
      <c r="K37" s="67">
        <v>286</v>
      </c>
      <c r="L37" s="67">
        <v>54</v>
      </c>
      <c r="M37" s="67">
        <v>23</v>
      </c>
      <c r="N37" s="51">
        <v>2</v>
      </c>
      <c r="O37" s="83">
        <v>0</v>
      </c>
      <c r="P37" s="67">
        <f>Q37+V37</f>
        <v>2387</v>
      </c>
      <c r="Q37" s="69">
        <v>2233</v>
      </c>
      <c r="R37" s="67">
        <v>614</v>
      </c>
      <c r="S37" s="69">
        <v>824</v>
      </c>
      <c r="T37" s="69">
        <v>759</v>
      </c>
      <c r="U37" s="69">
        <v>36</v>
      </c>
      <c r="V37" s="69">
        <v>154</v>
      </c>
      <c r="W37" s="69">
        <v>21</v>
      </c>
      <c r="X37" s="69">
        <v>133</v>
      </c>
      <c r="Y37" s="70">
        <v>0</v>
      </c>
      <c r="Z37" s="87">
        <f t="shared" si="4"/>
        <v>-586</v>
      </c>
      <c r="AA37" s="59">
        <f t="shared" si="15"/>
        <v>-604</v>
      </c>
      <c r="AB37" s="88">
        <f t="shared" si="11"/>
        <v>18</v>
      </c>
      <c r="AC37" s="50">
        <v>27</v>
      </c>
      <c r="AD37" s="2"/>
    </row>
    <row r="38" spans="2:30" ht="19.5" customHeight="1">
      <c r="B38" s="15">
        <v>28</v>
      </c>
      <c r="C38" s="2"/>
      <c r="D38" s="48" t="s">
        <v>59</v>
      </c>
      <c r="E38" s="49"/>
      <c r="F38" s="67">
        <v>12432</v>
      </c>
      <c r="G38" s="67">
        <v>11908</v>
      </c>
      <c r="H38" s="62">
        <f t="shared" si="3"/>
        <v>95.8</v>
      </c>
      <c r="I38" s="68">
        <f t="shared" si="6"/>
        <v>5687</v>
      </c>
      <c r="J38" s="67">
        <v>5244</v>
      </c>
      <c r="K38" s="67">
        <v>968</v>
      </c>
      <c r="L38" s="67">
        <v>71</v>
      </c>
      <c r="M38" s="67">
        <v>443</v>
      </c>
      <c r="N38" s="67">
        <v>141</v>
      </c>
      <c r="O38" s="80">
        <v>17</v>
      </c>
      <c r="P38" s="67">
        <f>Q38+V38</f>
        <v>6178</v>
      </c>
      <c r="Q38" s="69">
        <v>5744</v>
      </c>
      <c r="R38" s="67">
        <v>1462</v>
      </c>
      <c r="S38" s="69">
        <v>2743</v>
      </c>
      <c r="T38" s="69">
        <v>1506</v>
      </c>
      <c r="U38" s="69">
        <v>33</v>
      </c>
      <c r="V38" s="69">
        <v>434</v>
      </c>
      <c r="W38" s="69">
        <v>285</v>
      </c>
      <c r="X38" s="69">
        <v>145</v>
      </c>
      <c r="Y38" s="69">
        <v>4</v>
      </c>
      <c r="Z38" s="87">
        <f t="shared" si="4"/>
        <v>-491</v>
      </c>
      <c r="AA38" s="59">
        <f t="shared" si="15"/>
        <v>-542</v>
      </c>
      <c r="AB38" s="88">
        <f t="shared" si="11"/>
        <v>51</v>
      </c>
      <c r="AC38" s="50">
        <v>28</v>
      </c>
      <c r="AD38" s="2"/>
    </row>
    <row r="39" spans="2:30" ht="19.5" customHeight="1">
      <c r="B39" s="15">
        <v>29</v>
      </c>
      <c r="C39" s="97" t="s">
        <v>83</v>
      </c>
      <c r="D39" s="98"/>
      <c r="E39" s="49"/>
      <c r="F39" s="60">
        <f>F40</f>
        <v>26636</v>
      </c>
      <c r="G39" s="60">
        <f>G40</f>
        <v>25800</v>
      </c>
      <c r="H39" s="62">
        <f t="shared" si="3"/>
        <v>96.9</v>
      </c>
      <c r="I39" s="89">
        <f aca="true" t="shared" si="17" ref="I39:Z39">SUM(I40:I40)</f>
        <v>11822</v>
      </c>
      <c r="J39" s="60">
        <f t="shared" si="17"/>
        <v>10838</v>
      </c>
      <c r="K39" s="60">
        <f t="shared" si="17"/>
        <v>321</v>
      </c>
      <c r="L39" s="60">
        <f t="shared" si="17"/>
        <v>258</v>
      </c>
      <c r="M39" s="60">
        <f t="shared" si="17"/>
        <v>984</v>
      </c>
      <c r="N39" s="60">
        <f t="shared" si="17"/>
        <v>59</v>
      </c>
      <c r="O39" s="90">
        <f t="shared" si="17"/>
        <v>19</v>
      </c>
      <c r="P39" s="60">
        <f t="shared" si="17"/>
        <v>12675</v>
      </c>
      <c r="Q39" s="60">
        <f t="shared" si="17"/>
        <v>11680</v>
      </c>
      <c r="R39" s="60">
        <f t="shared" si="17"/>
        <v>2860</v>
      </c>
      <c r="S39" s="60">
        <f t="shared" si="17"/>
        <v>7399</v>
      </c>
      <c r="T39" s="60">
        <f t="shared" si="17"/>
        <v>737</v>
      </c>
      <c r="U39" s="60">
        <f t="shared" si="17"/>
        <v>684</v>
      </c>
      <c r="V39" s="60">
        <f t="shared" si="17"/>
        <v>995</v>
      </c>
      <c r="W39" s="60">
        <f t="shared" si="17"/>
        <v>906</v>
      </c>
      <c r="X39" s="60">
        <f t="shared" si="17"/>
        <v>67</v>
      </c>
      <c r="Y39" s="60">
        <f t="shared" si="17"/>
        <v>22</v>
      </c>
      <c r="Z39" s="91">
        <f t="shared" si="17"/>
        <v>-853</v>
      </c>
      <c r="AA39" s="59">
        <f t="shared" si="15"/>
        <v>-424</v>
      </c>
      <c r="AB39" s="88">
        <f t="shared" si="11"/>
        <v>-429</v>
      </c>
      <c r="AC39" s="50">
        <v>29</v>
      </c>
      <c r="AD39" s="2"/>
    </row>
    <row r="40" spans="2:30" ht="19.5" customHeight="1">
      <c r="B40" s="52">
        <v>30</v>
      </c>
      <c r="C40" s="53"/>
      <c r="D40" s="54" t="s">
        <v>60</v>
      </c>
      <c r="E40" s="55"/>
      <c r="F40" s="71">
        <v>26636</v>
      </c>
      <c r="G40" s="71">
        <v>25800</v>
      </c>
      <c r="H40" s="72">
        <f t="shared" si="3"/>
        <v>96.9</v>
      </c>
      <c r="I40" s="73">
        <f t="shared" si="6"/>
        <v>11822</v>
      </c>
      <c r="J40" s="71">
        <v>10838</v>
      </c>
      <c r="K40" s="71">
        <v>321</v>
      </c>
      <c r="L40" s="71">
        <v>258</v>
      </c>
      <c r="M40" s="71">
        <v>984</v>
      </c>
      <c r="N40" s="71">
        <v>59</v>
      </c>
      <c r="O40" s="75">
        <v>19</v>
      </c>
      <c r="P40" s="71">
        <f>Q40+V40</f>
        <v>12675</v>
      </c>
      <c r="Q40" s="74">
        <v>11680</v>
      </c>
      <c r="R40" s="71">
        <v>2860</v>
      </c>
      <c r="S40" s="74">
        <v>7399</v>
      </c>
      <c r="T40" s="74">
        <v>737</v>
      </c>
      <c r="U40" s="74">
        <v>684</v>
      </c>
      <c r="V40" s="74">
        <v>995</v>
      </c>
      <c r="W40" s="74">
        <v>906</v>
      </c>
      <c r="X40" s="74">
        <v>67</v>
      </c>
      <c r="Y40" s="74">
        <v>22</v>
      </c>
      <c r="Z40" s="94">
        <f t="shared" si="4"/>
        <v>-853</v>
      </c>
      <c r="AA40" s="95">
        <f t="shared" si="15"/>
        <v>-424</v>
      </c>
      <c r="AB40" s="96">
        <f t="shared" si="11"/>
        <v>-429</v>
      </c>
      <c r="AC40" s="56">
        <v>30</v>
      </c>
      <c r="AD40" s="53"/>
    </row>
    <row r="41" ht="19.5" customHeight="1">
      <c r="F41" s="1" t="s">
        <v>11</v>
      </c>
    </row>
    <row r="42" ht="12" customHeight="1"/>
    <row r="45" ht="9" customHeight="1"/>
  </sheetData>
  <mergeCells count="19">
    <mergeCell ref="F2:F3"/>
    <mergeCell ref="D2:D7"/>
    <mergeCell ref="G2:G3"/>
    <mergeCell ref="H2:H3"/>
    <mergeCell ref="I2:AB2"/>
    <mergeCell ref="J3:N3"/>
    <mergeCell ref="Q3:X3"/>
    <mergeCell ref="J4:L4"/>
    <mergeCell ref="M4:O4"/>
    <mergeCell ref="Q4:U4"/>
    <mergeCell ref="V4:Y4"/>
    <mergeCell ref="Z3:AB3"/>
    <mergeCell ref="C36:D36"/>
    <mergeCell ref="C39:D39"/>
    <mergeCell ref="C25:D25"/>
    <mergeCell ref="C27:D27"/>
    <mergeCell ref="C29:D29"/>
    <mergeCell ref="C32:D32"/>
    <mergeCell ref="C34:D34"/>
  </mergeCells>
  <printOptions/>
  <pageMargins left="0.65" right="0.27" top="0.61" bottom="0.47" header="0.37" footer="0.42"/>
  <pageSetup horizontalDpi="600" verticalDpi="600" orientation="landscape" paperSize="9" scale="52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fujioka-katsumi</dc:creator>
  <cp:keywords/>
  <dc:description/>
  <cp:lastModifiedBy> </cp:lastModifiedBy>
  <cp:lastPrinted>2007-05-30T04:35:22Z</cp:lastPrinted>
  <dcterms:created xsi:type="dcterms:W3CDTF">2002-04-03T06:42:19Z</dcterms:created>
  <dcterms:modified xsi:type="dcterms:W3CDTF">2007-05-30T05:27:13Z</dcterms:modified>
  <cp:category/>
  <cp:version/>
  <cp:contentType/>
  <cp:contentStatus/>
</cp:coreProperties>
</file>