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zuktmsBkjw925XpVj03Fea8EPbIJy3E0VyMnlGOBhcDRFzAWrAy8vb0+fU+WL2u1k1i4+ERPuq08xaeQ1pVvw==" workbookSaltValue="/VvqErp0HRjG2itZ20Hnmg==" workbookSpinCount="100000" lockStructure="1"/>
  <bookViews>
    <workbookView xWindow="-15" yWindow="-15" windowWidth="18480" windowHeight="1164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HM78" i="4"/>
  <c r="CS78" i="4"/>
  <c r="BX54" i="4"/>
  <c r="BX32" i="4"/>
  <c r="MN54" i="4"/>
  <c r="MN32" i="4"/>
  <c r="FL32" i="4"/>
  <c r="C11" i="5"/>
  <c r="D11" i="5"/>
  <c r="E11" i="5"/>
  <c r="B11" i="5"/>
  <c r="KC78" i="4" l="1"/>
  <c r="HG32" i="4"/>
  <c r="AE32" i="4"/>
  <c r="FH78" i="4"/>
  <c r="DS54" i="4"/>
  <c r="DS32" i="4"/>
  <c r="AE54" i="4"/>
  <c r="AN78" i="4"/>
  <c r="KU54" i="4"/>
  <c r="KU32" i="4"/>
  <c r="HG54" i="4"/>
  <c r="KF54" i="4"/>
  <c r="JJ78" i="4"/>
  <c r="GR54" i="4"/>
  <c r="GR32" i="4"/>
  <c r="DD32" i="4"/>
  <c r="U78" i="4"/>
  <c r="P54" i="4"/>
  <c r="P32" i="4"/>
  <c r="KF32" i="4"/>
  <c r="EO78" i="4"/>
  <c r="DD54" i="4"/>
  <c r="BI32" i="4"/>
  <c r="IK32" i="4"/>
  <c r="LY54" i="4"/>
  <c r="LY32" i="4"/>
  <c r="IK54" i="4"/>
  <c r="LO78" i="4"/>
  <c r="GT78" i="4"/>
  <c r="EW54" i="4"/>
  <c r="EW32" i="4"/>
  <c r="BZ78" i="4"/>
  <c r="BI54" i="4"/>
  <c r="GA78" i="4"/>
  <c r="EH54" i="4"/>
  <c r="BG78" i="4"/>
  <c r="AT54" i="4"/>
  <c r="AT32" i="4"/>
  <c r="KV78" i="4"/>
  <c r="HV54" i="4"/>
  <c r="HV32" i="4"/>
  <c r="EH32" i="4"/>
  <c r="LJ54" i="4"/>
  <c r="LJ32"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<sst xmlns="http://schemas.openxmlformats.org/spreadsheetml/2006/main" count="288" uniqueCount="156">
  <si>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</si>
  <si>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</si>
  <si>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</si>
  <si>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</si>
  <si>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</si>
  <si>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</si>
  <si>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</si>
  <si>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</si>
  <si>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</si>
  <si>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</si>
  <si>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</si>
  <si>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</si>
  <si>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</si>
  <si>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</si>
  <si>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</si>
  <si>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</si>
  <si>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</si>
  <si>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</si>
  <si>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</si>
  <si>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</si>
  <si>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</si>
  <si>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</si>
  <si>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</si>
  <si>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</si>
  <si>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</si>
  <si>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</si>
  <si>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</si>
  <si>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</si>
  <si>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</si>
  <si>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</si>
  <si>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</si>
  <si>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</si>
  <si>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</si>
  <si>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</si>
  <si>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</si>
  <si>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</si>
  <si>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</si>
  <si>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</si>
  <si>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</si>
  <si>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</si>
  <si>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</si>
  <si>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</si>
  <si>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</si>
  <si>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</si>
  <si>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</si>
  <si>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</si>
  <si>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</si>
  <si>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</si>
  <si>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</si>
  <si>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</si>
  <si>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</si>
  <si>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</si>
  <si>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</si>
  <si>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</si>
  <si>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</si>
  <si>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</si>
  <si>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</si>
  <si>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</si>
  <si>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</si>
  <si>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</si>
  <si>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</si>
  <si>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</si>
  <si>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</si>
  <si>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</si>
  <si>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</si>
  <si>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</si>
  <si>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</si>
  <si>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</si>
  <si>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</si>
  <si>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</si>
  <si>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</si>
  <si>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</si>
  <si>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</si>
  <si>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</si>
  <si>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</si>
  <si>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</si>
  <si>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</si>
  <si>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</si>
  <si>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</si>
  <si>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</si>
  <si>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</si>
  <si>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</si>
  <si>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</si>
  <si>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</si>
  <si>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</si>
  <si>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</si>
  <si>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</si>
  <si>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</si>
  <si>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</si>
  <si>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</si>
  <si>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</si>
  <si>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</si>
  <si>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</si>
  <si>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</si>
  <si>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</si>
  <si>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</si>
  <si>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</si>
  <si>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</si>
  <si>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</si>
  <si>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</si>
  <si>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</si>
  <si>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</si>
  <si>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</si>
  <si>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</si>
  <si>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</si>
  <si>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</si>
  <si>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</si>
  <si>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</si>
  <si>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</si>
  <si>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</si>
  <si>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</si>
  <si>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</si>
  <si>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</si>
  <si>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</si>
  <si>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</si>
  <si>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</si>
  <si>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</si>
  <si>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</si>
  <si>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</si>
  <si>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</si>
  <si>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</si>
  <si>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当該値(N-2)</t>
    <phoneticPr fontId="5"/>
  </si>
  <si>
    <t>当該値(N-4)</t>
    <phoneticPr fontId="5"/>
  </si>
  <si>
    <t>当該値(N)</t>
    <phoneticPr fontId="5"/>
  </si>
  <si>
    <t>当該値(N-4)</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</si>
  <si>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</si>
  <si>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</si>
  <si>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</si>
  <si>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</si>
  <si>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</si>
  <si>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</si>
  <si>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</si>
  <si>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</si>
  <si>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西予市</t>
  </si>
  <si>
    <t>市立野村病院</t>
  </si>
  <si>
    <t>当然財務</t>
  </si>
  <si>
    <t>病院事業</t>
  </si>
  <si>
    <t>一般病院</t>
  </si>
  <si>
    <t>100床以上～200床未満</t>
  </si>
  <si>
    <t>非設置</t>
  </si>
  <si>
    <t>直営</t>
  </si>
  <si>
    <t>-</t>
  </si>
  <si>
    <t>ド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</si>
  <si>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</si>
  <si>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</si>
  <si>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</si>
  <si>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</si>
  <si>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</si>
  <si>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</si>
  <si>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</si>
  <si>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</si>
  <si>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</si>
  <si>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市は、海岸部から四国カルストの高地までの広大な面積を有し、市内全域に集落が点在していることから、西予市民病院・野村病院の2病院を運営することにより、24時間365日の二次救急医療（輪番制）を行っている。市内に他の二次救急病院が存在しないため、救急医療において、当院及び西予市民病院の担う役割は大きい。また、県のへき地医療拠点病院の指定を受け、近隣市町の診療所に医師の派遣を行うほか、大規模災害時には医療拠点としての役割も期待される。</t>
    <phoneticPr fontId="19"/>
  </si>
  <si>
    <t xml:space="preserve">【①経常収支比率・②医業収支比率】
　経常収支比率は4.5％下回り、、医業収支比率は1.5％、平均値を上回っているが、大規模改修（26年度）による減価償却費の影響も小さくないことから、圏域内人口の減少の中、更なる収益確保対策が必要である。
【③累積欠損金比率】
　該当数値なし
【④病床利用率】
　28年7月に地域包括ケア病床導入による病床再編を行っており、平均値を2.5％上回っているが、平成３０年度４月に病床再編(21床減)に向けたことによるもので、今後は利用率向上に努める。
【⑤入院収益単価・⑥外来収益単価】
　両数値ともに平均値より低い水準で推移しているものの、経年比較では上昇傾向にある。診療加算の取得等により、引き続き上昇に努める。
【⑦職員給与費対医業収益比率】
　28年度は。職員給与費の減少と地域包括ケア病床導入で入院収益の増加により、対前年度4.1％の減少となり平均値を下回ったが、29年度はほぼ平均値まで回復した。
【⑧材料費対医業収益比率】
　平均値より低い同水準で推移している。材料費はほぼ同額である。
</t>
    <rPh sb="10" eb="12">
      <t>イギョウ</t>
    </rPh>
    <rPh sb="12" eb="14">
      <t>シュウシ</t>
    </rPh>
    <rPh sb="14" eb="16">
      <t>ヒリツ</t>
    </rPh>
    <rPh sb="30" eb="32">
      <t>シタマワ</t>
    </rPh>
    <rPh sb="122" eb="124">
      <t>ルイセキ</t>
    </rPh>
    <rPh sb="124" eb="127">
      <t>ケッソンキン</t>
    </rPh>
    <rPh sb="127" eb="129">
      <t>ヒリツ</t>
    </rPh>
    <rPh sb="141" eb="143">
      <t>ビョウショウ</t>
    </rPh>
    <rPh sb="143" eb="146">
      <t>リヨウリツ</t>
    </rPh>
    <rPh sb="195" eb="197">
      <t>ヘイセイ</t>
    </rPh>
    <rPh sb="199" eb="201">
      <t>ネンド</t>
    </rPh>
    <rPh sb="202" eb="203">
      <t>ガツ</t>
    </rPh>
    <rPh sb="206" eb="208">
      <t>サイヘン</t>
    </rPh>
    <rPh sb="211" eb="212">
      <t>ショウ</t>
    </rPh>
    <rPh sb="212" eb="213">
      <t>ゲン</t>
    </rPh>
    <rPh sb="215" eb="216">
      <t>ム</t>
    </rPh>
    <rPh sb="243" eb="245">
      <t>ニュウイン</t>
    </rPh>
    <rPh sb="245" eb="247">
      <t>シュウエキ</t>
    </rPh>
    <rPh sb="247" eb="249">
      <t>タンカ</t>
    </rPh>
    <rPh sb="251" eb="253">
      <t>ガイライ</t>
    </rPh>
    <rPh sb="253" eb="255">
      <t>シュウエキ</t>
    </rPh>
    <rPh sb="255" eb="257">
      <t>タンカ</t>
    </rPh>
    <rPh sb="326" eb="328">
      <t>ショクイン</t>
    </rPh>
    <rPh sb="328" eb="330">
      <t>キュウヨ</t>
    </rPh>
    <rPh sb="330" eb="331">
      <t>ヒ</t>
    </rPh>
    <rPh sb="331" eb="332">
      <t>タイ</t>
    </rPh>
    <rPh sb="332" eb="334">
      <t>イギョウ</t>
    </rPh>
    <rPh sb="334" eb="336">
      <t>シュウエキ</t>
    </rPh>
    <rPh sb="336" eb="338">
      <t>ヒリツ</t>
    </rPh>
    <rPh sb="404" eb="406">
      <t>ネンド</t>
    </rPh>
    <rPh sb="409" eb="412">
      <t>ヘイキンチ</t>
    </rPh>
    <rPh sb="414" eb="416">
      <t>カイフク</t>
    </rPh>
    <rPh sb="422" eb="425">
      <t>ザイリョウヒ</t>
    </rPh>
    <rPh sb="425" eb="426">
      <t>タイ</t>
    </rPh>
    <rPh sb="426" eb="428">
      <t>イギョウ</t>
    </rPh>
    <rPh sb="428" eb="430">
      <t>シュウエキ</t>
    </rPh>
    <rPh sb="430" eb="432">
      <t>ヒリツ</t>
    </rPh>
    <phoneticPr fontId="19"/>
  </si>
  <si>
    <t>【①有形固定資産減価償却率】
　平均値を若干超える水準で推移している。数値が高く、施設の老朽化傾向を示しているため、適切な更新計画が必要となる。
【②器械備品減価償却率】
　平均値に近い水準で推移しているものの、器械備品についても数値が高く、老朽化傾向を示しているため、適切な更新計画により数値の上昇を抑制していく必要がある。なお、29年度には、全身用コンピュータ断層撮影装置(CT)を更新した。
【③１床当たり有形固定資産】
　平均値よりも低い水準にあるが、現状でも減価償却費が医業収支比率・経常収支比率に及ぼす影響は小さくないことから、老朽化対策を含めて慎重な投資計画が必要となる。</t>
    <rPh sb="2" eb="4">
      <t>ユウケイ</t>
    </rPh>
    <rPh sb="4" eb="6">
      <t>コテイ</t>
    </rPh>
    <rPh sb="6" eb="8">
      <t>シサン</t>
    </rPh>
    <rPh sb="8" eb="10">
      <t>ゲンカ</t>
    </rPh>
    <rPh sb="10" eb="12">
      <t>ショウキャク</t>
    </rPh>
    <rPh sb="12" eb="13">
      <t>リツ</t>
    </rPh>
    <rPh sb="75" eb="77">
      <t>キカイ</t>
    </rPh>
    <rPh sb="77" eb="79">
      <t>ビヒン</t>
    </rPh>
    <rPh sb="79" eb="81">
      <t>ゲンカ</t>
    </rPh>
    <rPh sb="81" eb="83">
      <t>ショウキャク</t>
    </rPh>
    <rPh sb="83" eb="84">
      <t>リツ</t>
    </rPh>
    <rPh sb="173" eb="176">
      <t>ゼンシンヨウ</t>
    </rPh>
    <rPh sb="182" eb="184">
      <t>ダンソウ</t>
    </rPh>
    <rPh sb="184" eb="186">
      <t>サツエイ</t>
    </rPh>
    <rPh sb="186" eb="188">
      <t>ソウチ</t>
    </rPh>
    <rPh sb="202" eb="203">
      <t>ショウ</t>
    </rPh>
    <rPh sb="203" eb="204">
      <t>ア</t>
    </rPh>
    <rPh sb="206" eb="208">
      <t>ユウケイ</t>
    </rPh>
    <rPh sb="208" eb="210">
      <t>コテイ</t>
    </rPh>
    <rPh sb="210" eb="212">
      <t>シサン</t>
    </rPh>
    <phoneticPr fontId="19"/>
  </si>
  <si>
    <t xml:space="preserve">　圏域内人口の減少に伴い、経年で見ると患者数は減少傾向にあり、一般会計からの繰り入れ後の経常収支比率は100％未満、単年度赤字を計上している状況である。
　当院においても看護師等の医療スタッフの不足は慢性化しており、更なる収益確保のためにも、医療提供体制に応じた医療スタッフの確保が喫緊の課題である。その方策として、28年度より奨学資金制度を創設したところであるが、利用状況は芳しくない。
　へき地医療、救急医療、災害医療等の地域における役割を継続的に担うためにも、医療スタッフの確保等を通じた収益の増加を図るとともに、新病院改革プランに基づき、西予市民病院・野村病院の機能分担を着実に進めていく必要がある。
</t>
    <rPh sb="183" eb="185">
      <t>リヨウ</t>
    </rPh>
    <rPh sb="185" eb="187">
      <t>ジョウキョウ</t>
    </rPh>
    <rPh sb="188" eb="189">
      <t>カンバ</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</si>
</sst>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3" applyFont="1" applyBorder="1" applyAlignment="1" applyProtection="1">
      <alignment horizontal="left" vertical="top" wrapText="1"/>
      <protection locked="0"/>
    </xf>
    <xf numFmtId="0" fontId="14" fillId="0" borderId="0" xfId="3" applyFont="1" applyBorder="1" applyAlignment="1" applyProtection="1">
      <alignment horizontal="left" vertical="top" wrapText="1"/>
      <protection locked="0"/>
    </xf>
    <xf numFmtId="0" fontId="14" fillId="0" borderId="9" xfId="3" applyFont="1" applyBorder="1" applyAlignment="1" applyProtection="1">
      <alignment horizontal="left" vertical="top" wrapText="1"/>
      <protection locked="0"/>
    </xf>
    <xf numFmtId="0" fontId="14" fillId="0" borderId="10" xfId="3" applyFont="1" applyBorder="1" applyAlignment="1" applyProtection="1">
      <alignment horizontal="left" vertical="top" wrapText="1"/>
      <protection locked="0"/>
    </xf>
    <xf numFmtId="0" fontId="14" fillId="0" borderId="1" xfId="3" applyFont="1" applyBorder="1" applyAlignment="1" applyProtection="1">
      <alignment horizontal="left" vertical="top" wrapText="1"/>
      <protection locked="0"/>
    </xf>
    <xf numFmtId="0" fontId="14"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77.8</c:v>
                </c:pt>
                <c:pt idx="1">
                  <c:v>72.400000000000006</c:v>
                </c:pt>
                <c:pt idx="2">
                  <c:v>70.900000000000006</c:v>
                </c:pt>
                <c:pt idx="3">
                  <c:v>76.099999999999994</c:v>
                </c:pt>
                <c:pt idx="4">
                  <c:v>72.2</c:v>
                </c:pt>
              </c:numCache>
            </c:numRef>
          </c:val>
          <c:extLst xmlns:c16r2="http://schemas.microsoft.com/office/drawing/2015/06/chart">
            <c:ext xmlns:c16="http://schemas.microsoft.com/office/drawing/2014/chart" uri="{C3380CC4-5D6E-409C-BE32-E72D297353CC}">
              <c16:uniqueId val="{00000000-EB22-4E9B-B6A7-65B20343012B}"/>
            </c:ext>
          </c:extLst>
        </c:ser>
        <c:dLbls>
          <c:showLegendKey val="0"/>
          <c:showVal val="0"/>
          <c:showCatName val="0"/>
          <c:showSerName val="0"/>
          <c:showPercent val="0"/>
          <c:showBubbleSize val="0"/>
        </c:dLbls>
        <c:gapWidth val="150"/>
        <c:axId val="133743744"/>
        <c:axId val="1337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EB22-4E9B-B6A7-65B20343012B}"/>
            </c:ext>
          </c:extLst>
        </c:ser>
        <c:dLbls>
          <c:showLegendKey val="0"/>
          <c:showVal val="0"/>
          <c:showCatName val="0"/>
          <c:showSerName val="0"/>
          <c:showPercent val="0"/>
          <c:showBubbleSize val="0"/>
        </c:dLbls>
        <c:marker val="1"/>
        <c:smooth val="0"/>
        <c:axId val="133743744"/>
        <c:axId val="133745664"/>
      </c:lineChart>
      <c:dateAx>
        <c:axId val="133743744"/>
        <c:scaling>
          <c:orientation val="minMax"/>
        </c:scaling>
        <c:delete val="1"/>
        <c:axPos val="b"/>
        <c:numFmt formatCode="ge" sourceLinked="1"/>
        <c:majorTickMark val="none"/>
        <c:minorTickMark val="none"/>
        <c:tickLblPos val="none"/>
        <c:crossAx val="133745664"/>
        <c:crosses val="autoZero"/>
        <c:auto val="1"/>
        <c:lblOffset val="100"/>
        <c:baseTimeUnit val="years"/>
      </c:dateAx>
      <c:valAx>
        <c:axId val="13374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374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5405</c:v>
                </c:pt>
                <c:pt idx="1">
                  <c:v>5694</c:v>
                </c:pt>
                <c:pt idx="2">
                  <c:v>5882</c:v>
                </c:pt>
                <c:pt idx="3">
                  <c:v>6360</c:v>
                </c:pt>
                <c:pt idx="4">
                  <c:v>6920</c:v>
                </c:pt>
              </c:numCache>
            </c:numRef>
          </c:val>
          <c:extLst xmlns:c16r2="http://schemas.microsoft.com/office/drawing/2015/06/chart">
            <c:ext xmlns:c16="http://schemas.microsoft.com/office/drawing/2014/chart" uri="{C3380CC4-5D6E-409C-BE32-E72D297353CC}">
              <c16:uniqueId val="{00000000-3D25-4027-A932-DF978372BA59}"/>
            </c:ext>
          </c:extLst>
        </c:ser>
        <c:dLbls>
          <c:showLegendKey val="0"/>
          <c:showVal val="0"/>
          <c:showCatName val="0"/>
          <c:showSerName val="0"/>
          <c:showPercent val="0"/>
          <c:showBubbleSize val="0"/>
        </c:dLbls>
        <c:gapWidth val="150"/>
        <c:axId val="146515840"/>
        <c:axId val="14652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3D25-4027-A932-DF978372BA59}"/>
            </c:ext>
          </c:extLst>
        </c:ser>
        <c:dLbls>
          <c:showLegendKey val="0"/>
          <c:showVal val="0"/>
          <c:showCatName val="0"/>
          <c:showSerName val="0"/>
          <c:showPercent val="0"/>
          <c:showBubbleSize val="0"/>
        </c:dLbls>
        <c:marker val="1"/>
        <c:smooth val="0"/>
        <c:axId val="146515840"/>
        <c:axId val="146522112"/>
      </c:lineChart>
      <c:dateAx>
        <c:axId val="146515840"/>
        <c:scaling>
          <c:orientation val="minMax"/>
        </c:scaling>
        <c:delete val="1"/>
        <c:axPos val="b"/>
        <c:numFmt formatCode="ge" sourceLinked="1"/>
        <c:majorTickMark val="none"/>
        <c:minorTickMark val="none"/>
        <c:tickLblPos val="none"/>
        <c:crossAx val="146522112"/>
        <c:crosses val="autoZero"/>
        <c:auto val="1"/>
        <c:lblOffset val="100"/>
        <c:baseTimeUnit val="years"/>
      </c:dateAx>
      <c:valAx>
        <c:axId val="14652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51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29245</c:v>
                </c:pt>
                <c:pt idx="1">
                  <c:v>29865</c:v>
                </c:pt>
                <c:pt idx="2">
                  <c:v>29371</c:v>
                </c:pt>
                <c:pt idx="3">
                  <c:v>29907</c:v>
                </c:pt>
                <c:pt idx="4">
                  <c:v>29796</c:v>
                </c:pt>
              </c:numCache>
            </c:numRef>
          </c:val>
          <c:extLst xmlns:c16r2="http://schemas.microsoft.com/office/drawing/2015/06/chart">
            <c:ext xmlns:c16="http://schemas.microsoft.com/office/drawing/2014/chart" uri="{C3380CC4-5D6E-409C-BE32-E72D297353CC}">
              <c16:uniqueId val="{00000000-CF5F-400C-B7E9-F5711AD8CC7C}"/>
            </c:ext>
          </c:extLst>
        </c:ser>
        <c:dLbls>
          <c:showLegendKey val="0"/>
          <c:showVal val="0"/>
          <c:showCatName val="0"/>
          <c:showSerName val="0"/>
          <c:showPercent val="0"/>
          <c:showBubbleSize val="0"/>
        </c:dLbls>
        <c:gapWidth val="150"/>
        <c:axId val="146568704"/>
        <c:axId val="14657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CF5F-400C-B7E9-F5711AD8CC7C}"/>
            </c:ext>
          </c:extLst>
        </c:ser>
        <c:dLbls>
          <c:showLegendKey val="0"/>
          <c:showVal val="0"/>
          <c:showCatName val="0"/>
          <c:showSerName val="0"/>
          <c:showPercent val="0"/>
          <c:showBubbleSize val="0"/>
        </c:dLbls>
        <c:marker val="1"/>
        <c:smooth val="0"/>
        <c:axId val="146568704"/>
        <c:axId val="146570624"/>
      </c:lineChart>
      <c:dateAx>
        <c:axId val="146568704"/>
        <c:scaling>
          <c:orientation val="minMax"/>
        </c:scaling>
        <c:delete val="1"/>
        <c:axPos val="b"/>
        <c:numFmt formatCode="ge" sourceLinked="1"/>
        <c:majorTickMark val="none"/>
        <c:minorTickMark val="none"/>
        <c:tickLblPos val="none"/>
        <c:crossAx val="146570624"/>
        <c:crosses val="autoZero"/>
        <c:auto val="1"/>
        <c:lblOffset val="100"/>
        <c:baseTimeUnit val="years"/>
      </c:dateAx>
      <c:valAx>
        <c:axId val="146570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56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A1-4069-9C14-3A155BF3C3A2}"/>
            </c:ext>
          </c:extLst>
        </c:ser>
        <c:dLbls>
          <c:showLegendKey val="0"/>
          <c:showVal val="0"/>
          <c:showCatName val="0"/>
          <c:showSerName val="0"/>
          <c:showPercent val="0"/>
          <c:showBubbleSize val="0"/>
        </c:dLbls>
        <c:gapWidth val="150"/>
        <c:axId val="134325376"/>
        <c:axId val="1343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12A1-4069-9C14-3A155BF3C3A2}"/>
            </c:ext>
          </c:extLst>
        </c:ser>
        <c:dLbls>
          <c:showLegendKey val="0"/>
          <c:showVal val="0"/>
          <c:showCatName val="0"/>
          <c:showSerName val="0"/>
          <c:showPercent val="0"/>
          <c:showBubbleSize val="0"/>
        </c:dLbls>
        <c:marker val="1"/>
        <c:smooth val="0"/>
        <c:axId val="134325376"/>
        <c:axId val="134327296"/>
      </c:lineChart>
      <c:dateAx>
        <c:axId val="134325376"/>
        <c:scaling>
          <c:orientation val="minMax"/>
        </c:scaling>
        <c:delete val="1"/>
        <c:axPos val="b"/>
        <c:numFmt formatCode="ge" sourceLinked="1"/>
        <c:majorTickMark val="none"/>
        <c:minorTickMark val="none"/>
        <c:tickLblPos val="none"/>
        <c:crossAx val="134327296"/>
        <c:crosses val="autoZero"/>
        <c:auto val="1"/>
        <c:lblOffset val="100"/>
        <c:baseTimeUnit val="years"/>
      </c:dateAx>
      <c:valAx>
        <c:axId val="13432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32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98.9</c:v>
                </c:pt>
                <c:pt idx="1">
                  <c:v>91.8</c:v>
                </c:pt>
                <c:pt idx="2">
                  <c:v>87.2</c:v>
                </c:pt>
                <c:pt idx="3">
                  <c:v>92.1</c:v>
                </c:pt>
                <c:pt idx="4">
                  <c:v>85.4</c:v>
                </c:pt>
              </c:numCache>
            </c:numRef>
          </c:val>
          <c:extLst xmlns:c16r2="http://schemas.microsoft.com/office/drawing/2015/06/chart">
            <c:ext xmlns:c16="http://schemas.microsoft.com/office/drawing/2014/chart" uri="{C3380CC4-5D6E-409C-BE32-E72D297353CC}">
              <c16:uniqueId val="{00000000-66B9-46E3-A1EF-0FC51E3F37C6}"/>
            </c:ext>
          </c:extLst>
        </c:ser>
        <c:dLbls>
          <c:showLegendKey val="0"/>
          <c:showVal val="0"/>
          <c:showCatName val="0"/>
          <c:showSerName val="0"/>
          <c:showPercent val="0"/>
          <c:showBubbleSize val="0"/>
        </c:dLbls>
        <c:gapWidth val="150"/>
        <c:axId val="134673152"/>
        <c:axId val="13467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66B9-46E3-A1EF-0FC51E3F37C6}"/>
            </c:ext>
          </c:extLst>
        </c:ser>
        <c:dLbls>
          <c:showLegendKey val="0"/>
          <c:showVal val="0"/>
          <c:showCatName val="0"/>
          <c:showSerName val="0"/>
          <c:showPercent val="0"/>
          <c:showBubbleSize val="0"/>
        </c:dLbls>
        <c:marker val="1"/>
        <c:smooth val="0"/>
        <c:axId val="134673152"/>
        <c:axId val="134675072"/>
      </c:lineChart>
      <c:dateAx>
        <c:axId val="134673152"/>
        <c:scaling>
          <c:orientation val="minMax"/>
        </c:scaling>
        <c:delete val="1"/>
        <c:axPos val="b"/>
        <c:numFmt formatCode="ge" sourceLinked="1"/>
        <c:majorTickMark val="none"/>
        <c:minorTickMark val="none"/>
        <c:tickLblPos val="none"/>
        <c:crossAx val="134675072"/>
        <c:crosses val="autoZero"/>
        <c:auto val="1"/>
        <c:lblOffset val="100"/>
        <c:baseTimeUnit val="years"/>
      </c:dateAx>
      <c:valAx>
        <c:axId val="13467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67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100.7</c:v>
                </c:pt>
                <c:pt idx="1">
                  <c:v>95.1</c:v>
                </c:pt>
                <c:pt idx="2">
                  <c:v>90.5</c:v>
                </c:pt>
                <c:pt idx="3">
                  <c:v>97.2</c:v>
                </c:pt>
                <c:pt idx="4">
                  <c:v>92.1</c:v>
                </c:pt>
              </c:numCache>
            </c:numRef>
          </c:val>
          <c:extLst xmlns:c16r2="http://schemas.microsoft.com/office/drawing/2015/06/chart">
            <c:ext xmlns:c16="http://schemas.microsoft.com/office/drawing/2014/chart" uri="{C3380CC4-5D6E-409C-BE32-E72D297353CC}">
              <c16:uniqueId val="{00000000-EC4C-449B-B092-CC4AFB1E6706}"/>
            </c:ext>
          </c:extLst>
        </c:ser>
        <c:dLbls>
          <c:showLegendKey val="0"/>
          <c:showVal val="0"/>
          <c:showCatName val="0"/>
          <c:showSerName val="0"/>
          <c:showPercent val="0"/>
          <c:showBubbleSize val="0"/>
        </c:dLbls>
        <c:gapWidth val="150"/>
        <c:axId val="135823744"/>
        <c:axId val="1358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EC4C-449B-B092-CC4AFB1E6706}"/>
            </c:ext>
          </c:extLst>
        </c:ser>
        <c:dLbls>
          <c:showLegendKey val="0"/>
          <c:showVal val="0"/>
          <c:showCatName val="0"/>
          <c:showSerName val="0"/>
          <c:showPercent val="0"/>
          <c:showBubbleSize val="0"/>
        </c:dLbls>
        <c:marker val="1"/>
        <c:smooth val="0"/>
        <c:axId val="135823744"/>
        <c:axId val="135825664"/>
      </c:lineChart>
      <c:dateAx>
        <c:axId val="135823744"/>
        <c:scaling>
          <c:orientation val="minMax"/>
        </c:scaling>
        <c:delete val="1"/>
        <c:axPos val="b"/>
        <c:numFmt formatCode="ge" sourceLinked="1"/>
        <c:majorTickMark val="none"/>
        <c:minorTickMark val="none"/>
        <c:tickLblPos val="none"/>
        <c:crossAx val="135825664"/>
        <c:crosses val="autoZero"/>
        <c:auto val="1"/>
        <c:lblOffset val="100"/>
        <c:baseTimeUnit val="years"/>
      </c:dateAx>
      <c:valAx>
        <c:axId val="1358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582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60.1</c:v>
                </c:pt>
                <c:pt idx="1">
                  <c:v>55.3</c:v>
                </c:pt>
                <c:pt idx="2">
                  <c:v>58.2</c:v>
                </c:pt>
                <c:pt idx="3">
                  <c:v>58.6</c:v>
                </c:pt>
                <c:pt idx="4">
                  <c:v>60.9</c:v>
                </c:pt>
              </c:numCache>
            </c:numRef>
          </c:val>
          <c:extLst xmlns:c16r2="http://schemas.microsoft.com/office/drawing/2015/06/chart">
            <c:ext xmlns:c16="http://schemas.microsoft.com/office/drawing/2014/chart" uri="{C3380CC4-5D6E-409C-BE32-E72D297353CC}">
              <c16:uniqueId val="{00000000-0714-4FFE-B275-AF5844B672CD}"/>
            </c:ext>
          </c:extLst>
        </c:ser>
        <c:dLbls>
          <c:showLegendKey val="0"/>
          <c:showVal val="0"/>
          <c:showCatName val="0"/>
          <c:showSerName val="0"/>
          <c:showPercent val="0"/>
          <c:showBubbleSize val="0"/>
        </c:dLbls>
        <c:gapWidth val="150"/>
        <c:axId val="136720384"/>
        <c:axId val="1367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0714-4FFE-B275-AF5844B672CD}"/>
            </c:ext>
          </c:extLst>
        </c:ser>
        <c:dLbls>
          <c:showLegendKey val="0"/>
          <c:showVal val="0"/>
          <c:showCatName val="0"/>
          <c:showSerName val="0"/>
          <c:showPercent val="0"/>
          <c:showBubbleSize val="0"/>
        </c:dLbls>
        <c:marker val="1"/>
        <c:smooth val="0"/>
        <c:axId val="136720384"/>
        <c:axId val="136722304"/>
      </c:lineChart>
      <c:dateAx>
        <c:axId val="136720384"/>
        <c:scaling>
          <c:orientation val="minMax"/>
        </c:scaling>
        <c:delete val="1"/>
        <c:axPos val="b"/>
        <c:numFmt formatCode="ge" sourceLinked="1"/>
        <c:majorTickMark val="none"/>
        <c:minorTickMark val="none"/>
        <c:tickLblPos val="none"/>
        <c:crossAx val="136722304"/>
        <c:crosses val="autoZero"/>
        <c:auto val="1"/>
        <c:lblOffset val="100"/>
        <c:baseTimeUnit val="years"/>
      </c:dateAx>
      <c:valAx>
        <c:axId val="13672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2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75.900000000000006</c:v>
                </c:pt>
                <c:pt idx="1">
                  <c:v>66.400000000000006</c:v>
                </c:pt>
                <c:pt idx="2">
                  <c:v>68.900000000000006</c:v>
                </c:pt>
                <c:pt idx="3">
                  <c:v>64.2</c:v>
                </c:pt>
                <c:pt idx="4">
                  <c:v>65.3</c:v>
                </c:pt>
              </c:numCache>
            </c:numRef>
          </c:val>
          <c:extLst xmlns:c16r2="http://schemas.microsoft.com/office/drawing/2015/06/chart">
            <c:ext xmlns:c16="http://schemas.microsoft.com/office/drawing/2014/chart" uri="{C3380CC4-5D6E-409C-BE32-E72D297353CC}">
              <c16:uniqueId val="{00000000-4AB4-40E0-AB0B-1CAC8455E1A3}"/>
            </c:ext>
          </c:extLst>
        </c:ser>
        <c:dLbls>
          <c:showLegendKey val="0"/>
          <c:showVal val="0"/>
          <c:showCatName val="0"/>
          <c:showSerName val="0"/>
          <c:showPercent val="0"/>
          <c:showBubbleSize val="0"/>
        </c:dLbls>
        <c:gapWidth val="150"/>
        <c:axId val="136771072"/>
        <c:axId val="1367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AB4-40E0-AB0B-1CAC8455E1A3}"/>
            </c:ext>
          </c:extLst>
        </c:ser>
        <c:dLbls>
          <c:showLegendKey val="0"/>
          <c:showVal val="0"/>
          <c:showCatName val="0"/>
          <c:showSerName val="0"/>
          <c:showPercent val="0"/>
          <c:showBubbleSize val="0"/>
        </c:dLbls>
        <c:marker val="1"/>
        <c:smooth val="0"/>
        <c:axId val="136771072"/>
        <c:axId val="136772992"/>
      </c:lineChart>
      <c:dateAx>
        <c:axId val="136771072"/>
        <c:scaling>
          <c:orientation val="minMax"/>
        </c:scaling>
        <c:delete val="1"/>
        <c:axPos val="b"/>
        <c:numFmt formatCode="ge" sourceLinked="1"/>
        <c:majorTickMark val="none"/>
        <c:minorTickMark val="none"/>
        <c:tickLblPos val="none"/>
        <c:crossAx val="136772992"/>
        <c:crosses val="autoZero"/>
        <c:auto val="1"/>
        <c:lblOffset val="100"/>
        <c:baseTimeUnit val="years"/>
      </c:dateAx>
      <c:valAx>
        <c:axId val="13677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7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26265725</c:v>
                </c:pt>
                <c:pt idx="1">
                  <c:v>31041044</c:v>
                </c:pt>
                <c:pt idx="2">
                  <c:v>31174123</c:v>
                </c:pt>
                <c:pt idx="3">
                  <c:v>32673385</c:v>
                </c:pt>
                <c:pt idx="4">
                  <c:v>33212532</c:v>
                </c:pt>
              </c:numCache>
            </c:numRef>
          </c:val>
          <c:extLst xmlns:c16r2="http://schemas.microsoft.com/office/drawing/2015/06/chart">
            <c:ext xmlns:c16="http://schemas.microsoft.com/office/drawing/2014/chart" uri="{C3380CC4-5D6E-409C-BE32-E72D297353CC}">
              <c16:uniqueId val="{00000000-DF22-4687-9D8C-A221FE42B602}"/>
            </c:ext>
          </c:extLst>
        </c:ser>
        <c:dLbls>
          <c:showLegendKey val="0"/>
          <c:showVal val="0"/>
          <c:showCatName val="0"/>
          <c:showSerName val="0"/>
          <c:showPercent val="0"/>
          <c:showBubbleSize val="0"/>
        </c:dLbls>
        <c:gapWidth val="150"/>
        <c:axId val="136823936"/>
        <c:axId val="1368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DF22-4687-9D8C-A221FE42B602}"/>
            </c:ext>
          </c:extLst>
        </c:ser>
        <c:dLbls>
          <c:showLegendKey val="0"/>
          <c:showVal val="0"/>
          <c:showCatName val="0"/>
          <c:showSerName val="0"/>
          <c:showPercent val="0"/>
          <c:showBubbleSize val="0"/>
        </c:dLbls>
        <c:marker val="1"/>
        <c:smooth val="0"/>
        <c:axId val="136823936"/>
        <c:axId val="136825856"/>
      </c:lineChart>
      <c:dateAx>
        <c:axId val="136823936"/>
        <c:scaling>
          <c:orientation val="minMax"/>
        </c:scaling>
        <c:delete val="1"/>
        <c:axPos val="b"/>
        <c:numFmt formatCode="ge" sourceLinked="1"/>
        <c:majorTickMark val="none"/>
        <c:minorTickMark val="none"/>
        <c:tickLblPos val="none"/>
        <c:crossAx val="136825856"/>
        <c:crosses val="autoZero"/>
        <c:auto val="1"/>
        <c:lblOffset val="100"/>
        <c:baseTimeUnit val="years"/>
      </c:dateAx>
      <c:valAx>
        <c:axId val="13682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82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15.2</c:v>
                </c:pt>
                <c:pt idx="1">
                  <c:v>14.8</c:v>
                </c:pt>
                <c:pt idx="2">
                  <c:v>14.5</c:v>
                </c:pt>
                <c:pt idx="3">
                  <c:v>13.9</c:v>
                </c:pt>
                <c:pt idx="4">
                  <c:v>14.9</c:v>
                </c:pt>
              </c:numCache>
            </c:numRef>
          </c:val>
          <c:extLst xmlns:c16r2="http://schemas.microsoft.com/office/drawing/2015/06/chart">
            <c:ext xmlns:c16="http://schemas.microsoft.com/office/drawing/2014/chart" uri="{C3380CC4-5D6E-409C-BE32-E72D297353CC}">
              <c16:uniqueId val="{00000000-C283-47D8-B0D0-917AADC5F2C0}"/>
            </c:ext>
          </c:extLst>
        </c:ser>
        <c:dLbls>
          <c:showLegendKey val="0"/>
          <c:showVal val="0"/>
          <c:showCatName val="0"/>
          <c:showSerName val="0"/>
          <c:showPercent val="0"/>
          <c:showBubbleSize val="0"/>
        </c:dLbls>
        <c:gapWidth val="150"/>
        <c:axId val="146352768"/>
        <c:axId val="1463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C283-47D8-B0D0-917AADC5F2C0}"/>
            </c:ext>
          </c:extLst>
        </c:ser>
        <c:dLbls>
          <c:showLegendKey val="0"/>
          <c:showVal val="0"/>
          <c:showCatName val="0"/>
          <c:showSerName val="0"/>
          <c:showPercent val="0"/>
          <c:showBubbleSize val="0"/>
        </c:dLbls>
        <c:marker val="1"/>
        <c:smooth val="0"/>
        <c:axId val="146352768"/>
        <c:axId val="146359040"/>
      </c:lineChart>
      <c:dateAx>
        <c:axId val="146352768"/>
        <c:scaling>
          <c:orientation val="minMax"/>
        </c:scaling>
        <c:delete val="1"/>
        <c:axPos val="b"/>
        <c:numFmt formatCode="ge" sourceLinked="1"/>
        <c:majorTickMark val="none"/>
        <c:minorTickMark val="none"/>
        <c:tickLblPos val="none"/>
        <c:crossAx val="146359040"/>
        <c:crosses val="autoZero"/>
        <c:auto val="1"/>
        <c:lblOffset val="100"/>
        <c:baseTimeUnit val="years"/>
      </c:dateAx>
      <c:valAx>
        <c:axId val="146359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5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61.1</c:v>
                </c:pt>
                <c:pt idx="1">
                  <c:v>66.599999999999994</c:v>
                </c:pt>
                <c:pt idx="2">
                  <c:v>63.3</c:v>
                </c:pt>
                <c:pt idx="3">
                  <c:v>59.2</c:v>
                </c:pt>
                <c:pt idx="4">
                  <c:v>62.6</c:v>
                </c:pt>
              </c:numCache>
            </c:numRef>
          </c:val>
          <c:extLst xmlns:c16r2="http://schemas.microsoft.com/office/drawing/2015/06/chart">
            <c:ext xmlns:c16="http://schemas.microsoft.com/office/drawing/2014/chart" uri="{C3380CC4-5D6E-409C-BE32-E72D297353CC}">
              <c16:uniqueId val="{00000000-E050-4D5D-8A33-D8C5AE3F8F7B}"/>
            </c:ext>
          </c:extLst>
        </c:ser>
        <c:dLbls>
          <c:showLegendKey val="0"/>
          <c:showVal val="0"/>
          <c:showCatName val="0"/>
          <c:showSerName val="0"/>
          <c:showPercent val="0"/>
          <c:showBubbleSize val="0"/>
        </c:dLbls>
        <c:gapWidth val="150"/>
        <c:axId val="146487552"/>
        <c:axId val="1464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E050-4D5D-8A33-D8C5AE3F8F7B}"/>
            </c:ext>
          </c:extLst>
        </c:ser>
        <c:dLbls>
          <c:showLegendKey val="0"/>
          <c:showVal val="0"/>
          <c:showCatName val="0"/>
          <c:showSerName val="0"/>
          <c:showPercent val="0"/>
          <c:showBubbleSize val="0"/>
        </c:dLbls>
        <c:marker val="1"/>
        <c:smooth val="0"/>
        <c:axId val="146487552"/>
        <c:axId val="146489728"/>
      </c:lineChart>
      <c:dateAx>
        <c:axId val="146487552"/>
        <c:scaling>
          <c:orientation val="minMax"/>
        </c:scaling>
        <c:delete val="1"/>
        <c:axPos val="b"/>
        <c:numFmt formatCode="ge" sourceLinked="1"/>
        <c:majorTickMark val="none"/>
        <c:minorTickMark val="none"/>
        <c:tickLblPos val="none"/>
        <c:crossAx val="146489728"/>
        <c:crosses val="autoZero"/>
        <c:auto val="1"/>
        <c:lblOffset val="100"/>
        <c:baseTimeUnit val="years"/>
      </c:dateAx>
      <c:valAx>
        <c:axId val="14648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48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27"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愛媛県西予市　市立野村病院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38947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6782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153</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18" t="s">
        <v>37</v>
      </c>
      <c r="H33" s="118"/>
      <c r="I33" s="118"/>
      <c r="J33" s="118"/>
      <c r="K33" s="118"/>
      <c r="L33" s="118"/>
      <c r="M33" s="118"/>
      <c r="N33" s="118"/>
      <c r="O33" s="118"/>
      <c r="P33" s="119">
        <f>データ!AH7</f>
        <v>100.7</v>
      </c>
      <c r="Q33" s="120"/>
      <c r="R33" s="120"/>
      <c r="S33" s="120"/>
      <c r="T33" s="120"/>
      <c r="U33" s="120"/>
      <c r="V33" s="120"/>
      <c r="W33" s="120"/>
      <c r="X33" s="120"/>
      <c r="Y33" s="120"/>
      <c r="Z33" s="120"/>
      <c r="AA33" s="120"/>
      <c r="AB33" s="120"/>
      <c r="AC33" s="120"/>
      <c r="AD33" s="121"/>
      <c r="AE33" s="119">
        <f>データ!AI7</f>
        <v>95.1</v>
      </c>
      <c r="AF33" s="120"/>
      <c r="AG33" s="120"/>
      <c r="AH33" s="120"/>
      <c r="AI33" s="120"/>
      <c r="AJ33" s="120"/>
      <c r="AK33" s="120"/>
      <c r="AL33" s="120"/>
      <c r="AM33" s="120"/>
      <c r="AN33" s="120"/>
      <c r="AO33" s="120"/>
      <c r="AP33" s="120"/>
      <c r="AQ33" s="120"/>
      <c r="AR33" s="120"/>
      <c r="AS33" s="121"/>
      <c r="AT33" s="119">
        <f>データ!AJ7</f>
        <v>90.5</v>
      </c>
      <c r="AU33" s="120"/>
      <c r="AV33" s="120"/>
      <c r="AW33" s="120"/>
      <c r="AX33" s="120"/>
      <c r="AY33" s="120"/>
      <c r="AZ33" s="120"/>
      <c r="BA33" s="120"/>
      <c r="BB33" s="120"/>
      <c r="BC33" s="120"/>
      <c r="BD33" s="120"/>
      <c r="BE33" s="120"/>
      <c r="BF33" s="120"/>
      <c r="BG33" s="120"/>
      <c r="BH33" s="121"/>
      <c r="BI33" s="119">
        <f>データ!AK7</f>
        <v>97.2</v>
      </c>
      <c r="BJ33" s="120"/>
      <c r="BK33" s="120"/>
      <c r="BL33" s="120"/>
      <c r="BM33" s="120"/>
      <c r="BN33" s="120"/>
      <c r="BO33" s="120"/>
      <c r="BP33" s="120"/>
      <c r="BQ33" s="120"/>
      <c r="BR33" s="120"/>
      <c r="BS33" s="120"/>
      <c r="BT33" s="120"/>
      <c r="BU33" s="120"/>
      <c r="BV33" s="120"/>
      <c r="BW33" s="121"/>
      <c r="BX33" s="119">
        <f>データ!AL7</f>
        <v>92.1</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98.9</v>
      </c>
      <c r="DE33" s="120"/>
      <c r="DF33" s="120"/>
      <c r="DG33" s="120"/>
      <c r="DH33" s="120"/>
      <c r="DI33" s="120"/>
      <c r="DJ33" s="120"/>
      <c r="DK33" s="120"/>
      <c r="DL33" s="120"/>
      <c r="DM33" s="120"/>
      <c r="DN33" s="120"/>
      <c r="DO33" s="120"/>
      <c r="DP33" s="120"/>
      <c r="DQ33" s="120"/>
      <c r="DR33" s="121"/>
      <c r="DS33" s="119">
        <f>データ!AT7</f>
        <v>91.8</v>
      </c>
      <c r="DT33" s="120"/>
      <c r="DU33" s="120"/>
      <c r="DV33" s="120"/>
      <c r="DW33" s="120"/>
      <c r="DX33" s="120"/>
      <c r="DY33" s="120"/>
      <c r="DZ33" s="120"/>
      <c r="EA33" s="120"/>
      <c r="EB33" s="120"/>
      <c r="EC33" s="120"/>
      <c r="ED33" s="120"/>
      <c r="EE33" s="120"/>
      <c r="EF33" s="120"/>
      <c r="EG33" s="121"/>
      <c r="EH33" s="119">
        <f>データ!AU7</f>
        <v>87.2</v>
      </c>
      <c r="EI33" s="120"/>
      <c r="EJ33" s="120"/>
      <c r="EK33" s="120"/>
      <c r="EL33" s="120"/>
      <c r="EM33" s="120"/>
      <c r="EN33" s="120"/>
      <c r="EO33" s="120"/>
      <c r="EP33" s="120"/>
      <c r="EQ33" s="120"/>
      <c r="ER33" s="120"/>
      <c r="ES33" s="120"/>
      <c r="ET33" s="120"/>
      <c r="EU33" s="120"/>
      <c r="EV33" s="121"/>
      <c r="EW33" s="119">
        <f>データ!AV7</f>
        <v>92.1</v>
      </c>
      <c r="EX33" s="120"/>
      <c r="EY33" s="120"/>
      <c r="EZ33" s="120"/>
      <c r="FA33" s="120"/>
      <c r="FB33" s="120"/>
      <c r="FC33" s="120"/>
      <c r="FD33" s="120"/>
      <c r="FE33" s="120"/>
      <c r="FF33" s="120"/>
      <c r="FG33" s="120"/>
      <c r="FH33" s="120"/>
      <c r="FI33" s="120"/>
      <c r="FJ33" s="120"/>
      <c r="FK33" s="121"/>
      <c r="FL33" s="119">
        <f>データ!AW7</f>
        <v>85.4</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0</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77.8</v>
      </c>
      <c r="KG33" s="120"/>
      <c r="KH33" s="120"/>
      <c r="KI33" s="120"/>
      <c r="KJ33" s="120"/>
      <c r="KK33" s="120"/>
      <c r="KL33" s="120"/>
      <c r="KM33" s="120"/>
      <c r="KN33" s="120"/>
      <c r="KO33" s="120"/>
      <c r="KP33" s="120"/>
      <c r="KQ33" s="120"/>
      <c r="KR33" s="120"/>
      <c r="KS33" s="120"/>
      <c r="KT33" s="121"/>
      <c r="KU33" s="119">
        <f>データ!BP7</f>
        <v>72.400000000000006</v>
      </c>
      <c r="KV33" s="120"/>
      <c r="KW33" s="120"/>
      <c r="KX33" s="120"/>
      <c r="KY33" s="120"/>
      <c r="KZ33" s="120"/>
      <c r="LA33" s="120"/>
      <c r="LB33" s="120"/>
      <c r="LC33" s="120"/>
      <c r="LD33" s="120"/>
      <c r="LE33" s="120"/>
      <c r="LF33" s="120"/>
      <c r="LG33" s="120"/>
      <c r="LH33" s="120"/>
      <c r="LI33" s="121"/>
      <c r="LJ33" s="119">
        <f>データ!BQ7</f>
        <v>70.900000000000006</v>
      </c>
      <c r="LK33" s="120"/>
      <c r="LL33" s="120"/>
      <c r="LM33" s="120"/>
      <c r="LN33" s="120"/>
      <c r="LO33" s="120"/>
      <c r="LP33" s="120"/>
      <c r="LQ33" s="120"/>
      <c r="LR33" s="120"/>
      <c r="LS33" s="120"/>
      <c r="LT33" s="120"/>
      <c r="LU33" s="120"/>
      <c r="LV33" s="120"/>
      <c r="LW33" s="120"/>
      <c r="LX33" s="121"/>
      <c r="LY33" s="119">
        <f>データ!BR7</f>
        <v>76.099999999999994</v>
      </c>
      <c r="LZ33" s="120"/>
      <c r="MA33" s="120"/>
      <c r="MB33" s="120"/>
      <c r="MC33" s="120"/>
      <c r="MD33" s="120"/>
      <c r="ME33" s="120"/>
      <c r="MF33" s="120"/>
      <c r="MG33" s="120"/>
      <c r="MH33" s="120"/>
      <c r="MI33" s="120"/>
      <c r="MJ33" s="120"/>
      <c r="MK33" s="120"/>
      <c r="ML33" s="120"/>
      <c r="MM33" s="121"/>
      <c r="MN33" s="119">
        <f>データ!BS7</f>
        <v>72.2</v>
      </c>
      <c r="MO33" s="120"/>
      <c r="MP33" s="120"/>
      <c r="MQ33" s="120"/>
      <c r="MR33" s="120"/>
      <c r="MS33" s="120"/>
      <c r="MT33" s="120"/>
      <c r="MU33" s="120"/>
      <c r="MV33" s="120"/>
      <c r="MW33" s="120"/>
      <c r="MX33" s="120"/>
      <c r="MY33" s="120"/>
      <c r="MZ33" s="120"/>
      <c r="NA33" s="120"/>
      <c r="NB33" s="121"/>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29245</v>
      </c>
      <c r="Q55" s="124"/>
      <c r="R55" s="124"/>
      <c r="S55" s="124"/>
      <c r="T55" s="124"/>
      <c r="U55" s="124"/>
      <c r="V55" s="124"/>
      <c r="W55" s="124"/>
      <c r="X55" s="124"/>
      <c r="Y55" s="124"/>
      <c r="Z55" s="124"/>
      <c r="AA55" s="124"/>
      <c r="AB55" s="124"/>
      <c r="AC55" s="124"/>
      <c r="AD55" s="125"/>
      <c r="AE55" s="123">
        <f>データ!CA7</f>
        <v>29865</v>
      </c>
      <c r="AF55" s="124"/>
      <c r="AG55" s="124"/>
      <c r="AH55" s="124"/>
      <c r="AI55" s="124"/>
      <c r="AJ55" s="124"/>
      <c r="AK55" s="124"/>
      <c r="AL55" s="124"/>
      <c r="AM55" s="124"/>
      <c r="AN55" s="124"/>
      <c r="AO55" s="124"/>
      <c r="AP55" s="124"/>
      <c r="AQ55" s="124"/>
      <c r="AR55" s="124"/>
      <c r="AS55" s="125"/>
      <c r="AT55" s="123">
        <f>データ!CB7</f>
        <v>29371</v>
      </c>
      <c r="AU55" s="124"/>
      <c r="AV55" s="124"/>
      <c r="AW55" s="124"/>
      <c r="AX55" s="124"/>
      <c r="AY55" s="124"/>
      <c r="AZ55" s="124"/>
      <c r="BA55" s="124"/>
      <c r="BB55" s="124"/>
      <c r="BC55" s="124"/>
      <c r="BD55" s="124"/>
      <c r="BE55" s="124"/>
      <c r="BF55" s="124"/>
      <c r="BG55" s="124"/>
      <c r="BH55" s="125"/>
      <c r="BI55" s="123">
        <f>データ!CC7</f>
        <v>29907</v>
      </c>
      <c r="BJ55" s="124"/>
      <c r="BK55" s="124"/>
      <c r="BL55" s="124"/>
      <c r="BM55" s="124"/>
      <c r="BN55" s="124"/>
      <c r="BO55" s="124"/>
      <c r="BP55" s="124"/>
      <c r="BQ55" s="124"/>
      <c r="BR55" s="124"/>
      <c r="BS55" s="124"/>
      <c r="BT55" s="124"/>
      <c r="BU55" s="124"/>
      <c r="BV55" s="124"/>
      <c r="BW55" s="125"/>
      <c r="BX55" s="123">
        <f>データ!CD7</f>
        <v>29796</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5405</v>
      </c>
      <c r="DE55" s="124"/>
      <c r="DF55" s="124"/>
      <c r="DG55" s="124"/>
      <c r="DH55" s="124"/>
      <c r="DI55" s="124"/>
      <c r="DJ55" s="124"/>
      <c r="DK55" s="124"/>
      <c r="DL55" s="124"/>
      <c r="DM55" s="124"/>
      <c r="DN55" s="124"/>
      <c r="DO55" s="124"/>
      <c r="DP55" s="124"/>
      <c r="DQ55" s="124"/>
      <c r="DR55" s="125"/>
      <c r="DS55" s="123">
        <f>データ!CL7</f>
        <v>5694</v>
      </c>
      <c r="DT55" s="124"/>
      <c r="DU55" s="124"/>
      <c r="DV55" s="124"/>
      <c r="DW55" s="124"/>
      <c r="DX55" s="124"/>
      <c r="DY55" s="124"/>
      <c r="DZ55" s="124"/>
      <c r="EA55" s="124"/>
      <c r="EB55" s="124"/>
      <c r="EC55" s="124"/>
      <c r="ED55" s="124"/>
      <c r="EE55" s="124"/>
      <c r="EF55" s="124"/>
      <c r="EG55" s="125"/>
      <c r="EH55" s="123">
        <f>データ!CM7</f>
        <v>5882</v>
      </c>
      <c r="EI55" s="124"/>
      <c r="EJ55" s="124"/>
      <c r="EK55" s="124"/>
      <c r="EL55" s="124"/>
      <c r="EM55" s="124"/>
      <c r="EN55" s="124"/>
      <c r="EO55" s="124"/>
      <c r="EP55" s="124"/>
      <c r="EQ55" s="124"/>
      <c r="ER55" s="124"/>
      <c r="ES55" s="124"/>
      <c r="ET55" s="124"/>
      <c r="EU55" s="124"/>
      <c r="EV55" s="125"/>
      <c r="EW55" s="123">
        <f>データ!CN7</f>
        <v>6360</v>
      </c>
      <c r="EX55" s="124"/>
      <c r="EY55" s="124"/>
      <c r="EZ55" s="124"/>
      <c r="FA55" s="124"/>
      <c r="FB55" s="124"/>
      <c r="FC55" s="124"/>
      <c r="FD55" s="124"/>
      <c r="FE55" s="124"/>
      <c r="FF55" s="124"/>
      <c r="FG55" s="124"/>
      <c r="FH55" s="124"/>
      <c r="FI55" s="124"/>
      <c r="FJ55" s="124"/>
      <c r="FK55" s="125"/>
      <c r="FL55" s="123">
        <f>データ!CO7</f>
        <v>6920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61.1</v>
      </c>
      <c r="GS55" s="120"/>
      <c r="GT55" s="120"/>
      <c r="GU55" s="120"/>
      <c r="GV55" s="120"/>
      <c r="GW55" s="120"/>
      <c r="GX55" s="120"/>
      <c r="GY55" s="120"/>
      <c r="GZ55" s="120"/>
      <c r="HA55" s="120"/>
      <c r="HB55" s="120"/>
      <c r="HC55" s="120"/>
      <c r="HD55" s="120"/>
      <c r="HE55" s="120"/>
      <c r="HF55" s="121"/>
      <c r="HG55" s="119">
        <f>データ!CW7</f>
        <v>66.599999999999994</v>
      </c>
      <c r="HH55" s="120"/>
      <c r="HI55" s="120"/>
      <c r="HJ55" s="120"/>
      <c r="HK55" s="120"/>
      <c r="HL55" s="120"/>
      <c r="HM55" s="120"/>
      <c r="HN55" s="120"/>
      <c r="HO55" s="120"/>
      <c r="HP55" s="120"/>
      <c r="HQ55" s="120"/>
      <c r="HR55" s="120"/>
      <c r="HS55" s="120"/>
      <c r="HT55" s="120"/>
      <c r="HU55" s="121"/>
      <c r="HV55" s="119">
        <f>データ!CX7</f>
        <v>63.3</v>
      </c>
      <c r="HW55" s="120"/>
      <c r="HX55" s="120"/>
      <c r="HY55" s="120"/>
      <c r="HZ55" s="120"/>
      <c r="IA55" s="120"/>
      <c r="IB55" s="120"/>
      <c r="IC55" s="120"/>
      <c r="ID55" s="120"/>
      <c r="IE55" s="120"/>
      <c r="IF55" s="120"/>
      <c r="IG55" s="120"/>
      <c r="IH55" s="120"/>
      <c r="II55" s="120"/>
      <c r="IJ55" s="121"/>
      <c r="IK55" s="119">
        <f>データ!CY7</f>
        <v>59.2</v>
      </c>
      <c r="IL55" s="120"/>
      <c r="IM55" s="120"/>
      <c r="IN55" s="120"/>
      <c r="IO55" s="120"/>
      <c r="IP55" s="120"/>
      <c r="IQ55" s="120"/>
      <c r="IR55" s="120"/>
      <c r="IS55" s="120"/>
      <c r="IT55" s="120"/>
      <c r="IU55" s="120"/>
      <c r="IV55" s="120"/>
      <c r="IW55" s="120"/>
      <c r="IX55" s="120"/>
      <c r="IY55" s="121"/>
      <c r="IZ55" s="119">
        <f>データ!CZ7</f>
        <v>62.6</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15.2</v>
      </c>
      <c r="KG55" s="120"/>
      <c r="KH55" s="120"/>
      <c r="KI55" s="120"/>
      <c r="KJ55" s="120"/>
      <c r="KK55" s="120"/>
      <c r="KL55" s="120"/>
      <c r="KM55" s="120"/>
      <c r="KN55" s="120"/>
      <c r="KO55" s="120"/>
      <c r="KP55" s="120"/>
      <c r="KQ55" s="120"/>
      <c r="KR55" s="120"/>
      <c r="KS55" s="120"/>
      <c r="KT55" s="121"/>
      <c r="KU55" s="119">
        <f>データ!DH7</f>
        <v>14.8</v>
      </c>
      <c r="KV55" s="120"/>
      <c r="KW55" s="120"/>
      <c r="KX55" s="120"/>
      <c r="KY55" s="120"/>
      <c r="KZ55" s="120"/>
      <c r="LA55" s="120"/>
      <c r="LB55" s="120"/>
      <c r="LC55" s="120"/>
      <c r="LD55" s="120"/>
      <c r="LE55" s="120"/>
      <c r="LF55" s="120"/>
      <c r="LG55" s="120"/>
      <c r="LH55" s="120"/>
      <c r="LI55" s="121"/>
      <c r="LJ55" s="119">
        <f>データ!DI7</f>
        <v>14.5</v>
      </c>
      <c r="LK55" s="120"/>
      <c r="LL55" s="120"/>
      <c r="LM55" s="120"/>
      <c r="LN55" s="120"/>
      <c r="LO55" s="120"/>
      <c r="LP55" s="120"/>
      <c r="LQ55" s="120"/>
      <c r="LR55" s="120"/>
      <c r="LS55" s="120"/>
      <c r="LT55" s="120"/>
      <c r="LU55" s="120"/>
      <c r="LV55" s="120"/>
      <c r="LW55" s="120"/>
      <c r="LX55" s="121"/>
      <c r="LY55" s="119">
        <f>データ!DJ7</f>
        <v>13.9</v>
      </c>
      <c r="LZ55" s="120"/>
      <c r="MA55" s="120"/>
      <c r="MB55" s="120"/>
      <c r="MC55" s="120"/>
      <c r="MD55" s="120"/>
      <c r="ME55" s="120"/>
      <c r="MF55" s="120"/>
      <c r="MG55" s="120"/>
      <c r="MH55" s="120"/>
      <c r="MI55" s="120"/>
      <c r="MJ55" s="120"/>
      <c r="MK55" s="120"/>
      <c r="ML55" s="120"/>
      <c r="MM55" s="121"/>
      <c r="MN55" s="119">
        <f>データ!DK7</f>
        <v>14.9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60.1</v>
      </c>
      <c r="V79" s="130"/>
      <c r="W79" s="130"/>
      <c r="X79" s="130"/>
      <c r="Y79" s="130"/>
      <c r="Z79" s="130"/>
      <c r="AA79" s="130"/>
      <c r="AB79" s="130"/>
      <c r="AC79" s="130"/>
      <c r="AD79" s="130"/>
      <c r="AE79" s="130"/>
      <c r="AF79" s="130"/>
      <c r="AG79" s="130"/>
      <c r="AH79" s="130"/>
      <c r="AI79" s="130"/>
      <c r="AJ79" s="130"/>
      <c r="AK79" s="130"/>
      <c r="AL79" s="130"/>
      <c r="AM79" s="130"/>
      <c r="AN79" s="130">
        <f>データ!DS7</f>
        <v>55.3</v>
      </c>
      <c r="AO79" s="130"/>
      <c r="AP79" s="130"/>
      <c r="AQ79" s="130"/>
      <c r="AR79" s="130"/>
      <c r="AS79" s="130"/>
      <c r="AT79" s="130"/>
      <c r="AU79" s="130"/>
      <c r="AV79" s="130"/>
      <c r="AW79" s="130"/>
      <c r="AX79" s="130"/>
      <c r="AY79" s="130"/>
      <c r="AZ79" s="130"/>
      <c r="BA79" s="130"/>
      <c r="BB79" s="130"/>
      <c r="BC79" s="130"/>
      <c r="BD79" s="130"/>
      <c r="BE79" s="130"/>
      <c r="BF79" s="130"/>
      <c r="BG79" s="130">
        <f>データ!DT7</f>
        <v>58.2</v>
      </c>
      <c r="BH79" s="130"/>
      <c r="BI79" s="130"/>
      <c r="BJ79" s="130"/>
      <c r="BK79" s="130"/>
      <c r="BL79" s="130"/>
      <c r="BM79" s="130"/>
      <c r="BN79" s="130"/>
      <c r="BO79" s="130"/>
      <c r="BP79" s="130"/>
      <c r="BQ79" s="130"/>
      <c r="BR79" s="130"/>
      <c r="BS79" s="130"/>
      <c r="BT79" s="130"/>
      <c r="BU79" s="130"/>
      <c r="BV79" s="130"/>
      <c r="BW79" s="130"/>
      <c r="BX79" s="130"/>
      <c r="BY79" s="130"/>
      <c r="BZ79" s="130">
        <f>データ!DU7</f>
        <v>58.6</v>
      </c>
      <c r="CA79" s="130"/>
      <c r="CB79" s="130"/>
      <c r="CC79" s="130"/>
      <c r="CD79" s="130"/>
      <c r="CE79" s="130"/>
      <c r="CF79" s="130"/>
      <c r="CG79" s="130"/>
      <c r="CH79" s="130"/>
      <c r="CI79" s="130"/>
      <c r="CJ79" s="130"/>
      <c r="CK79" s="130"/>
      <c r="CL79" s="130"/>
      <c r="CM79" s="130"/>
      <c r="CN79" s="130"/>
      <c r="CO79" s="130"/>
      <c r="CP79" s="130"/>
      <c r="CQ79" s="130"/>
      <c r="CR79" s="130"/>
      <c r="CS79" s="130">
        <f>データ!DV7</f>
        <v>60.9</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75.900000000000006</v>
      </c>
      <c r="EP79" s="130"/>
      <c r="EQ79" s="130"/>
      <c r="ER79" s="130"/>
      <c r="ES79" s="130"/>
      <c r="ET79" s="130"/>
      <c r="EU79" s="130"/>
      <c r="EV79" s="130"/>
      <c r="EW79" s="130"/>
      <c r="EX79" s="130"/>
      <c r="EY79" s="130"/>
      <c r="EZ79" s="130"/>
      <c r="FA79" s="130"/>
      <c r="FB79" s="130"/>
      <c r="FC79" s="130"/>
      <c r="FD79" s="130"/>
      <c r="FE79" s="130"/>
      <c r="FF79" s="130"/>
      <c r="FG79" s="130"/>
      <c r="FH79" s="130">
        <f>データ!ED7</f>
        <v>66.400000000000006</v>
      </c>
      <c r="FI79" s="130"/>
      <c r="FJ79" s="130"/>
      <c r="FK79" s="130"/>
      <c r="FL79" s="130"/>
      <c r="FM79" s="130"/>
      <c r="FN79" s="130"/>
      <c r="FO79" s="130"/>
      <c r="FP79" s="130"/>
      <c r="FQ79" s="130"/>
      <c r="FR79" s="130"/>
      <c r="FS79" s="130"/>
      <c r="FT79" s="130"/>
      <c r="FU79" s="130"/>
      <c r="FV79" s="130"/>
      <c r="FW79" s="130"/>
      <c r="FX79" s="130"/>
      <c r="FY79" s="130"/>
      <c r="FZ79" s="130"/>
      <c r="GA79" s="130">
        <f>データ!EE7</f>
        <v>68.900000000000006</v>
      </c>
      <c r="GB79" s="130"/>
      <c r="GC79" s="130"/>
      <c r="GD79" s="130"/>
      <c r="GE79" s="130"/>
      <c r="GF79" s="130"/>
      <c r="GG79" s="130"/>
      <c r="GH79" s="130"/>
      <c r="GI79" s="130"/>
      <c r="GJ79" s="130"/>
      <c r="GK79" s="130"/>
      <c r="GL79" s="130"/>
      <c r="GM79" s="130"/>
      <c r="GN79" s="130"/>
      <c r="GO79" s="130"/>
      <c r="GP79" s="130"/>
      <c r="GQ79" s="130"/>
      <c r="GR79" s="130"/>
      <c r="GS79" s="130"/>
      <c r="GT79" s="130">
        <f>データ!EF7</f>
        <v>64.2</v>
      </c>
      <c r="GU79" s="130"/>
      <c r="GV79" s="130"/>
      <c r="GW79" s="130"/>
      <c r="GX79" s="130"/>
      <c r="GY79" s="130"/>
      <c r="GZ79" s="130"/>
      <c r="HA79" s="130"/>
      <c r="HB79" s="130"/>
      <c r="HC79" s="130"/>
      <c r="HD79" s="130"/>
      <c r="HE79" s="130"/>
      <c r="HF79" s="130"/>
      <c r="HG79" s="130"/>
      <c r="HH79" s="130"/>
      <c r="HI79" s="130"/>
      <c r="HJ79" s="130"/>
      <c r="HK79" s="130"/>
      <c r="HL79" s="130"/>
      <c r="HM79" s="130">
        <f>データ!EG7</f>
        <v>65.3</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26265725</v>
      </c>
      <c r="JK79" s="131"/>
      <c r="JL79" s="131"/>
      <c r="JM79" s="131"/>
      <c r="JN79" s="131"/>
      <c r="JO79" s="131"/>
      <c r="JP79" s="131"/>
      <c r="JQ79" s="131"/>
      <c r="JR79" s="131"/>
      <c r="JS79" s="131"/>
      <c r="JT79" s="131"/>
      <c r="JU79" s="131"/>
      <c r="JV79" s="131"/>
      <c r="JW79" s="131"/>
      <c r="JX79" s="131"/>
      <c r="JY79" s="131"/>
      <c r="JZ79" s="131"/>
      <c r="KA79" s="131"/>
      <c r="KB79" s="131"/>
      <c r="KC79" s="131">
        <f>データ!EO7</f>
        <v>31041044</v>
      </c>
      <c r="KD79" s="131"/>
      <c r="KE79" s="131"/>
      <c r="KF79" s="131"/>
      <c r="KG79" s="131"/>
      <c r="KH79" s="131"/>
      <c r="KI79" s="131"/>
      <c r="KJ79" s="131"/>
      <c r="KK79" s="131"/>
      <c r="KL79" s="131"/>
      <c r="KM79" s="131"/>
      <c r="KN79" s="131"/>
      <c r="KO79" s="131"/>
      <c r="KP79" s="131"/>
      <c r="KQ79" s="131"/>
      <c r="KR79" s="131"/>
      <c r="KS79" s="131"/>
      <c r="KT79" s="131"/>
      <c r="KU79" s="131"/>
      <c r="KV79" s="131">
        <f>データ!EP7</f>
        <v>31174123</v>
      </c>
      <c r="KW79" s="131"/>
      <c r="KX79" s="131"/>
      <c r="KY79" s="131"/>
      <c r="KZ79" s="131"/>
      <c r="LA79" s="131"/>
      <c r="LB79" s="131"/>
      <c r="LC79" s="131"/>
      <c r="LD79" s="131"/>
      <c r="LE79" s="131"/>
      <c r="LF79" s="131"/>
      <c r="LG79" s="131"/>
      <c r="LH79" s="131"/>
      <c r="LI79" s="131"/>
      <c r="LJ79" s="131"/>
      <c r="LK79" s="131"/>
      <c r="LL79" s="131"/>
      <c r="LM79" s="131"/>
      <c r="LN79" s="131"/>
      <c r="LO79" s="131">
        <f>データ!EQ7</f>
        <v>32673385</v>
      </c>
      <c r="LP79" s="131"/>
      <c r="LQ79" s="131"/>
      <c r="LR79" s="131"/>
      <c r="LS79" s="131"/>
      <c r="LT79" s="131"/>
      <c r="LU79" s="131"/>
      <c r="LV79" s="131"/>
      <c r="LW79" s="131"/>
      <c r="LX79" s="131"/>
      <c r="LY79" s="131"/>
      <c r="LZ79" s="131"/>
      <c r="MA79" s="131"/>
      <c r="MB79" s="131"/>
      <c r="MC79" s="131"/>
      <c r="MD79" s="131"/>
      <c r="ME79" s="131"/>
      <c r="MF79" s="131"/>
      <c r="MG79" s="131"/>
      <c r="MH79" s="131">
        <f>データ!ER7</f>
        <v>33212532</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0+FyM1GecVHawFIXa2Fu4tR8o+bEDqbjlH3iSTkrY2FkVf2bLPBP5GLIe2Jei4WzO5IWXMsjXaPwkzkBtPyfQ==" saltValue="AqfyXSmpeIXO5J+BypfgI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112</v>
      </c>
      <c r="AX5" s="61" t="s">
        <v>113</v>
      </c>
      <c r="AY5" s="61" t="s">
        <v>114</v>
      </c>
      <c r="AZ5" s="61" t="s">
        <v>115</v>
      </c>
      <c r="BA5" s="61" t="s">
        <v>116</v>
      </c>
      <c r="BB5" s="61" t="s">
        <v>117</v>
      </c>
      <c r="BC5" s="61" t="s">
        <v>118</v>
      </c>
      <c r="BD5" s="61" t="s">
        <v>108</v>
      </c>
      <c r="BE5" s="61" t="s">
        <v>119</v>
      </c>
      <c r="BF5" s="61" t="s">
        <v>120</v>
      </c>
      <c r="BG5" s="61" t="s">
        <v>111</v>
      </c>
      <c r="BH5" s="61" t="s">
        <v>112</v>
      </c>
      <c r="BI5" s="61" t="s">
        <v>113</v>
      </c>
      <c r="BJ5" s="61" t="s">
        <v>114</v>
      </c>
      <c r="BK5" s="61" t="s">
        <v>115</v>
      </c>
      <c r="BL5" s="61" t="s">
        <v>116</v>
      </c>
      <c r="BM5" s="61" t="s">
        <v>117</v>
      </c>
      <c r="BN5" s="61" t="s">
        <v>118</v>
      </c>
      <c r="BO5" s="61" t="s">
        <v>108</v>
      </c>
      <c r="BP5" s="61" t="s">
        <v>119</v>
      </c>
      <c r="BQ5" s="61" t="s">
        <v>121</v>
      </c>
      <c r="BR5" s="61" t="s">
        <v>111</v>
      </c>
      <c r="BS5" s="61" t="s">
        <v>112</v>
      </c>
      <c r="BT5" s="61" t="s">
        <v>113</v>
      </c>
      <c r="BU5" s="61" t="s">
        <v>114</v>
      </c>
      <c r="BV5" s="61" t="s">
        <v>115</v>
      </c>
      <c r="BW5" s="61" t="s">
        <v>116</v>
      </c>
      <c r="BX5" s="61" t="s">
        <v>117</v>
      </c>
      <c r="BY5" s="61" t="s">
        <v>118</v>
      </c>
      <c r="BZ5" s="61" t="s">
        <v>122</v>
      </c>
      <c r="CA5" s="61" t="s">
        <v>119</v>
      </c>
      <c r="CB5" s="61" t="s">
        <v>121</v>
      </c>
      <c r="CC5" s="61" t="s">
        <v>111</v>
      </c>
      <c r="CD5" s="61" t="s">
        <v>123</v>
      </c>
      <c r="CE5" s="61" t="s">
        <v>113</v>
      </c>
      <c r="CF5" s="61" t="s">
        <v>114</v>
      </c>
      <c r="CG5" s="61" t="s">
        <v>115</v>
      </c>
      <c r="CH5" s="61" t="s">
        <v>116</v>
      </c>
      <c r="CI5" s="61" t="s">
        <v>117</v>
      </c>
      <c r="CJ5" s="61" t="s">
        <v>118</v>
      </c>
      <c r="CK5" s="61" t="s">
        <v>108</v>
      </c>
      <c r="CL5" s="61" t="s">
        <v>109</v>
      </c>
      <c r="CM5" s="61" t="s">
        <v>120</v>
      </c>
      <c r="CN5" s="61" t="s">
        <v>111</v>
      </c>
      <c r="CO5" s="61" t="s">
        <v>112</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124</v>
      </c>
      <c r="DH5" s="61" t="s">
        <v>119</v>
      </c>
      <c r="DI5" s="61" t="s">
        <v>121</v>
      </c>
      <c r="DJ5" s="61" t="s">
        <v>111</v>
      </c>
      <c r="DK5" s="61" t="s">
        <v>112</v>
      </c>
      <c r="DL5" s="61" t="s">
        <v>113</v>
      </c>
      <c r="DM5" s="61" t="s">
        <v>114</v>
      </c>
      <c r="DN5" s="61" t="s">
        <v>115</v>
      </c>
      <c r="DO5" s="61" t="s">
        <v>116</v>
      </c>
      <c r="DP5" s="61" t="s">
        <v>117</v>
      </c>
      <c r="DQ5" s="61" t="s">
        <v>118</v>
      </c>
      <c r="DR5" s="61" t="s">
        <v>125</v>
      </c>
      <c r="DS5" s="61" t="s">
        <v>119</v>
      </c>
      <c r="DT5" s="61" t="s">
        <v>110</v>
      </c>
      <c r="DU5" s="61" t="s">
        <v>126</v>
      </c>
      <c r="DV5" s="61" t="s">
        <v>112</v>
      </c>
      <c r="DW5" s="61" t="s">
        <v>113</v>
      </c>
      <c r="DX5" s="61" t="s">
        <v>114</v>
      </c>
      <c r="DY5" s="61" t="s">
        <v>115</v>
      </c>
      <c r="DZ5" s="61" t="s">
        <v>116</v>
      </c>
      <c r="EA5" s="61" t="s">
        <v>117</v>
      </c>
      <c r="EB5" s="61" t="s">
        <v>118</v>
      </c>
      <c r="EC5" s="61" t="s">
        <v>124</v>
      </c>
      <c r="ED5" s="61" t="s">
        <v>119</v>
      </c>
      <c r="EE5" s="61" t="s">
        <v>127</v>
      </c>
      <c r="EF5" s="61" t="s">
        <v>111</v>
      </c>
      <c r="EG5" s="61" t="s">
        <v>128</v>
      </c>
      <c r="EH5" s="61" t="s">
        <v>113</v>
      </c>
      <c r="EI5" s="61" t="s">
        <v>114</v>
      </c>
      <c r="EJ5" s="61" t="s">
        <v>115</v>
      </c>
      <c r="EK5" s="61" t="s">
        <v>116</v>
      </c>
      <c r="EL5" s="61" t="s">
        <v>117</v>
      </c>
      <c r="EM5" s="61" t="s">
        <v>129</v>
      </c>
      <c r="EN5" s="61" t="s">
        <v>124</v>
      </c>
      <c r="EO5" s="61" t="s">
        <v>119</v>
      </c>
      <c r="EP5" s="61" t="s">
        <v>110</v>
      </c>
      <c r="EQ5" s="61" t="s">
        <v>111</v>
      </c>
      <c r="ER5" s="61" t="s">
        <v>112</v>
      </c>
      <c r="ES5" s="61" t="s">
        <v>113</v>
      </c>
      <c r="ET5" s="61" t="s">
        <v>114</v>
      </c>
      <c r="EU5" s="61" t="s">
        <v>115</v>
      </c>
      <c r="EV5" s="61" t="s">
        <v>116</v>
      </c>
      <c r="EW5" s="61" t="s">
        <v>117</v>
      </c>
      <c r="EX5" s="61" t="s">
        <v>118</v>
      </c>
    </row>
    <row r="6" spans="1:154" s="66" customFormat="1">
      <c r="A6" s="47" t="s">
        <v>130</v>
      </c>
      <c r="B6" s="62">
        <f>B8</f>
        <v>2017</v>
      </c>
      <c r="C6" s="62">
        <f t="shared" ref="C6:M6" si="2">C8</f>
        <v>382141</v>
      </c>
      <c r="D6" s="62">
        <f t="shared" si="2"/>
        <v>46</v>
      </c>
      <c r="E6" s="62">
        <f t="shared" si="2"/>
        <v>6</v>
      </c>
      <c r="F6" s="62">
        <f t="shared" si="2"/>
        <v>0</v>
      </c>
      <c r="G6" s="62">
        <f t="shared" si="2"/>
        <v>2</v>
      </c>
      <c r="H6" s="135" t="str">
        <f>IF(H8&lt;&gt;I8,H8,"")&amp;IF(I8&lt;&gt;J8,I8,"")&amp;"　"&amp;J8</f>
        <v>愛媛県西予市　市立野村病院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9</v>
      </c>
      <c r="R6" s="62" t="str">
        <f t="shared" si="3"/>
        <v>-</v>
      </c>
      <c r="S6" s="62" t="str">
        <f t="shared" si="3"/>
        <v>ド 訓</v>
      </c>
      <c r="T6" s="62" t="str">
        <f t="shared" si="3"/>
        <v>救 へ 輪</v>
      </c>
      <c r="U6" s="63">
        <f>U8</f>
        <v>38947</v>
      </c>
      <c r="V6" s="63">
        <f>V8</f>
        <v>6782</v>
      </c>
      <c r="W6" s="62" t="str">
        <f>W8</f>
        <v>第１種該当</v>
      </c>
      <c r="X6" s="62" t="str">
        <f t="shared" si="3"/>
        <v>１０：１</v>
      </c>
      <c r="Y6" s="63">
        <f t="shared" si="3"/>
        <v>109</v>
      </c>
      <c r="Z6" s="63" t="str">
        <f t="shared" si="3"/>
        <v>-</v>
      </c>
      <c r="AA6" s="63" t="str">
        <f t="shared" si="3"/>
        <v>-</v>
      </c>
      <c r="AB6" s="63" t="str">
        <f t="shared" si="3"/>
        <v>-</v>
      </c>
      <c r="AC6" s="63" t="str">
        <f t="shared" si="3"/>
        <v>-</v>
      </c>
      <c r="AD6" s="63">
        <f t="shared" si="3"/>
        <v>109</v>
      </c>
      <c r="AE6" s="63">
        <f t="shared" si="3"/>
        <v>109</v>
      </c>
      <c r="AF6" s="63" t="str">
        <f t="shared" si="3"/>
        <v>-</v>
      </c>
      <c r="AG6" s="63">
        <f t="shared" si="3"/>
        <v>109</v>
      </c>
      <c r="AH6" s="64">
        <f>IF(AH8="-",NA(),AH8)</f>
        <v>100.7</v>
      </c>
      <c r="AI6" s="64">
        <f t="shared" ref="AI6:AQ6" si="4">IF(AI8="-",NA(),AI8)</f>
        <v>95.1</v>
      </c>
      <c r="AJ6" s="64">
        <f t="shared" si="4"/>
        <v>90.5</v>
      </c>
      <c r="AK6" s="64">
        <f t="shared" si="4"/>
        <v>97.2</v>
      </c>
      <c r="AL6" s="64">
        <f t="shared" si="4"/>
        <v>92.1</v>
      </c>
      <c r="AM6" s="64">
        <f t="shared" si="4"/>
        <v>96.3</v>
      </c>
      <c r="AN6" s="64">
        <f t="shared" si="4"/>
        <v>96.9</v>
      </c>
      <c r="AO6" s="64">
        <f t="shared" si="4"/>
        <v>98.3</v>
      </c>
      <c r="AP6" s="64">
        <f t="shared" si="4"/>
        <v>96.7</v>
      </c>
      <c r="AQ6" s="64">
        <f t="shared" si="4"/>
        <v>96.6</v>
      </c>
      <c r="AR6" s="64" t="str">
        <f>IF(AR8="-","【-】","【"&amp;SUBSTITUTE(TEXT(AR8,"#,##0.0"),"-","△")&amp;"】")</f>
        <v>【98.5】</v>
      </c>
      <c r="AS6" s="64">
        <f>IF(AS8="-",NA(),AS8)</f>
        <v>98.9</v>
      </c>
      <c r="AT6" s="64">
        <f t="shared" ref="AT6:BB6" si="5">IF(AT8="-",NA(),AT8)</f>
        <v>91.8</v>
      </c>
      <c r="AU6" s="64">
        <f t="shared" si="5"/>
        <v>87.2</v>
      </c>
      <c r="AV6" s="64">
        <f t="shared" si="5"/>
        <v>92.1</v>
      </c>
      <c r="AW6" s="64">
        <f t="shared" si="5"/>
        <v>85.4</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77.8</v>
      </c>
      <c r="BP6" s="64">
        <f t="shared" ref="BP6:BX6" si="7">IF(BP8="-",NA(),BP8)</f>
        <v>72.400000000000006</v>
      </c>
      <c r="BQ6" s="64">
        <f t="shared" si="7"/>
        <v>70.900000000000006</v>
      </c>
      <c r="BR6" s="64">
        <f t="shared" si="7"/>
        <v>76.099999999999994</v>
      </c>
      <c r="BS6" s="64">
        <f t="shared" si="7"/>
        <v>72.2</v>
      </c>
      <c r="BT6" s="64">
        <f t="shared" si="7"/>
        <v>68.5</v>
      </c>
      <c r="BU6" s="64">
        <f t="shared" si="7"/>
        <v>68.3</v>
      </c>
      <c r="BV6" s="64">
        <f t="shared" si="7"/>
        <v>67.900000000000006</v>
      </c>
      <c r="BW6" s="64">
        <f t="shared" si="7"/>
        <v>69.8</v>
      </c>
      <c r="BX6" s="64">
        <f t="shared" si="7"/>
        <v>69.7</v>
      </c>
      <c r="BY6" s="64" t="str">
        <f>IF(BY8="-","【-】","【"&amp;SUBSTITUTE(TEXT(BY8,"#,##0.0"),"-","△")&amp;"】")</f>
        <v>【74.8】</v>
      </c>
      <c r="BZ6" s="65">
        <f>IF(BZ8="-",NA(),BZ8)</f>
        <v>29245</v>
      </c>
      <c r="CA6" s="65">
        <f t="shared" ref="CA6:CI6" si="8">IF(CA8="-",NA(),CA8)</f>
        <v>29865</v>
      </c>
      <c r="CB6" s="65">
        <f t="shared" si="8"/>
        <v>29371</v>
      </c>
      <c r="CC6" s="65">
        <f t="shared" si="8"/>
        <v>29907</v>
      </c>
      <c r="CD6" s="65">
        <f t="shared" si="8"/>
        <v>29796</v>
      </c>
      <c r="CE6" s="65">
        <f t="shared" si="8"/>
        <v>31585</v>
      </c>
      <c r="CF6" s="65">
        <f t="shared" si="8"/>
        <v>32431</v>
      </c>
      <c r="CG6" s="65">
        <f t="shared" si="8"/>
        <v>32532</v>
      </c>
      <c r="CH6" s="65">
        <f t="shared" si="8"/>
        <v>33492</v>
      </c>
      <c r="CI6" s="65">
        <f t="shared" si="8"/>
        <v>34136</v>
      </c>
      <c r="CJ6" s="64" t="str">
        <f>IF(CJ8="-","【-】","【"&amp;SUBSTITUTE(TEXT(CJ8,"#,##0"),"-","△")&amp;"】")</f>
        <v>【50,718】</v>
      </c>
      <c r="CK6" s="65">
        <f>IF(CK8="-",NA(),CK8)</f>
        <v>5405</v>
      </c>
      <c r="CL6" s="65">
        <f t="shared" ref="CL6:CT6" si="9">IF(CL8="-",NA(),CL8)</f>
        <v>5694</v>
      </c>
      <c r="CM6" s="65">
        <f t="shared" si="9"/>
        <v>5882</v>
      </c>
      <c r="CN6" s="65">
        <f t="shared" si="9"/>
        <v>6360</v>
      </c>
      <c r="CO6" s="65">
        <f t="shared" si="9"/>
        <v>6920</v>
      </c>
      <c r="CP6" s="65">
        <f t="shared" si="9"/>
        <v>9437</v>
      </c>
      <c r="CQ6" s="65">
        <f t="shared" si="9"/>
        <v>9726</v>
      </c>
      <c r="CR6" s="65">
        <f t="shared" si="9"/>
        <v>10037</v>
      </c>
      <c r="CS6" s="65">
        <f t="shared" si="9"/>
        <v>9976</v>
      </c>
      <c r="CT6" s="65">
        <f t="shared" si="9"/>
        <v>10130</v>
      </c>
      <c r="CU6" s="64" t="str">
        <f>IF(CU8="-","【-】","【"&amp;SUBSTITUTE(TEXT(CU8,"#,##0"),"-","△")&amp;"】")</f>
        <v>【14,202】</v>
      </c>
      <c r="CV6" s="64">
        <f>IF(CV8="-",NA(),CV8)</f>
        <v>61.1</v>
      </c>
      <c r="CW6" s="64">
        <f t="shared" ref="CW6:DE6" si="10">IF(CW8="-",NA(),CW8)</f>
        <v>66.599999999999994</v>
      </c>
      <c r="CX6" s="64">
        <f t="shared" si="10"/>
        <v>63.3</v>
      </c>
      <c r="CY6" s="64">
        <f t="shared" si="10"/>
        <v>59.2</v>
      </c>
      <c r="CZ6" s="64">
        <f t="shared" si="10"/>
        <v>62.6</v>
      </c>
      <c r="DA6" s="64">
        <f t="shared" si="10"/>
        <v>61.2</v>
      </c>
      <c r="DB6" s="64">
        <f t="shared" si="10"/>
        <v>62.1</v>
      </c>
      <c r="DC6" s="64">
        <f t="shared" si="10"/>
        <v>62.5</v>
      </c>
      <c r="DD6" s="64">
        <f t="shared" si="10"/>
        <v>63.4</v>
      </c>
      <c r="DE6" s="64">
        <f t="shared" si="10"/>
        <v>63.4</v>
      </c>
      <c r="DF6" s="64" t="str">
        <f>IF(DF8="-","【-】","【"&amp;SUBSTITUTE(TEXT(DF8,"#,##0.0"),"-","△")&amp;"】")</f>
        <v>【55.0】</v>
      </c>
      <c r="DG6" s="64">
        <f>IF(DG8="-",NA(),DG8)</f>
        <v>15.2</v>
      </c>
      <c r="DH6" s="64">
        <f t="shared" ref="DH6:DP6" si="11">IF(DH8="-",NA(),DH8)</f>
        <v>14.8</v>
      </c>
      <c r="DI6" s="64">
        <f t="shared" si="11"/>
        <v>14.5</v>
      </c>
      <c r="DJ6" s="64">
        <f t="shared" si="11"/>
        <v>13.9</v>
      </c>
      <c r="DK6" s="64">
        <f t="shared" si="11"/>
        <v>14.9</v>
      </c>
      <c r="DL6" s="64">
        <f t="shared" si="11"/>
        <v>19.3</v>
      </c>
      <c r="DM6" s="64">
        <f t="shared" si="11"/>
        <v>18.899999999999999</v>
      </c>
      <c r="DN6" s="64">
        <f t="shared" si="11"/>
        <v>19</v>
      </c>
      <c r="DO6" s="64">
        <f t="shared" si="11"/>
        <v>18.7</v>
      </c>
      <c r="DP6" s="64">
        <f t="shared" si="11"/>
        <v>18.3</v>
      </c>
      <c r="DQ6" s="64" t="str">
        <f>IF(DQ8="-","【-】","【"&amp;SUBSTITUTE(TEXT(DQ8,"#,##0.0"),"-","△")&amp;"】")</f>
        <v>【24.3】</v>
      </c>
      <c r="DR6" s="64">
        <f>IF(DR8="-",NA(),DR8)</f>
        <v>60.1</v>
      </c>
      <c r="DS6" s="64">
        <f t="shared" ref="DS6:EA6" si="12">IF(DS8="-",NA(),DS8)</f>
        <v>55.3</v>
      </c>
      <c r="DT6" s="64">
        <f t="shared" si="12"/>
        <v>58.2</v>
      </c>
      <c r="DU6" s="64">
        <f t="shared" si="12"/>
        <v>58.6</v>
      </c>
      <c r="DV6" s="64">
        <f t="shared" si="12"/>
        <v>60.9</v>
      </c>
      <c r="DW6" s="64">
        <f t="shared" si="12"/>
        <v>48</v>
      </c>
      <c r="DX6" s="64">
        <f t="shared" si="12"/>
        <v>52.2</v>
      </c>
      <c r="DY6" s="64">
        <f t="shared" si="12"/>
        <v>52.4</v>
      </c>
      <c r="DZ6" s="64">
        <f t="shared" si="12"/>
        <v>52.5</v>
      </c>
      <c r="EA6" s="64">
        <f t="shared" si="12"/>
        <v>53.5</v>
      </c>
      <c r="EB6" s="64" t="str">
        <f>IF(EB8="-","【-】","【"&amp;SUBSTITUTE(TEXT(EB8,"#,##0.0"),"-","△")&amp;"】")</f>
        <v>【51.6】</v>
      </c>
      <c r="EC6" s="64">
        <f>IF(EC8="-",NA(),EC8)</f>
        <v>75.900000000000006</v>
      </c>
      <c r="ED6" s="64">
        <f t="shared" ref="ED6:EL6" si="13">IF(ED8="-",NA(),ED8)</f>
        <v>66.400000000000006</v>
      </c>
      <c r="EE6" s="64">
        <f t="shared" si="13"/>
        <v>68.900000000000006</v>
      </c>
      <c r="EF6" s="64">
        <f t="shared" si="13"/>
        <v>64.2</v>
      </c>
      <c r="EG6" s="64">
        <f t="shared" si="13"/>
        <v>65.3</v>
      </c>
      <c r="EH6" s="64">
        <f t="shared" si="13"/>
        <v>63.3</v>
      </c>
      <c r="EI6" s="64">
        <f t="shared" si="13"/>
        <v>69.599999999999994</v>
      </c>
      <c r="EJ6" s="64">
        <f t="shared" si="13"/>
        <v>69.2</v>
      </c>
      <c r="EK6" s="64">
        <f t="shared" si="13"/>
        <v>69.7</v>
      </c>
      <c r="EL6" s="64">
        <f t="shared" si="13"/>
        <v>71.3</v>
      </c>
      <c r="EM6" s="64" t="str">
        <f>IF(EM8="-","【-】","【"&amp;SUBSTITUTE(TEXT(EM8,"#,##0.0"),"-","△")&amp;"】")</f>
        <v>【67.6】</v>
      </c>
      <c r="EN6" s="65">
        <f>IF(EN8="-",NA(),EN8)</f>
        <v>26265725</v>
      </c>
      <c r="EO6" s="65">
        <f t="shared" ref="EO6:EW6" si="14">IF(EO8="-",NA(),EO8)</f>
        <v>31041044</v>
      </c>
      <c r="EP6" s="65">
        <f t="shared" si="14"/>
        <v>31174123</v>
      </c>
      <c r="EQ6" s="65">
        <f t="shared" si="14"/>
        <v>32673385</v>
      </c>
      <c r="ER6" s="65">
        <f t="shared" si="14"/>
        <v>33212532</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131</v>
      </c>
      <c r="B7" s="62">
        <f t="shared" ref="B7:AG7" si="15">B8</f>
        <v>2017</v>
      </c>
      <c r="C7" s="62">
        <f t="shared" si="15"/>
        <v>382141</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9</v>
      </c>
      <c r="R7" s="62" t="str">
        <f t="shared" si="15"/>
        <v>-</v>
      </c>
      <c r="S7" s="62" t="str">
        <f t="shared" si="15"/>
        <v>ド 訓</v>
      </c>
      <c r="T7" s="62" t="str">
        <f t="shared" si="15"/>
        <v>救 へ 輪</v>
      </c>
      <c r="U7" s="63">
        <f>U8</f>
        <v>38947</v>
      </c>
      <c r="V7" s="63">
        <f>V8</f>
        <v>6782</v>
      </c>
      <c r="W7" s="62" t="str">
        <f>W8</f>
        <v>第１種該当</v>
      </c>
      <c r="X7" s="62" t="str">
        <f t="shared" si="15"/>
        <v>１０：１</v>
      </c>
      <c r="Y7" s="63">
        <f t="shared" si="15"/>
        <v>109</v>
      </c>
      <c r="Z7" s="63" t="str">
        <f t="shared" si="15"/>
        <v>-</v>
      </c>
      <c r="AA7" s="63" t="str">
        <f t="shared" si="15"/>
        <v>-</v>
      </c>
      <c r="AB7" s="63" t="str">
        <f t="shared" si="15"/>
        <v>-</v>
      </c>
      <c r="AC7" s="63" t="str">
        <f t="shared" si="15"/>
        <v>-</v>
      </c>
      <c r="AD7" s="63">
        <f t="shared" si="15"/>
        <v>109</v>
      </c>
      <c r="AE7" s="63">
        <f t="shared" si="15"/>
        <v>109</v>
      </c>
      <c r="AF7" s="63" t="str">
        <f t="shared" si="15"/>
        <v>-</v>
      </c>
      <c r="AG7" s="63">
        <f t="shared" si="15"/>
        <v>109</v>
      </c>
      <c r="AH7" s="64">
        <f>AH8</f>
        <v>100.7</v>
      </c>
      <c r="AI7" s="64">
        <f t="shared" ref="AI7:AQ7" si="16">AI8</f>
        <v>95.1</v>
      </c>
      <c r="AJ7" s="64">
        <f t="shared" si="16"/>
        <v>90.5</v>
      </c>
      <c r="AK7" s="64">
        <f t="shared" si="16"/>
        <v>97.2</v>
      </c>
      <c r="AL7" s="64">
        <f t="shared" si="16"/>
        <v>92.1</v>
      </c>
      <c r="AM7" s="64">
        <f t="shared" si="16"/>
        <v>96.3</v>
      </c>
      <c r="AN7" s="64">
        <f t="shared" si="16"/>
        <v>96.9</v>
      </c>
      <c r="AO7" s="64">
        <f t="shared" si="16"/>
        <v>98.3</v>
      </c>
      <c r="AP7" s="64">
        <f t="shared" si="16"/>
        <v>96.7</v>
      </c>
      <c r="AQ7" s="64">
        <f t="shared" si="16"/>
        <v>96.6</v>
      </c>
      <c r="AR7" s="64"/>
      <c r="AS7" s="64">
        <f>AS8</f>
        <v>98.9</v>
      </c>
      <c r="AT7" s="64">
        <f t="shared" ref="AT7:BB7" si="17">AT8</f>
        <v>91.8</v>
      </c>
      <c r="AU7" s="64">
        <f t="shared" si="17"/>
        <v>87.2</v>
      </c>
      <c r="AV7" s="64">
        <f t="shared" si="17"/>
        <v>92.1</v>
      </c>
      <c r="AW7" s="64">
        <f t="shared" si="17"/>
        <v>85.4</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77.8</v>
      </c>
      <c r="BP7" s="64">
        <f t="shared" ref="BP7:BX7" si="19">BP8</f>
        <v>72.400000000000006</v>
      </c>
      <c r="BQ7" s="64">
        <f t="shared" si="19"/>
        <v>70.900000000000006</v>
      </c>
      <c r="BR7" s="64">
        <f t="shared" si="19"/>
        <v>76.099999999999994</v>
      </c>
      <c r="BS7" s="64">
        <f t="shared" si="19"/>
        <v>72.2</v>
      </c>
      <c r="BT7" s="64">
        <f t="shared" si="19"/>
        <v>68.5</v>
      </c>
      <c r="BU7" s="64">
        <f t="shared" si="19"/>
        <v>68.3</v>
      </c>
      <c r="BV7" s="64">
        <f t="shared" si="19"/>
        <v>67.900000000000006</v>
      </c>
      <c r="BW7" s="64">
        <f t="shared" si="19"/>
        <v>69.8</v>
      </c>
      <c r="BX7" s="64">
        <f t="shared" si="19"/>
        <v>69.7</v>
      </c>
      <c r="BY7" s="64"/>
      <c r="BZ7" s="65">
        <f>BZ8</f>
        <v>29245</v>
      </c>
      <c r="CA7" s="65">
        <f t="shared" ref="CA7:CI7" si="20">CA8</f>
        <v>29865</v>
      </c>
      <c r="CB7" s="65">
        <f t="shared" si="20"/>
        <v>29371</v>
      </c>
      <c r="CC7" s="65">
        <f t="shared" si="20"/>
        <v>29907</v>
      </c>
      <c r="CD7" s="65">
        <f t="shared" si="20"/>
        <v>29796</v>
      </c>
      <c r="CE7" s="65">
        <f t="shared" si="20"/>
        <v>31585</v>
      </c>
      <c r="CF7" s="65">
        <f t="shared" si="20"/>
        <v>32431</v>
      </c>
      <c r="CG7" s="65">
        <f t="shared" si="20"/>
        <v>32532</v>
      </c>
      <c r="CH7" s="65">
        <f t="shared" si="20"/>
        <v>33492</v>
      </c>
      <c r="CI7" s="65">
        <f t="shared" si="20"/>
        <v>34136</v>
      </c>
      <c r="CJ7" s="64"/>
      <c r="CK7" s="65">
        <f>CK8</f>
        <v>5405</v>
      </c>
      <c r="CL7" s="65">
        <f t="shared" ref="CL7:CT7" si="21">CL8</f>
        <v>5694</v>
      </c>
      <c r="CM7" s="65">
        <f t="shared" si="21"/>
        <v>5882</v>
      </c>
      <c r="CN7" s="65">
        <f t="shared" si="21"/>
        <v>6360</v>
      </c>
      <c r="CO7" s="65">
        <f t="shared" si="21"/>
        <v>6920</v>
      </c>
      <c r="CP7" s="65">
        <f t="shared" si="21"/>
        <v>9437</v>
      </c>
      <c r="CQ7" s="65">
        <f t="shared" si="21"/>
        <v>9726</v>
      </c>
      <c r="CR7" s="65">
        <f t="shared" si="21"/>
        <v>10037</v>
      </c>
      <c r="CS7" s="65">
        <f t="shared" si="21"/>
        <v>9976</v>
      </c>
      <c r="CT7" s="65">
        <f t="shared" si="21"/>
        <v>10130</v>
      </c>
      <c r="CU7" s="64"/>
      <c r="CV7" s="64">
        <f>CV8</f>
        <v>61.1</v>
      </c>
      <c r="CW7" s="64">
        <f t="shared" ref="CW7:DE7" si="22">CW8</f>
        <v>66.599999999999994</v>
      </c>
      <c r="CX7" s="64">
        <f t="shared" si="22"/>
        <v>63.3</v>
      </c>
      <c r="CY7" s="64">
        <f t="shared" si="22"/>
        <v>59.2</v>
      </c>
      <c r="CZ7" s="64">
        <f t="shared" si="22"/>
        <v>62.6</v>
      </c>
      <c r="DA7" s="64">
        <f t="shared" si="22"/>
        <v>61.2</v>
      </c>
      <c r="DB7" s="64">
        <f t="shared" si="22"/>
        <v>62.1</v>
      </c>
      <c r="DC7" s="64">
        <f t="shared" si="22"/>
        <v>62.5</v>
      </c>
      <c r="DD7" s="64">
        <f t="shared" si="22"/>
        <v>63.4</v>
      </c>
      <c r="DE7" s="64">
        <f t="shared" si="22"/>
        <v>63.4</v>
      </c>
      <c r="DF7" s="64"/>
      <c r="DG7" s="64">
        <f>DG8</f>
        <v>15.2</v>
      </c>
      <c r="DH7" s="64">
        <f t="shared" ref="DH7:DP7" si="23">DH8</f>
        <v>14.8</v>
      </c>
      <c r="DI7" s="64">
        <f t="shared" si="23"/>
        <v>14.5</v>
      </c>
      <c r="DJ7" s="64">
        <f t="shared" si="23"/>
        <v>13.9</v>
      </c>
      <c r="DK7" s="64">
        <f t="shared" si="23"/>
        <v>14.9</v>
      </c>
      <c r="DL7" s="64">
        <f t="shared" si="23"/>
        <v>19.3</v>
      </c>
      <c r="DM7" s="64">
        <f t="shared" si="23"/>
        <v>18.899999999999999</v>
      </c>
      <c r="DN7" s="64">
        <f t="shared" si="23"/>
        <v>19</v>
      </c>
      <c r="DO7" s="64">
        <f t="shared" si="23"/>
        <v>18.7</v>
      </c>
      <c r="DP7" s="64">
        <f t="shared" si="23"/>
        <v>18.3</v>
      </c>
      <c r="DQ7" s="64"/>
      <c r="DR7" s="64">
        <f>DR8</f>
        <v>60.1</v>
      </c>
      <c r="DS7" s="64">
        <f t="shared" ref="DS7:EA7" si="24">DS8</f>
        <v>55.3</v>
      </c>
      <c r="DT7" s="64">
        <f t="shared" si="24"/>
        <v>58.2</v>
      </c>
      <c r="DU7" s="64">
        <f t="shared" si="24"/>
        <v>58.6</v>
      </c>
      <c r="DV7" s="64">
        <f t="shared" si="24"/>
        <v>60.9</v>
      </c>
      <c r="DW7" s="64">
        <f t="shared" si="24"/>
        <v>48</v>
      </c>
      <c r="DX7" s="64">
        <f t="shared" si="24"/>
        <v>52.2</v>
      </c>
      <c r="DY7" s="64">
        <f t="shared" si="24"/>
        <v>52.4</v>
      </c>
      <c r="DZ7" s="64">
        <f t="shared" si="24"/>
        <v>52.5</v>
      </c>
      <c r="EA7" s="64">
        <f t="shared" si="24"/>
        <v>53.5</v>
      </c>
      <c r="EB7" s="64"/>
      <c r="EC7" s="64">
        <f>EC8</f>
        <v>75.900000000000006</v>
      </c>
      <c r="ED7" s="64">
        <f t="shared" ref="ED7:EL7" si="25">ED8</f>
        <v>66.400000000000006</v>
      </c>
      <c r="EE7" s="64">
        <f t="shared" si="25"/>
        <v>68.900000000000006</v>
      </c>
      <c r="EF7" s="64">
        <f t="shared" si="25"/>
        <v>64.2</v>
      </c>
      <c r="EG7" s="64">
        <f t="shared" si="25"/>
        <v>65.3</v>
      </c>
      <c r="EH7" s="64">
        <f t="shared" si="25"/>
        <v>63.3</v>
      </c>
      <c r="EI7" s="64">
        <f t="shared" si="25"/>
        <v>69.599999999999994</v>
      </c>
      <c r="EJ7" s="64">
        <f t="shared" si="25"/>
        <v>69.2</v>
      </c>
      <c r="EK7" s="64">
        <f t="shared" si="25"/>
        <v>69.7</v>
      </c>
      <c r="EL7" s="64">
        <f t="shared" si="25"/>
        <v>71.3</v>
      </c>
      <c r="EM7" s="64"/>
      <c r="EN7" s="65">
        <f>EN8</f>
        <v>26265725</v>
      </c>
      <c r="EO7" s="65">
        <f t="shared" ref="EO7:EW7" si="26">EO8</f>
        <v>31041044</v>
      </c>
      <c r="EP7" s="65">
        <f t="shared" si="26"/>
        <v>31174123</v>
      </c>
      <c r="EQ7" s="65">
        <f t="shared" si="26"/>
        <v>32673385</v>
      </c>
      <c r="ER7" s="65">
        <f t="shared" si="26"/>
        <v>33212532</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382141</v>
      </c>
      <c r="D8" s="67">
        <v>46</v>
      </c>
      <c r="E8" s="67">
        <v>6</v>
      </c>
      <c r="F8" s="67">
        <v>0</v>
      </c>
      <c r="G8" s="67">
        <v>2</v>
      </c>
      <c r="H8" s="67" t="s">
        <v>132</v>
      </c>
      <c r="I8" s="67" t="s">
        <v>133</v>
      </c>
      <c r="J8" s="67" t="s">
        <v>134</v>
      </c>
      <c r="K8" s="67" t="s">
        <v>135</v>
      </c>
      <c r="L8" s="67" t="s">
        <v>136</v>
      </c>
      <c r="M8" s="67" t="s">
        <v>137</v>
      </c>
      <c r="N8" s="67" t="s">
        <v>138</v>
      </c>
      <c r="O8" s="67" t="s">
        <v>139</v>
      </c>
      <c r="P8" s="67" t="s">
        <v>140</v>
      </c>
      <c r="Q8" s="68">
        <v>9</v>
      </c>
      <c r="R8" s="67" t="s">
        <v>141</v>
      </c>
      <c r="S8" s="67" t="s">
        <v>142</v>
      </c>
      <c r="T8" s="67" t="s">
        <v>143</v>
      </c>
      <c r="U8" s="68">
        <v>38947</v>
      </c>
      <c r="V8" s="68">
        <v>6782</v>
      </c>
      <c r="W8" s="67" t="s">
        <v>144</v>
      </c>
      <c r="X8" s="69" t="s">
        <v>145</v>
      </c>
      <c r="Y8" s="68">
        <v>109</v>
      </c>
      <c r="Z8" s="68" t="s">
        <v>141</v>
      </c>
      <c r="AA8" s="68" t="s">
        <v>141</v>
      </c>
      <c r="AB8" s="68" t="s">
        <v>141</v>
      </c>
      <c r="AC8" s="68" t="s">
        <v>141</v>
      </c>
      <c r="AD8" s="68">
        <v>109</v>
      </c>
      <c r="AE8" s="68">
        <v>109</v>
      </c>
      <c r="AF8" s="68" t="s">
        <v>141</v>
      </c>
      <c r="AG8" s="68">
        <v>109</v>
      </c>
      <c r="AH8" s="70">
        <v>100.7</v>
      </c>
      <c r="AI8" s="70">
        <v>95.1</v>
      </c>
      <c r="AJ8" s="70">
        <v>90.5</v>
      </c>
      <c r="AK8" s="70">
        <v>97.2</v>
      </c>
      <c r="AL8" s="70">
        <v>92.1</v>
      </c>
      <c r="AM8" s="70">
        <v>96.3</v>
      </c>
      <c r="AN8" s="70">
        <v>96.9</v>
      </c>
      <c r="AO8" s="70">
        <v>98.3</v>
      </c>
      <c r="AP8" s="70">
        <v>96.7</v>
      </c>
      <c r="AQ8" s="70">
        <v>96.6</v>
      </c>
      <c r="AR8" s="70">
        <v>98.5</v>
      </c>
      <c r="AS8" s="70">
        <v>98.9</v>
      </c>
      <c r="AT8" s="70">
        <v>91.8</v>
      </c>
      <c r="AU8" s="70">
        <v>87.2</v>
      </c>
      <c r="AV8" s="70">
        <v>92.1</v>
      </c>
      <c r="AW8" s="70">
        <v>85.4</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77.8</v>
      </c>
      <c r="BP8" s="70">
        <v>72.400000000000006</v>
      </c>
      <c r="BQ8" s="70">
        <v>70.900000000000006</v>
      </c>
      <c r="BR8" s="70">
        <v>76.099999999999994</v>
      </c>
      <c r="BS8" s="70">
        <v>72.2</v>
      </c>
      <c r="BT8" s="70">
        <v>68.5</v>
      </c>
      <c r="BU8" s="70">
        <v>68.3</v>
      </c>
      <c r="BV8" s="70">
        <v>67.900000000000006</v>
      </c>
      <c r="BW8" s="70">
        <v>69.8</v>
      </c>
      <c r="BX8" s="70">
        <v>69.7</v>
      </c>
      <c r="BY8" s="70">
        <v>74.8</v>
      </c>
      <c r="BZ8" s="71">
        <v>29245</v>
      </c>
      <c r="CA8" s="71">
        <v>29865</v>
      </c>
      <c r="CB8" s="71">
        <v>29371</v>
      </c>
      <c r="CC8" s="71">
        <v>29907</v>
      </c>
      <c r="CD8" s="71">
        <v>29796</v>
      </c>
      <c r="CE8" s="71">
        <v>31585</v>
      </c>
      <c r="CF8" s="71">
        <v>32431</v>
      </c>
      <c r="CG8" s="71">
        <v>32532</v>
      </c>
      <c r="CH8" s="71">
        <v>33492</v>
      </c>
      <c r="CI8" s="71">
        <v>34136</v>
      </c>
      <c r="CJ8" s="70">
        <v>50718</v>
      </c>
      <c r="CK8" s="71">
        <v>5405</v>
      </c>
      <c r="CL8" s="71">
        <v>5694</v>
      </c>
      <c r="CM8" s="71">
        <v>5882</v>
      </c>
      <c r="CN8" s="71">
        <v>6360</v>
      </c>
      <c r="CO8" s="71">
        <v>6920</v>
      </c>
      <c r="CP8" s="71">
        <v>9437</v>
      </c>
      <c r="CQ8" s="71">
        <v>9726</v>
      </c>
      <c r="CR8" s="71">
        <v>10037</v>
      </c>
      <c r="CS8" s="71">
        <v>9976</v>
      </c>
      <c r="CT8" s="71">
        <v>10130</v>
      </c>
      <c r="CU8" s="70">
        <v>14202</v>
      </c>
      <c r="CV8" s="71">
        <v>61.1</v>
      </c>
      <c r="CW8" s="71">
        <v>66.599999999999994</v>
      </c>
      <c r="CX8" s="71">
        <v>63.3</v>
      </c>
      <c r="CY8" s="71">
        <v>59.2</v>
      </c>
      <c r="CZ8" s="71">
        <v>62.6</v>
      </c>
      <c r="DA8" s="71">
        <v>61.2</v>
      </c>
      <c r="DB8" s="71">
        <v>62.1</v>
      </c>
      <c r="DC8" s="71">
        <v>62.5</v>
      </c>
      <c r="DD8" s="71">
        <v>63.4</v>
      </c>
      <c r="DE8" s="71">
        <v>63.4</v>
      </c>
      <c r="DF8" s="71">
        <v>55</v>
      </c>
      <c r="DG8" s="71">
        <v>15.2</v>
      </c>
      <c r="DH8" s="71">
        <v>14.8</v>
      </c>
      <c r="DI8" s="71">
        <v>14.5</v>
      </c>
      <c r="DJ8" s="71">
        <v>13.9</v>
      </c>
      <c r="DK8" s="71">
        <v>14.9</v>
      </c>
      <c r="DL8" s="71">
        <v>19.3</v>
      </c>
      <c r="DM8" s="71">
        <v>18.899999999999999</v>
      </c>
      <c r="DN8" s="71">
        <v>19</v>
      </c>
      <c r="DO8" s="71">
        <v>18.7</v>
      </c>
      <c r="DP8" s="71">
        <v>18.3</v>
      </c>
      <c r="DQ8" s="71">
        <v>24.3</v>
      </c>
      <c r="DR8" s="70">
        <v>60.1</v>
      </c>
      <c r="DS8" s="70">
        <v>55.3</v>
      </c>
      <c r="DT8" s="70">
        <v>58.2</v>
      </c>
      <c r="DU8" s="70">
        <v>58.6</v>
      </c>
      <c r="DV8" s="70">
        <v>60.9</v>
      </c>
      <c r="DW8" s="70">
        <v>48</v>
      </c>
      <c r="DX8" s="70">
        <v>52.2</v>
      </c>
      <c r="DY8" s="70">
        <v>52.4</v>
      </c>
      <c r="DZ8" s="70">
        <v>52.5</v>
      </c>
      <c r="EA8" s="70">
        <v>53.5</v>
      </c>
      <c r="EB8" s="70">
        <v>51.6</v>
      </c>
      <c r="EC8" s="70">
        <v>75.900000000000006</v>
      </c>
      <c r="ED8" s="70">
        <v>66.400000000000006</v>
      </c>
      <c r="EE8" s="70">
        <v>68.900000000000006</v>
      </c>
      <c r="EF8" s="70">
        <v>64.2</v>
      </c>
      <c r="EG8" s="70">
        <v>65.3</v>
      </c>
      <c r="EH8" s="70">
        <v>63.3</v>
      </c>
      <c r="EI8" s="70">
        <v>69.599999999999994</v>
      </c>
      <c r="EJ8" s="70">
        <v>69.2</v>
      </c>
      <c r="EK8" s="70">
        <v>69.7</v>
      </c>
      <c r="EL8" s="70">
        <v>71.3</v>
      </c>
      <c r="EM8" s="70">
        <v>67.599999999999994</v>
      </c>
      <c r="EN8" s="71">
        <v>26265725</v>
      </c>
      <c r="EO8" s="71">
        <v>31041044</v>
      </c>
      <c r="EP8" s="71">
        <v>31174123</v>
      </c>
      <c r="EQ8" s="71">
        <v>32673385</v>
      </c>
      <c r="ER8" s="71">
        <v>33212532</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2018-12-07T10:48:56Z</dcterms:created>
  <dcterms:modified xsi:type="dcterms:W3CDTF">2019-02-26T02:46:33Z</dcterms:modified>
</cp:coreProperties>
</file>