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水道総務係\2決算関係\経営分析\H29年度分\"/>
    </mc:Choice>
  </mc:AlternateContent>
  <workbookProtection workbookAlgorithmName="SHA-512" workbookHashValue="rcKddGbXwQj3ApEGGO0TukFapbgBtkBheiQyOTxPBRYzgIghyhqNI3ThB9B0H6PZKbbdVETlEnhqa4pSywL/8w==" workbookSaltValue="d5fDiuOX1wgLubYhrD7rlg=="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<sst xmlns="http://schemas.openxmlformats.org/spreadsheetml/2006/main" count="232" uniqueCount="119">
  <si>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</si>
  <si>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</si>
  <si>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</si>
  <si>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</si>
  <si>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</si>
  <si>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</si>
  <si>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</si>
  <si>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</si>
  <si>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</si>
  <si>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</si>
  <si>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</si>
  <si>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</si>
  <si>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</si>
  <si>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</si>
  <si>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</si>
  <si>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</si>
  <si>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</si>
  <si>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</si>
  <si>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</si>
  <si>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</si>
  <si>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</si>
  <si>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</si>
  <si>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</si>
  <si>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</si>
  <si>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</si>
  <si>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</si>
  <si>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</si>
  <si>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</si>
  <si>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</si>
  <si>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</si>
  <si>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</si>
  <si>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</si>
  <si>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</si>
  <si>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</si>
  <si>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</si>
  <si>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</si>
  <si>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</si>
  <si>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</si>
  <si>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</si>
  <si>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</si>
  <si>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</si>
  <si>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</si>
  <si>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</si>
  <si>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</si>
  <si>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</si>
  <si>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</si>
  <si>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</si>
  <si>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</si>
  <si>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</si>
  <si>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</si>
  <si>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</si>
  <si>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</si>
  <si>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</si>
  <si>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</si>
  <si>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</si>
  <si>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</si>
  <si>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</si>
  <si>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</si>
  <si>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</si>
  <si>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</si>
  <si>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</si>
  <si>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</si>
  <si>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</si>
  <si>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</si>
  <si>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</si>
  <si>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</si>
  <si>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</si>
  <si>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</si>
  <si>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</si>
  <si>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</si>
  <si>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</si>
  <si>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</si>
  <si>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</si>
  <si>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</si>
  <si>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</si>
  <si>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</si>
  <si>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</si>
  <si>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</si>
  <si>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</si>
  <si>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</si>
  <si>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</si>
  <si>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</si>
  <si>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</si>
  <si>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</si>
  <si>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</si>
  <si>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</si>
  <si>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</si>
  <si>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</si>
  <si>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</si>
  <si>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</si>
  <si>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</si>
  <si>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</si>
  <si>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</si>
  <si>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</si>
  <si>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</si>
  <si>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</si>
  <si>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</si>
  <si>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</si>
  <si>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</si>
  <si>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</si>
  <si>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</si>
  <si>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</si>
  <si>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</si>
  <si>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</si>
  <si>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</si>
  <si>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</si>
  <si>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</si>
  <si>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</si>
  <si>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</si>
  <si>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</si>
  <si>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</si>
  <si>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</si>
  <si>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</si>
  <si>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</si>
  <si>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</si>
  <si>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</si>
  <si>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平成27年度に料金改定を行っため、①経常収支比率、⑤料金回収率については改善されているが、①経常収支比率は類似団体平均までの水準に達していない。
　⑥給水原価については、本市では良質な地下水が豊富にあり、高度な浄水施設等もないため、類似団体と比較すれば低く抑えられている。
　③流動比率については、類似団体平均を下回っているものの、100％を大きく上回っており、短期的な支払能力においては問題ない。
　④企業債残高対給水収益比率は、類似団体よりも非常に高く、企業債に依存した経営となっている。近年は、減少傾向ではあるが、今後更新のピークが来れば再び上昇し、経営を圧迫することになるため、計画的に企業債残高の抑制に努める必要がある。
　⑦施設利用率については、類似団体平均と比較しても低くなっており、今後大幅な低下が見られるようであれば、ダウンサイジング等も考慮した計画が必要である。
　⑧有収率については、類似団体平均と比較して低く、漏水やメーター不感等の原因を特定して改善する必要がある。</t>
    <rPh sb="1" eb="3">
      <t>ヘイセイ</t>
    </rPh>
    <rPh sb="5" eb="7">
      <t>ネンド</t>
    </rPh>
    <rPh sb="8" eb="10">
      <t>リョウキン</t>
    </rPh>
    <rPh sb="10" eb="12">
      <t>カイテイ</t>
    </rPh>
    <rPh sb="13" eb="14">
      <t>オコナ</t>
    </rPh>
    <rPh sb="37" eb="39">
      <t>カイゼン</t>
    </rPh>
    <rPh sb="47" eb="49">
      <t>ケイジョウ</t>
    </rPh>
    <rPh sb="49" eb="51">
      <t>シュウシ</t>
    </rPh>
    <rPh sb="51" eb="53">
      <t>ヒリツ</t>
    </rPh>
    <rPh sb="54" eb="56">
      <t>ルイジ</t>
    </rPh>
    <rPh sb="56" eb="58">
      <t>ダンタイ</t>
    </rPh>
    <rPh sb="58" eb="60">
      <t>ヘイキン</t>
    </rPh>
    <rPh sb="63" eb="65">
      <t>スイジュン</t>
    </rPh>
    <rPh sb="66" eb="67">
      <t>タッ</t>
    </rPh>
    <rPh sb="76" eb="78">
      <t>キュウスイ</t>
    </rPh>
    <rPh sb="78" eb="80">
      <t>ゲンカ</t>
    </rPh>
    <rPh sb="86" eb="88">
      <t>ホンシ</t>
    </rPh>
    <rPh sb="90" eb="92">
      <t>リョウシツ</t>
    </rPh>
    <rPh sb="93" eb="96">
      <t>チカスイ</t>
    </rPh>
    <rPh sb="97" eb="99">
      <t>ホウフ</t>
    </rPh>
    <rPh sb="103" eb="105">
      <t>コウド</t>
    </rPh>
    <rPh sb="106" eb="108">
      <t>ジョウスイ</t>
    </rPh>
    <rPh sb="108" eb="110">
      <t>シセツ</t>
    </rPh>
    <rPh sb="110" eb="111">
      <t>トウ</t>
    </rPh>
    <rPh sb="117" eb="119">
      <t>ルイジ</t>
    </rPh>
    <rPh sb="119" eb="121">
      <t>ダンタイ</t>
    </rPh>
    <rPh sb="122" eb="124">
      <t>ヒカク</t>
    </rPh>
    <rPh sb="127" eb="128">
      <t>ヒク</t>
    </rPh>
    <rPh sb="129" eb="130">
      <t>オサ</t>
    </rPh>
    <rPh sb="140" eb="142">
      <t>リュウドウ</t>
    </rPh>
    <rPh sb="142" eb="144">
      <t>ヒリツ</t>
    </rPh>
    <rPh sb="150" eb="152">
      <t>ルイジ</t>
    </rPh>
    <rPh sb="152" eb="154">
      <t>ダンタイ</t>
    </rPh>
    <rPh sb="154" eb="156">
      <t>ヘイキン</t>
    </rPh>
    <rPh sb="157" eb="159">
      <t>シタマワ</t>
    </rPh>
    <rPh sb="172" eb="173">
      <t>オオ</t>
    </rPh>
    <rPh sb="175" eb="177">
      <t>ウワマワ</t>
    </rPh>
    <rPh sb="182" eb="185">
      <t>タンキテキ</t>
    </rPh>
    <rPh sb="186" eb="188">
      <t>シハラ</t>
    </rPh>
    <rPh sb="188" eb="190">
      <t>ノウリョク</t>
    </rPh>
    <rPh sb="195" eb="197">
      <t>モンダイ</t>
    </rPh>
    <rPh sb="203" eb="205">
      <t>キギョウ</t>
    </rPh>
    <rPh sb="205" eb="206">
      <t>サイ</t>
    </rPh>
    <rPh sb="206" eb="208">
      <t>ザンダカ</t>
    </rPh>
    <rPh sb="208" eb="209">
      <t>タイ</t>
    </rPh>
    <rPh sb="209" eb="211">
      <t>キュウスイ</t>
    </rPh>
    <rPh sb="211" eb="213">
      <t>シュウエキ</t>
    </rPh>
    <rPh sb="213" eb="215">
      <t>ヒリツ</t>
    </rPh>
    <rPh sb="217" eb="219">
      <t>ルイジ</t>
    </rPh>
    <rPh sb="219" eb="221">
      <t>ダンタイ</t>
    </rPh>
    <rPh sb="224" eb="226">
      <t>ヒジョウ</t>
    </rPh>
    <rPh sb="227" eb="228">
      <t>タカ</t>
    </rPh>
    <rPh sb="230" eb="232">
      <t>キギョウ</t>
    </rPh>
    <rPh sb="232" eb="233">
      <t>サイ</t>
    </rPh>
    <rPh sb="234" eb="236">
      <t>イゾン</t>
    </rPh>
    <rPh sb="238" eb="240">
      <t>ケイエイ</t>
    </rPh>
    <rPh sb="247" eb="249">
      <t>キンネン</t>
    </rPh>
    <rPh sb="251" eb="253">
      <t>ゲンショウ</t>
    </rPh>
    <rPh sb="253" eb="255">
      <t>ケイコウ</t>
    </rPh>
    <rPh sb="261" eb="263">
      <t>コンゴ</t>
    </rPh>
    <rPh sb="263" eb="265">
      <t>コウシン</t>
    </rPh>
    <rPh sb="270" eb="271">
      <t>ク</t>
    </rPh>
    <rPh sb="273" eb="274">
      <t>フタタ</t>
    </rPh>
    <rPh sb="275" eb="277">
      <t>ジョウショウ</t>
    </rPh>
    <rPh sb="279" eb="281">
      <t>ケイエイ</t>
    </rPh>
    <rPh sb="282" eb="284">
      <t>アッパク</t>
    </rPh>
    <rPh sb="294" eb="297">
      <t>ケイカクテキ</t>
    </rPh>
    <rPh sb="298" eb="300">
      <t>キギョウ</t>
    </rPh>
    <rPh sb="300" eb="301">
      <t>サイ</t>
    </rPh>
    <rPh sb="301" eb="303">
      <t>ザンダカ</t>
    </rPh>
    <rPh sb="304" eb="306">
      <t>ヨクセイ</t>
    </rPh>
    <rPh sb="307" eb="308">
      <t>ツト</t>
    </rPh>
    <rPh sb="310" eb="312">
      <t>ヒツヨウ</t>
    </rPh>
    <rPh sb="319" eb="321">
      <t>シセツ</t>
    </rPh>
    <rPh sb="321" eb="323">
      <t>リヨウ</t>
    </rPh>
    <rPh sb="323" eb="324">
      <t>リツ</t>
    </rPh>
    <rPh sb="330" eb="332">
      <t>ルイジ</t>
    </rPh>
    <rPh sb="332" eb="334">
      <t>ダンタイ</t>
    </rPh>
    <rPh sb="334" eb="336">
      <t>ヘイキン</t>
    </rPh>
    <rPh sb="337" eb="339">
      <t>ヒカク</t>
    </rPh>
    <rPh sb="342" eb="343">
      <t>ヒク</t>
    </rPh>
    <rPh sb="350" eb="352">
      <t>コンゴ</t>
    </rPh>
    <rPh sb="352" eb="354">
      <t>オオハバ</t>
    </rPh>
    <rPh sb="355" eb="357">
      <t>テイカ</t>
    </rPh>
    <rPh sb="358" eb="359">
      <t>ミ</t>
    </rPh>
    <rPh sb="377" eb="378">
      <t>トウ</t>
    </rPh>
    <rPh sb="379" eb="381">
      <t>コウリョ</t>
    </rPh>
    <rPh sb="383" eb="385">
      <t>ケイカク</t>
    </rPh>
    <rPh sb="386" eb="388">
      <t>ヒツヨウ</t>
    </rPh>
    <rPh sb="395" eb="398">
      <t>ユウシュウリツ</t>
    </rPh>
    <rPh sb="404" eb="406">
      <t>ルイジ</t>
    </rPh>
    <rPh sb="406" eb="408">
      <t>ダンタイ</t>
    </rPh>
    <rPh sb="408" eb="410">
      <t>ヘイキン</t>
    </rPh>
    <rPh sb="411" eb="413">
      <t>ヒカク</t>
    </rPh>
    <rPh sb="415" eb="416">
      <t>ヒク</t>
    </rPh>
    <rPh sb="418" eb="420">
      <t>ロウスイ</t>
    </rPh>
    <rPh sb="425" eb="427">
      <t>フカン</t>
    </rPh>
    <rPh sb="427" eb="428">
      <t>トウ</t>
    </rPh>
    <rPh sb="429" eb="431">
      <t>ゲンイン</t>
    </rPh>
    <rPh sb="432" eb="434">
      <t>トクテイ</t>
    </rPh>
    <rPh sb="436" eb="438">
      <t>カイゼン</t>
    </rPh>
    <rPh sb="440" eb="442">
      <t>ヒツヨウ</t>
    </rPh>
    <phoneticPr fontId="4"/>
  </si>
  <si>
    <t>　本市では、東予地区において昭和50年代の初期に大規模な施設の整備を行っており、現在それらが耐用年数を迎えている。
　①有形固定資産減価償却率については、類似団体平均と比較して低い水準にあるものの、今後も上昇していくことが見込まれている。
　②管路経年化率については、東予地区の管路に耐用年数を経過しているものが多くあり、今後も上昇していくことが見込まれている。
　③管路更新率は類似団体平均を上回り、上昇傾向にあるものの、経年化管路が増加していく中で、計画的に更新に取り組む必要がある。</t>
    <rPh sb="1" eb="3">
      <t>ホンシ</t>
    </rPh>
    <rPh sb="6" eb="8">
      <t>トウヨ</t>
    </rPh>
    <rPh sb="8" eb="10">
      <t>チク</t>
    </rPh>
    <rPh sb="14" eb="16">
      <t>ショウワ</t>
    </rPh>
    <rPh sb="18" eb="20">
      <t>ネンダイ</t>
    </rPh>
    <rPh sb="21" eb="23">
      <t>ショキ</t>
    </rPh>
    <rPh sb="24" eb="27">
      <t>ダイキボ</t>
    </rPh>
    <rPh sb="28" eb="30">
      <t>シセツ</t>
    </rPh>
    <rPh sb="31" eb="33">
      <t>セイビ</t>
    </rPh>
    <rPh sb="34" eb="35">
      <t>オコナ</t>
    </rPh>
    <rPh sb="40" eb="42">
      <t>ゲンザイ</t>
    </rPh>
    <rPh sb="46" eb="48">
      <t>タイヨウ</t>
    </rPh>
    <rPh sb="48" eb="50">
      <t>ネンスウ</t>
    </rPh>
    <rPh sb="51" eb="52">
      <t>ムカ</t>
    </rPh>
    <rPh sb="60" eb="62">
      <t>ユウケイ</t>
    </rPh>
    <rPh sb="62" eb="64">
      <t>コテイ</t>
    </rPh>
    <rPh sb="64" eb="66">
      <t>シサン</t>
    </rPh>
    <rPh sb="66" eb="68">
      <t>ゲンカ</t>
    </rPh>
    <rPh sb="68" eb="70">
      <t>ショウキャク</t>
    </rPh>
    <rPh sb="70" eb="71">
      <t>リツ</t>
    </rPh>
    <rPh sb="77" eb="79">
      <t>ルイジ</t>
    </rPh>
    <rPh sb="79" eb="81">
      <t>ダンタイ</t>
    </rPh>
    <rPh sb="81" eb="83">
      <t>ヘイキン</t>
    </rPh>
    <rPh sb="84" eb="86">
      <t>ヒカク</t>
    </rPh>
    <rPh sb="88" eb="89">
      <t>ヒク</t>
    </rPh>
    <rPh sb="90" eb="92">
      <t>スイジュン</t>
    </rPh>
    <rPh sb="99" eb="101">
      <t>コンゴ</t>
    </rPh>
    <rPh sb="102" eb="104">
      <t>ジョウショウ</t>
    </rPh>
    <rPh sb="111" eb="113">
      <t>ミコ</t>
    </rPh>
    <rPh sb="122" eb="124">
      <t>カンロ</t>
    </rPh>
    <rPh sb="124" eb="127">
      <t>ケイネンカ</t>
    </rPh>
    <rPh sb="127" eb="128">
      <t>リツ</t>
    </rPh>
    <rPh sb="134" eb="136">
      <t>トウヨ</t>
    </rPh>
    <rPh sb="136" eb="138">
      <t>チク</t>
    </rPh>
    <rPh sb="139" eb="141">
      <t>カンロ</t>
    </rPh>
    <rPh sb="142" eb="144">
      <t>タイヨウ</t>
    </rPh>
    <rPh sb="144" eb="146">
      <t>ネンスウ</t>
    </rPh>
    <rPh sb="147" eb="149">
      <t>ケイカ</t>
    </rPh>
    <rPh sb="156" eb="157">
      <t>オオ</t>
    </rPh>
    <rPh sb="161" eb="163">
      <t>コンゴ</t>
    </rPh>
    <rPh sb="164" eb="166">
      <t>ジョウショウ</t>
    </rPh>
    <rPh sb="173" eb="175">
      <t>ミコ</t>
    </rPh>
    <rPh sb="184" eb="186">
      <t>カンロ</t>
    </rPh>
    <rPh sb="186" eb="188">
      <t>コウシン</t>
    </rPh>
    <rPh sb="188" eb="189">
      <t>リツ</t>
    </rPh>
    <rPh sb="190" eb="192">
      <t>ルイジ</t>
    </rPh>
    <rPh sb="192" eb="194">
      <t>ダンタイ</t>
    </rPh>
    <rPh sb="194" eb="196">
      <t>ヘイキン</t>
    </rPh>
    <rPh sb="197" eb="199">
      <t>ウワマワ</t>
    </rPh>
    <rPh sb="201" eb="203">
      <t>ジョウショウ</t>
    </rPh>
    <rPh sb="203" eb="205">
      <t>ケイコウ</t>
    </rPh>
    <rPh sb="212" eb="215">
      <t>ケイネンカ</t>
    </rPh>
    <rPh sb="215" eb="217">
      <t>カンロ</t>
    </rPh>
    <rPh sb="218" eb="220">
      <t>ゾウカ</t>
    </rPh>
    <rPh sb="224" eb="225">
      <t>ナカ</t>
    </rPh>
    <rPh sb="227" eb="230">
      <t>ケイカクテキ</t>
    </rPh>
    <rPh sb="231" eb="233">
      <t>コウシン</t>
    </rPh>
    <rPh sb="234" eb="235">
      <t>ト</t>
    </rPh>
    <rPh sb="236" eb="237">
      <t>ク</t>
    </rPh>
    <rPh sb="238" eb="240">
      <t>ヒツヨウ</t>
    </rPh>
    <phoneticPr fontId="4"/>
  </si>
  <si>
    <t>　本市では、良質な地下水が豊富にあり、高度な浄水施設等もなく、類似団体と比較すれば費用を低く抑えることが出来ているという反面、人口が集中する市内中心部には水道施設が整備されておらず、普及率が低く、効率性にかける部分がある。
　また、必要な料金改定を先延ばししてきたことにより企業債に依存した経営となっている。
　施設の老朽化についても、年々進んでおり、計画的な更新と財源がなければ今後到来する更新のピークに対応出来ない恐れがある。
　そのため、経営戦略等の策定により、計画的な経営を行うとともに、平成33年度に予定している料金統一に合わせ、市内全ての上水道、簡易水道等の統合を計画しているところである。</t>
    <rPh sb="1" eb="3">
      <t>ホンシ</t>
    </rPh>
    <rPh sb="6" eb="8">
      <t>リョウシツ</t>
    </rPh>
    <rPh sb="9" eb="12">
      <t>チカスイ</t>
    </rPh>
    <rPh sb="13" eb="15">
      <t>ホウフ</t>
    </rPh>
    <rPh sb="19" eb="21">
      <t>コウド</t>
    </rPh>
    <rPh sb="22" eb="24">
      <t>ジョウスイ</t>
    </rPh>
    <rPh sb="24" eb="26">
      <t>シセツ</t>
    </rPh>
    <rPh sb="26" eb="27">
      <t>トウ</t>
    </rPh>
    <rPh sb="31" eb="33">
      <t>ルイジ</t>
    </rPh>
    <rPh sb="33" eb="35">
      <t>ダンタイ</t>
    </rPh>
    <rPh sb="36" eb="38">
      <t>ヒカク</t>
    </rPh>
    <rPh sb="41" eb="43">
      <t>ヒヨウ</t>
    </rPh>
    <rPh sb="44" eb="45">
      <t>ヒク</t>
    </rPh>
    <rPh sb="46" eb="47">
      <t>オサ</t>
    </rPh>
    <rPh sb="52" eb="54">
      <t>デキ</t>
    </rPh>
    <rPh sb="60" eb="62">
      <t>ハンメン</t>
    </rPh>
    <rPh sb="63" eb="65">
      <t>ジンコウ</t>
    </rPh>
    <rPh sb="66" eb="68">
      <t>シュウチュウ</t>
    </rPh>
    <rPh sb="70" eb="72">
      <t>シナイ</t>
    </rPh>
    <rPh sb="72" eb="75">
      <t>チュウシンブ</t>
    </rPh>
    <rPh sb="77" eb="79">
      <t>スイドウ</t>
    </rPh>
    <rPh sb="79" eb="81">
      <t>シセツ</t>
    </rPh>
    <rPh sb="82" eb="84">
      <t>セイビ</t>
    </rPh>
    <rPh sb="91" eb="93">
      <t>フキュウ</t>
    </rPh>
    <rPh sb="93" eb="94">
      <t>リツ</t>
    </rPh>
    <rPh sb="95" eb="96">
      <t>ヒク</t>
    </rPh>
    <rPh sb="98" eb="101">
      <t>コウリツセイ</t>
    </rPh>
    <rPh sb="105" eb="107">
      <t>ブブン</t>
    </rPh>
    <rPh sb="116" eb="118">
      <t>ヒツヨウ</t>
    </rPh>
    <rPh sb="119" eb="121">
      <t>リョウキン</t>
    </rPh>
    <rPh sb="121" eb="123">
      <t>カイテイ</t>
    </rPh>
    <rPh sb="124" eb="126">
      <t>サキノ</t>
    </rPh>
    <rPh sb="137" eb="139">
      <t>キギョウ</t>
    </rPh>
    <rPh sb="139" eb="140">
      <t>サイ</t>
    </rPh>
    <rPh sb="141" eb="143">
      <t>イゾン</t>
    </rPh>
    <rPh sb="145" eb="147">
      <t>ケイエイ</t>
    </rPh>
    <rPh sb="156" eb="158">
      <t>シセツ</t>
    </rPh>
    <rPh sb="159" eb="162">
      <t>ロウキュウカ</t>
    </rPh>
    <rPh sb="168" eb="170">
      <t>ネンネン</t>
    </rPh>
    <rPh sb="170" eb="171">
      <t>スス</t>
    </rPh>
    <rPh sb="176" eb="179">
      <t>ケイカクテキ</t>
    </rPh>
    <rPh sb="180" eb="182">
      <t>コウシン</t>
    </rPh>
    <rPh sb="183" eb="185">
      <t>ザイゲン</t>
    </rPh>
    <rPh sb="205" eb="207">
      <t>デキ</t>
    </rPh>
    <rPh sb="209" eb="210">
      <t>オソ</t>
    </rPh>
    <rPh sb="222" eb="224">
      <t>ケイエイ</t>
    </rPh>
    <rPh sb="224" eb="226">
      <t>センリャク</t>
    </rPh>
    <rPh sb="226" eb="227">
      <t>トウ</t>
    </rPh>
    <rPh sb="228" eb="230">
      <t>サクテイ</t>
    </rPh>
    <rPh sb="234" eb="237">
      <t>ケイカクテキ</t>
    </rPh>
    <rPh sb="238" eb="240">
      <t>ケイエイ</t>
    </rPh>
    <rPh sb="241" eb="242">
      <t>オコナ</t>
    </rPh>
    <rPh sb="248" eb="250">
      <t>ヘイセイ</t>
    </rPh>
    <rPh sb="252" eb="254">
      <t>ネンド</t>
    </rPh>
    <rPh sb="255" eb="257">
      <t>ヨテイ</t>
    </rPh>
    <rPh sb="261" eb="263">
      <t>リョウキン</t>
    </rPh>
    <rPh sb="263" eb="265">
      <t>トウイツ</t>
    </rPh>
    <rPh sb="266" eb="267">
      <t>ア</t>
    </rPh>
    <rPh sb="270" eb="272">
      <t>シナイ</t>
    </rPh>
    <rPh sb="272" eb="273">
      <t>スベ</t>
    </rPh>
    <rPh sb="275" eb="278">
      <t>ジョウスイドウ</t>
    </rPh>
    <rPh sb="279" eb="281">
      <t>カンイ</t>
    </rPh>
    <rPh sb="281" eb="283">
      <t>スイドウ</t>
    </rPh>
    <rPh sb="283" eb="284">
      <t>トウ</t>
    </rPh>
    <rPh sb="285" eb="287">
      <t>トウゴウ</t>
    </rPh>
    <rPh sb="288" eb="290">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</si>
</sst>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0.21</c:v>
                </c:pt>
                <c:pt idx="1">
                  <c:v>0.25</c:v>
                </c:pt>
                <c:pt idx="2">
                  <c:v>0.44</c:v>
                </c:pt>
                <c:pt idx="3">
                  <c:v>0.43</c:v>
                </c:pt>
                <c:pt idx="4">
                  <c:v>0.61</c:v>
                </c:pt>
              </c:numCache>
            </c:numRef>
          </c:val>
          <c:extLst>
            <c:ext xmlns:c16="http://schemas.microsoft.com/office/drawing/2014/chart" uri="{C3380CC4-5D6E-409C-BE32-E72D297353CC}">
              <c16:uniqueId val="{00000000-0C8C-47F1-AB21-C6C1BDCCF3F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0.51</c:v>
                </c:pt>
              </c:numCache>
            </c:numRef>
          </c:val>
          <c:smooth val="0"/>
          <c:extLst>
            <c:ext xmlns:c16="http://schemas.microsoft.com/office/drawing/2014/chart" uri="{C3380CC4-5D6E-409C-BE32-E72D297353CC}">
              <c16:uniqueId val="{00000001-0C8C-47F1-AB21-C6C1BDCCF3F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47.44</c:v>
                </c:pt>
                <c:pt idx="1">
                  <c:v>46.35</c:v>
                </c:pt>
                <c:pt idx="2">
                  <c:v>46.42</c:v>
                </c:pt>
                <c:pt idx="3">
                  <c:v>47.58</c:v>
                </c:pt>
                <c:pt idx="4">
                  <c:v>47.88</c:v>
                </c:pt>
              </c:numCache>
            </c:numRef>
          </c:val>
          <c:extLst>
            <c:ext xmlns:c16="http://schemas.microsoft.com/office/drawing/2014/chart" uri="{C3380CC4-5D6E-409C-BE32-E72D297353CC}">
              <c16:uniqueId val="{00000000-49CD-4D66-8129-EB625695448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60.03</c:v>
                </c:pt>
              </c:numCache>
            </c:numRef>
          </c:val>
          <c:smooth val="0"/>
          <c:extLst>
            <c:ext xmlns:c16="http://schemas.microsoft.com/office/drawing/2014/chart" uri="{C3380CC4-5D6E-409C-BE32-E72D297353CC}">
              <c16:uniqueId val="{00000001-49CD-4D66-8129-EB625695448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81.760000000000005</c:v>
                </c:pt>
                <c:pt idx="1">
                  <c:v>81.77</c:v>
                </c:pt>
                <c:pt idx="2">
                  <c:v>81.8</c:v>
                </c:pt>
                <c:pt idx="3">
                  <c:v>81.2</c:v>
                </c:pt>
                <c:pt idx="4">
                  <c:v>79.97</c:v>
                </c:pt>
              </c:numCache>
            </c:numRef>
          </c:val>
          <c:extLst>
            <c:ext xmlns:c16="http://schemas.microsoft.com/office/drawing/2014/chart" uri="{C3380CC4-5D6E-409C-BE32-E72D297353CC}">
              <c16:uniqueId val="{00000000-BC62-4D3E-AA7D-D23A71C4902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84.81</c:v>
                </c:pt>
              </c:numCache>
            </c:numRef>
          </c:val>
          <c:smooth val="0"/>
          <c:extLst>
            <c:ext xmlns:c16="http://schemas.microsoft.com/office/drawing/2014/chart" uri="{C3380CC4-5D6E-409C-BE32-E72D297353CC}">
              <c16:uniqueId val="{00000001-BC62-4D3E-AA7D-D23A71C4902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102.98</c:v>
                </c:pt>
                <c:pt idx="1">
                  <c:v>100.95</c:v>
                </c:pt>
                <c:pt idx="2">
                  <c:v>101.96</c:v>
                </c:pt>
                <c:pt idx="3">
                  <c:v>108.77</c:v>
                </c:pt>
                <c:pt idx="4">
                  <c:v>108.08</c:v>
                </c:pt>
              </c:numCache>
            </c:numRef>
          </c:val>
          <c:extLst>
            <c:ext xmlns:c16="http://schemas.microsoft.com/office/drawing/2014/chart" uri="{C3380CC4-5D6E-409C-BE32-E72D297353CC}">
              <c16:uniqueId val="{00000000-8367-40B1-8367-A32C84AA14F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110.68</c:v>
                </c:pt>
              </c:numCache>
            </c:numRef>
          </c:val>
          <c:smooth val="0"/>
          <c:extLst>
            <c:ext xmlns:c16="http://schemas.microsoft.com/office/drawing/2014/chart" uri="{C3380CC4-5D6E-409C-BE32-E72D297353CC}">
              <c16:uniqueId val="{00000001-8367-40B1-8367-A32C84AA14F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29.15</c:v>
                </c:pt>
                <c:pt idx="1">
                  <c:v>38.89</c:v>
                </c:pt>
                <c:pt idx="2">
                  <c:v>40.659999999999997</c:v>
                </c:pt>
                <c:pt idx="3">
                  <c:v>42.5</c:v>
                </c:pt>
                <c:pt idx="4">
                  <c:v>44.27</c:v>
                </c:pt>
              </c:numCache>
            </c:numRef>
          </c:val>
          <c:extLst>
            <c:ext xmlns:c16="http://schemas.microsoft.com/office/drawing/2014/chart" uri="{C3380CC4-5D6E-409C-BE32-E72D297353CC}">
              <c16:uniqueId val="{00000000-F824-4E27-81AF-80AF7CBCFD7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47.28</c:v>
                </c:pt>
              </c:numCache>
            </c:numRef>
          </c:val>
          <c:smooth val="0"/>
          <c:extLst>
            <c:ext xmlns:c16="http://schemas.microsoft.com/office/drawing/2014/chart" uri="{C3380CC4-5D6E-409C-BE32-E72D297353CC}">
              <c16:uniqueId val="{00000001-F824-4E27-81AF-80AF7CBCFD7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formatCode="#,##0.00;&quot;△&quot;#,##0.00;&quot;-&quot;">
                  <c:v>19.29</c:v>
                </c:pt>
                <c:pt idx="4" formatCode="#,##0.00;&quot;△&quot;#,##0.00;&quot;-&quot;">
                  <c:v>19.14</c:v>
                </c:pt>
              </c:numCache>
            </c:numRef>
          </c:val>
          <c:extLst>
            <c:ext xmlns:c16="http://schemas.microsoft.com/office/drawing/2014/chart" uri="{C3380CC4-5D6E-409C-BE32-E72D297353CC}">
              <c16:uniqueId val="{00000000-B7E5-4D09-81E7-28FF1E75740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12.19</c:v>
                </c:pt>
              </c:numCache>
            </c:numRef>
          </c:val>
          <c:smooth val="0"/>
          <c:extLst>
            <c:ext xmlns:c16="http://schemas.microsoft.com/office/drawing/2014/chart" uri="{C3380CC4-5D6E-409C-BE32-E72D297353CC}">
              <c16:uniqueId val="{00000001-B7E5-4D09-81E7-28FF1E75740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FB-4A37-AA78-4EFD3854186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3.56</c:v>
                </c:pt>
              </c:numCache>
            </c:numRef>
          </c:val>
          <c:smooth val="0"/>
          <c:extLst>
            <c:ext xmlns:c16="http://schemas.microsoft.com/office/drawing/2014/chart" uri="{C3380CC4-5D6E-409C-BE32-E72D297353CC}">
              <c16:uniqueId val="{00000001-22FB-4A37-AA78-4EFD3854186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3394.2</c:v>
                </c:pt>
                <c:pt idx="1">
                  <c:v>372.64</c:v>
                </c:pt>
                <c:pt idx="2">
                  <c:v>324.75</c:v>
                </c:pt>
                <c:pt idx="3">
                  <c:v>369.37</c:v>
                </c:pt>
                <c:pt idx="4">
                  <c:v>327.72</c:v>
                </c:pt>
              </c:numCache>
            </c:numRef>
          </c:val>
          <c:extLst>
            <c:ext xmlns:c16="http://schemas.microsoft.com/office/drawing/2014/chart" uri="{C3380CC4-5D6E-409C-BE32-E72D297353CC}">
              <c16:uniqueId val="{00000000-CD98-4951-9CE5-D58DD2ACC7F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357.34</c:v>
                </c:pt>
              </c:numCache>
            </c:numRef>
          </c:val>
          <c:smooth val="0"/>
          <c:extLst>
            <c:ext xmlns:c16="http://schemas.microsoft.com/office/drawing/2014/chart" uri="{C3380CC4-5D6E-409C-BE32-E72D297353CC}">
              <c16:uniqueId val="{00000001-CD98-4951-9CE5-D58DD2ACC7F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978.15</c:v>
                </c:pt>
                <c:pt idx="1">
                  <c:v>950.43</c:v>
                </c:pt>
                <c:pt idx="2">
                  <c:v>894.96</c:v>
                </c:pt>
                <c:pt idx="3">
                  <c:v>833.44</c:v>
                </c:pt>
                <c:pt idx="4">
                  <c:v>802.19</c:v>
                </c:pt>
              </c:numCache>
            </c:numRef>
          </c:val>
          <c:extLst>
            <c:ext xmlns:c16="http://schemas.microsoft.com/office/drawing/2014/chart" uri="{C3380CC4-5D6E-409C-BE32-E72D297353CC}">
              <c16:uniqueId val="{00000000-2BF7-4132-92AE-0ED216A2DD5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373.69</c:v>
                </c:pt>
              </c:numCache>
            </c:numRef>
          </c:val>
          <c:smooth val="0"/>
          <c:extLst>
            <c:ext xmlns:c16="http://schemas.microsoft.com/office/drawing/2014/chart" uri="{C3380CC4-5D6E-409C-BE32-E72D297353CC}">
              <c16:uniqueId val="{00000001-2BF7-4132-92AE-0ED216A2DD5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98.76</c:v>
                </c:pt>
                <c:pt idx="1">
                  <c:v>96.96</c:v>
                </c:pt>
                <c:pt idx="2">
                  <c:v>98.45</c:v>
                </c:pt>
                <c:pt idx="3">
                  <c:v>105.74</c:v>
                </c:pt>
                <c:pt idx="4">
                  <c:v>105.47</c:v>
                </c:pt>
              </c:numCache>
            </c:numRef>
          </c:val>
          <c:extLst>
            <c:ext xmlns:c16="http://schemas.microsoft.com/office/drawing/2014/chart" uri="{C3380CC4-5D6E-409C-BE32-E72D297353CC}">
              <c16:uniqueId val="{00000000-8245-45F5-B4D0-C4C62E79E41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99.87</c:v>
                </c:pt>
              </c:numCache>
            </c:numRef>
          </c:val>
          <c:smooth val="0"/>
          <c:extLst>
            <c:ext xmlns:c16="http://schemas.microsoft.com/office/drawing/2014/chart" uri="{C3380CC4-5D6E-409C-BE32-E72D297353CC}">
              <c16:uniqueId val="{00000001-8245-45F5-B4D0-C4C62E79E41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137.83000000000001</c:v>
                </c:pt>
                <c:pt idx="1">
                  <c:v>140.52000000000001</c:v>
                </c:pt>
                <c:pt idx="2">
                  <c:v>139.9</c:v>
                </c:pt>
                <c:pt idx="3">
                  <c:v>131.9</c:v>
                </c:pt>
                <c:pt idx="4">
                  <c:v>132.35</c:v>
                </c:pt>
              </c:numCache>
            </c:numRef>
          </c:val>
          <c:extLst>
            <c:ext xmlns:c16="http://schemas.microsoft.com/office/drawing/2014/chart" uri="{C3380CC4-5D6E-409C-BE32-E72D297353CC}">
              <c16:uniqueId val="{00000000-8B11-4FE3-A711-D30E0A74278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171.81</c:v>
                </c:pt>
              </c:numCache>
            </c:numRef>
          </c:val>
          <c:smooth val="0"/>
          <c:extLst>
            <c:ext xmlns:c16="http://schemas.microsoft.com/office/drawing/2014/chart" uri="{C3380CC4-5D6E-409C-BE32-E72D297353CC}">
              <c16:uniqueId val="{00000001-8B11-4FE3-A711-D30E0A74278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68"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愛媛県　西条市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2">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110767</v>
      </c>
      <c r="AM8" s="59"/>
      <c r="AN8" s="59"/>
      <c r="AO8" s="59"/>
      <c r="AP8" s="59"/>
      <c r="AQ8" s="59"/>
      <c r="AR8" s="59"/>
      <c r="AS8" s="59"/>
      <c r="AT8" s="50">
        <f>データ!$S$6</f>
        <v>509.98</v>
      </c>
      <c r="AU8" s="51"/>
      <c r="AV8" s="51"/>
      <c r="AW8" s="51"/>
      <c r="AX8" s="51"/>
      <c r="AY8" s="51"/>
      <c r="AZ8" s="51"/>
      <c r="BA8" s="51"/>
      <c r="BB8" s="52">
        <f>データ!$T$6</f>
        <v>217.2</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2">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2">
      <c r="A10" s="2"/>
      <c r="B10" s="50" t="str">
        <f>データ!$N$6</f>
        <v>-</v>
      </c>
      <c r="C10" s="51"/>
      <c r="D10" s="51"/>
      <c r="E10" s="51"/>
      <c r="F10" s="51"/>
      <c r="G10" s="51"/>
      <c r="H10" s="51"/>
      <c r="I10" s="50">
        <f>データ!$O$6</f>
        <v>50.01</v>
      </c>
      <c r="J10" s="51"/>
      <c r="K10" s="51"/>
      <c r="L10" s="51"/>
      <c r="M10" s="51"/>
      <c r="N10" s="51"/>
      <c r="O10" s="62"/>
      <c r="P10" s="52">
        <f>データ!$P$6</f>
        <v>45.32</v>
      </c>
      <c r="Q10" s="52"/>
      <c r="R10" s="52"/>
      <c r="S10" s="52"/>
      <c r="T10" s="52"/>
      <c r="U10" s="52"/>
      <c r="V10" s="52"/>
      <c r="W10" s="59">
        <f>データ!$Q$6</f>
        <v>2419</v>
      </c>
      <c r="X10" s="59"/>
      <c r="Y10" s="59"/>
      <c r="Z10" s="59"/>
      <c r="AA10" s="59"/>
      <c r="AB10" s="59"/>
      <c r="AC10" s="59"/>
      <c r="AD10" s="2"/>
      <c r="AE10" s="2"/>
      <c r="AF10" s="2"/>
      <c r="AG10" s="2"/>
      <c r="AH10" s="4"/>
      <c r="AI10" s="4"/>
      <c r="AJ10" s="4"/>
      <c r="AK10" s="4"/>
      <c r="AL10" s="59">
        <f>データ!$U$6</f>
        <v>49957</v>
      </c>
      <c r="AM10" s="59"/>
      <c r="AN10" s="59"/>
      <c r="AO10" s="59"/>
      <c r="AP10" s="59"/>
      <c r="AQ10" s="59"/>
      <c r="AR10" s="59"/>
      <c r="AS10" s="59"/>
      <c r="AT10" s="50">
        <f>データ!$V$6</f>
        <v>89.92</v>
      </c>
      <c r="AU10" s="51"/>
      <c r="AV10" s="51"/>
      <c r="AW10" s="51"/>
      <c r="AX10" s="51"/>
      <c r="AY10" s="51"/>
      <c r="AZ10" s="51"/>
      <c r="BA10" s="51"/>
      <c r="BB10" s="52">
        <f>データ!$W$6</f>
        <v>555.57000000000005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2">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116</v>
      </c>
      <c r="BM16" s="80"/>
      <c r="BN16" s="80"/>
      <c r="BO16" s="80"/>
      <c r="BP16" s="80"/>
      <c r="BQ16" s="80"/>
      <c r="BR16" s="80"/>
      <c r="BS16" s="80"/>
      <c r="BT16" s="80"/>
      <c r="BU16" s="80"/>
      <c r="BV16" s="80"/>
      <c r="BW16" s="80"/>
      <c r="BX16" s="80"/>
      <c r="BY16" s="80"/>
      <c r="BZ16" s="8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2">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2">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2">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2">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2">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2">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2">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2">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r0/Ydhm1MF1aS8navgkGHQIFFIq0GQXim5fQHEyjWEDqGPsSczqN+Mjb0JJ/F1TwYeO12sNZPibv9lK4a3mhFg==" saltValue="fS8+rqH46CVuevblfurF3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2">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2">
      <c r="A6" s="28" t="s">
        <v>103</v>
      </c>
      <c r="B6" s="33">
        <f>B7</f>
        <v>2017</v>
      </c>
      <c r="C6" s="33">
        <f t="shared" ref="C6:W6" si="3">C7</f>
        <v>382060</v>
      </c>
      <c r="D6" s="33">
        <f t="shared" si="3"/>
        <v>46</v>
      </c>
      <c r="E6" s="33">
        <f t="shared" si="3"/>
        <v>1</v>
      </c>
      <c r="F6" s="33">
        <f t="shared" si="3"/>
        <v>0</v>
      </c>
      <c r="G6" s="33">
        <f t="shared" si="3"/>
        <v>1</v>
      </c>
      <c r="H6" s="33" t="str">
        <f t="shared" si="3"/>
        <v>愛媛県　西条市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50.01</v>
      </c>
      <c r="P6" s="34">
        <f t="shared" si="3"/>
        <v>45.32</v>
      </c>
      <c r="Q6" s="34">
        <f t="shared" si="3"/>
        <v>2419</v>
      </c>
      <c r="R6" s="34">
        <f t="shared" si="3"/>
        <v>110767</v>
      </c>
      <c r="S6" s="34">
        <f t="shared" si="3"/>
        <v>509.98</v>
      </c>
      <c r="T6" s="34">
        <f t="shared" si="3"/>
        <v>217.2</v>
      </c>
      <c r="U6" s="34">
        <f t="shared" si="3"/>
        <v>49957</v>
      </c>
      <c r="V6" s="34">
        <f t="shared" si="3"/>
        <v>89.92</v>
      </c>
      <c r="W6" s="34">
        <f t="shared" si="3"/>
        <v>555.57000000000005</v>
      </c>
      <c r="X6" s="35">
        <f>IF(X7="",NA(),X7)</f>
        <v>102.98</v>
      </c>
      <c r="Y6" s="35">
        <f t="shared" ref="Y6:AG6" si="4">IF(Y7="",NA(),Y7)</f>
        <v>100.95</v>
      </c>
      <c r="Z6" s="35">
        <f t="shared" si="4"/>
        <v>101.96</v>
      </c>
      <c r="AA6" s="35">
        <f t="shared" si="4"/>
        <v>108.77</v>
      </c>
      <c r="AB6" s="35">
        <f t="shared" si="4"/>
        <v>108.08</v>
      </c>
      <c r="AC6" s="35">
        <f t="shared" si="4"/>
        <v>107.8</v>
      </c>
      <c r="AD6" s="35">
        <f t="shared" si="4"/>
        <v>111.96</v>
      </c>
      <c r="AE6" s="35">
        <f t="shared" si="4"/>
        <v>112.69</v>
      </c>
      <c r="AF6" s="35">
        <f t="shared" si="4"/>
        <v>113.16</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3.56</v>
      </c>
      <c r="AS6" s="34" t="str">
        <f>IF(AS7="","",IF(AS7="-","【-】","【"&amp;SUBSTITUTE(TEXT(AS7,"#,##0.00"),"-","△")&amp;"】"))</f>
        <v>【0.85】</v>
      </c>
      <c r="AT6" s="35">
        <f>IF(AT7="",NA(),AT7)</f>
        <v>3394.2</v>
      </c>
      <c r="AU6" s="35">
        <f t="shared" ref="AU6:BC6" si="6">IF(AU7="",NA(),AU7)</f>
        <v>372.64</v>
      </c>
      <c r="AV6" s="35">
        <f t="shared" si="6"/>
        <v>324.75</v>
      </c>
      <c r="AW6" s="35">
        <f t="shared" si="6"/>
        <v>369.37</v>
      </c>
      <c r="AX6" s="35">
        <f t="shared" si="6"/>
        <v>327.72</v>
      </c>
      <c r="AY6" s="35">
        <f t="shared" si="6"/>
        <v>739.59</v>
      </c>
      <c r="AZ6" s="35">
        <f t="shared" si="6"/>
        <v>335.95</v>
      </c>
      <c r="BA6" s="35">
        <f t="shared" si="6"/>
        <v>346.59</v>
      </c>
      <c r="BB6" s="35">
        <f t="shared" si="6"/>
        <v>357.82</v>
      </c>
      <c r="BC6" s="35">
        <f t="shared" si="6"/>
        <v>357.34</v>
      </c>
      <c r="BD6" s="34" t="str">
        <f>IF(BD7="","",IF(BD7="-","【-】","【"&amp;SUBSTITUTE(TEXT(BD7,"#,##0.00"),"-","△")&amp;"】"))</f>
        <v>【264.34】</v>
      </c>
      <c r="BE6" s="35">
        <f>IF(BE7="",NA(),BE7)</f>
        <v>978.15</v>
      </c>
      <c r="BF6" s="35">
        <f t="shared" ref="BF6:BN6" si="7">IF(BF7="",NA(),BF7)</f>
        <v>950.43</v>
      </c>
      <c r="BG6" s="35">
        <f t="shared" si="7"/>
        <v>894.96</v>
      </c>
      <c r="BH6" s="35">
        <f t="shared" si="7"/>
        <v>833.44</v>
      </c>
      <c r="BI6" s="35">
        <f t="shared" si="7"/>
        <v>802.19</v>
      </c>
      <c r="BJ6" s="35">
        <f t="shared" si="7"/>
        <v>324.08999999999997</v>
      </c>
      <c r="BK6" s="35">
        <f t="shared" si="7"/>
        <v>319.82</v>
      </c>
      <c r="BL6" s="35">
        <f t="shared" si="7"/>
        <v>312.02999999999997</v>
      </c>
      <c r="BM6" s="35">
        <f t="shared" si="7"/>
        <v>307.45999999999998</v>
      </c>
      <c r="BN6" s="35">
        <f t="shared" si="7"/>
        <v>373.69</v>
      </c>
      <c r="BO6" s="34" t="str">
        <f>IF(BO7="","",IF(BO7="-","【-】","【"&amp;SUBSTITUTE(TEXT(BO7,"#,##0.00"),"-","△")&amp;"】"))</f>
        <v>【274.27】</v>
      </c>
      <c r="BP6" s="35">
        <f>IF(BP7="",NA(),BP7)</f>
        <v>98.76</v>
      </c>
      <c r="BQ6" s="35">
        <f t="shared" ref="BQ6:BY6" si="8">IF(BQ7="",NA(),BQ7)</f>
        <v>96.96</v>
      </c>
      <c r="BR6" s="35">
        <f t="shared" si="8"/>
        <v>98.45</v>
      </c>
      <c r="BS6" s="35">
        <f t="shared" si="8"/>
        <v>105.74</v>
      </c>
      <c r="BT6" s="35">
        <f t="shared" si="8"/>
        <v>105.47</v>
      </c>
      <c r="BU6" s="35">
        <f t="shared" si="8"/>
        <v>99.46</v>
      </c>
      <c r="BV6" s="35">
        <f t="shared" si="8"/>
        <v>105.21</v>
      </c>
      <c r="BW6" s="35">
        <f t="shared" si="8"/>
        <v>105.71</v>
      </c>
      <c r="BX6" s="35">
        <f t="shared" si="8"/>
        <v>106.01</v>
      </c>
      <c r="BY6" s="35">
        <f t="shared" si="8"/>
        <v>99.87</v>
      </c>
      <c r="BZ6" s="34" t="str">
        <f>IF(BZ7="","",IF(BZ7="-","【-】","【"&amp;SUBSTITUTE(TEXT(BZ7,"#,##0.00"),"-","△")&amp;"】"))</f>
        <v>【104.36】</v>
      </c>
      <c r="CA6" s="35">
        <f>IF(CA7="",NA(),CA7)</f>
        <v>137.83000000000001</v>
      </c>
      <c r="CB6" s="35">
        <f t="shared" ref="CB6:CJ6" si="9">IF(CB7="",NA(),CB7)</f>
        <v>140.52000000000001</v>
      </c>
      <c r="CC6" s="35">
        <f t="shared" si="9"/>
        <v>139.9</v>
      </c>
      <c r="CD6" s="35">
        <f t="shared" si="9"/>
        <v>131.9</v>
      </c>
      <c r="CE6" s="35">
        <f t="shared" si="9"/>
        <v>132.35</v>
      </c>
      <c r="CF6" s="35">
        <f t="shared" si="9"/>
        <v>171.78</v>
      </c>
      <c r="CG6" s="35">
        <f t="shared" si="9"/>
        <v>162.59</v>
      </c>
      <c r="CH6" s="35">
        <f t="shared" si="9"/>
        <v>162.15</v>
      </c>
      <c r="CI6" s="35">
        <f t="shared" si="9"/>
        <v>162.24</v>
      </c>
      <c r="CJ6" s="35">
        <f t="shared" si="9"/>
        <v>171.81</v>
      </c>
      <c r="CK6" s="34" t="str">
        <f>IF(CK7="","",IF(CK7="-","【-】","【"&amp;SUBSTITUTE(TEXT(CK7,"#,##0.00"),"-","△")&amp;"】"))</f>
        <v>【165.71】</v>
      </c>
      <c r="CL6" s="35">
        <f>IF(CL7="",NA(),CL7)</f>
        <v>47.44</v>
      </c>
      <c r="CM6" s="35">
        <f t="shared" ref="CM6:CU6" si="10">IF(CM7="",NA(),CM7)</f>
        <v>46.35</v>
      </c>
      <c r="CN6" s="35">
        <f t="shared" si="10"/>
        <v>46.42</v>
      </c>
      <c r="CO6" s="35">
        <f t="shared" si="10"/>
        <v>47.58</v>
      </c>
      <c r="CP6" s="35">
        <f t="shared" si="10"/>
        <v>47.88</v>
      </c>
      <c r="CQ6" s="35">
        <f t="shared" si="10"/>
        <v>59.68</v>
      </c>
      <c r="CR6" s="35">
        <f t="shared" si="10"/>
        <v>59.17</v>
      </c>
      <c r="CS6" s="35">
        <f t="shared" si="10"/>
        <v>59.34</v>
      </c>
      <c r="CT6" s="35">
        <f t="shared" si="10"/>
        <v>59.11</v>
      </c>
      <c r="CU6" s="35">
        <f t="shared" si="10"/>
        <v>60.03</v>
      </c>
      <c r="CV6" s="34" t="str">
        <f>IF(CV7="","",IF(CV7="-","【-】","【"&amp;SUBSTITUTE(TEXT(CV7,"#,##0.00"),"-","△")&amp;"】"))</f>
        <v>【60.41】</v>
      </c>
      <c r="CW6" s="35">
        <f>IF(CW7="",NA(),CW7)</f>
        <v>81.760000000000005</v>
      </c>
      <c r="CX6" s="35">
        <f t="shared" ref="CX6:DF6" si="11">IF(CX7="",NA(),CX7)</f>
        <v>81.77</v>
      </c>
      <c r="CY6" s="35">
        <f t="shared" si="11"/>
        <v>81.8</v>
      </c>
      <c r="CZ6" s="35">
        <f t="shared" si="11"/>
        <v>81.2</v>
      </c>
      <c r="DA6" s="35">
        <f t="shared" si="11"/>
        <v>79.97</v>
      </c>
      <c r="DB6" s="35">
        <f t="shared" si="11"/>
        <v>87.63</v>
      </c>
      <c r="DC6" s="35">
        <f t="shared" si="11"/>
        <v>87.6</v>
      </c>
      <c r="DD6" s="35">
        <f t="shared" si="11"/>
        <v>87.74</v>
      </c>
      <c r="DE6" s="35">
        <f t="shared" si="11"/>
        <v>87.91</v>
      </c>
      <c r="DF6" s="35">
        <f t="shared" si="11"/>
        <v>84.81</v>
      </c>
      <c r="DG6" s="34" t="str">
        <f>IF(DG7="","",IF(DG7="-","【-】","【"&amp;SUBSTITUTE(TEXT(DG7,"#,##0.00"),"-","△")&amp;"】"))</f>
        <v>【89.93】</v>
      </c>
      <c r="DH6" s="35">
        <f>IF(DH7="",NA(),DH7)</f>
        <v>29.15</v>
      </c>
      <c r="DI6" s="35">
        <f t="shared" ref="DI6:DQ6" si="12">IF(DI7="",NA(),DI7)</f>
        <v>38.89</v>
      </c>
      <c r="DJ6" s="35">
        <f t="shared" si="12"/>
        <v>40.659999999999997</v>
      </c>
      <c r="DK6" s="35">
        <f t="shared" si="12"/>
        <v>42.5</v>
      </c>
      <c r="DL6" s="35">
        <f t="shared" si="12"/>
        <v>44.27</v>
      </c>
      <c r="DM6" s="35">
        <f t="shared" si="12"/>
        <v>39.65</v>
      </c>
      <c r="DN6" s="35">
        <f t="shared" si="12"/>
        <v>45.25</v>
      </c>
      <c r="DO6" s="35">
        <f t="shared" si="12"/>
        <v>46.27</v>
      </c>
      <c r="DP6" s="35">
        <f t="shared" si="12"/>
        <v>46.88</v>
      </c>
      <c r="DQ6" s="35">
        <f t="shared" si="12"/>
        <v>47.28</v>
      </c>
      <c r="DR6" s="34" t="str">
        <f>IF(DR7="","",IF(DR7="-","【-】","【"&amp;SUBSTITUTE(TEXT(DR7,"#,##0.00"),"-","△")&amp;"】"))</f>
        <v>【48.12】</v>
      </c>
      <c r="DS6" s="34">
        <f>IF(DS7="",NA(),DS7)</f>
        <v>0</v>
      </c>
      <c r="DT6" s="34">
        <f t="shared" ref="DT6:EB6" si="13">IF(DT7="",NA(),DT7)</f>
        <v>0</v>
      </c>
      <c r="DU6" s="34">
        <f t="shared" si="13"/>
        <v>0</v>
      </c>
      <c r="DV6" s="35">
        <f t="shared" si="13"/>
        <v>19.29</v>
      </c>
      <c r="DW6" s="35">
        <f t="shared" si="13"/>
        <v>19.14</v>
      </c>
      <c r="DX6" s="35">
        <f t="shared" si="13"/>
        <v>9.7100000000000009</v>
      </c>
      <c r="DY6" s="35">
        <f t="shared" si="13"/>
        <v>10.71</v>
      </c>
      <c r="DZ6" s="35">
        <f t="shared" si="13"/>
        <v>10.93</v>
      </c>
      <c r="EA6" s="35">
        <f t="shared" si="13"/>
        <v>13.39</v>
      </c>
      <c r="EB6" s="35">
        <f t="shared" si="13"/>
        <v>12.19</v>
      </c>
      <c r="EC6" s="34" t="str">
        <f>IF(EC7="","",IF(EC7="-","【-】","【"&amp;SUBSTITUTE(TEXT(EC7,"#,##0.00"),"-","△")&amp;"】"))</f>
        <v>【15.89】</v>
      </c>
      <c r="ED6" s="35">
        <f>IF(ED7="",NA(),ED7)</f>
        <v>0.21</v>
      </c>
      <c r="EE6" s="35">
        <f t="shared" ref="EE6:EM6" si="14">IF(EE7="",NA(),EE7)</f>
        <v>0.25</v>
      </c>
      <c r="EF6" s="35">
        <f t="shared" si="14"/>
        <v>0.44</v>
      </c>
      <c r="EG6" s="35">
        <f t="shared" si="14"/>
        <v>0.43</v>
      </c>
      <c r="EH6" s="35">
        <f t="shared" si="14"/>
        <v>0.61</v>
      </c>
      <c r="EI6" s="35">
        <f t="shared" si="14"/>
        <v>0.83</v>
      </c>
      <c r="EJ6" s="35">
        <f t="shared" si="14"/>
        <v>0.72</v>
      </c>
      <c r="EK6" s="35">
        <f t="shared" si="14"/>
        <v>0.71</v>
      </c>
      <c r="EL6" s="35">
        <f t="shared" si="14"/>
        <v>0.71</v>
      </c>
      <c r="EM6" s="35">
        <f t="shared" si="14"/>
        <v>0.51</v>
      </c>
      <c r="EN6" s="34" t="str">
        <f>IF(EN7="","",IF(EN7="-","【-】","【"&amp;SUBSTITUTE(TEXT(EN7,"#,##0.00"),"-","△")&amp;"】"))</f>
        <v>【0.69】</v>
      </c>
    </row>
    <row r="7" spans="1:144" s="36" customFormat="1" x14ac:dyDescent="0.2">
      <c r="A7" s="28"/>
      <c r="B7" s="37">
        <v>2017</v>
      </c>
      <c r="C7" s="37">
        <v>382060</v>
      </c>
      <c r="D7" s="37">
        <v>46</v>
      </c>
      <c r="E7" s="37">
        <v>1</v>
      </c>
      <c r="F7" s="37">
        <v>0</v>
      </c>
      <c r="G7" s="37">
        <v>1</v>
      </c>
      <c r="H7" s="37" t="s">
        <v>104</v>
      </c>
      <c r="I7" s="37" t="s">
        <v>105</v>
      </c>
      <c r="J7" s="37" t="s">
        <v>106</v>
      </c>
      <c r="K7" s="37" t="s">
        <v>107</v>
      </c>
      <c r="L7" s="37" t="s">
        <v>108</v>
      </c>
      <c r="M7" s="37" t="s">
        <v>109</v>
      </c>
      <c r="N7" s="38" t="s">
        <v>110</v>
      </c>
      <c r="O7" s="38">
        <v>50.01</v>
      </c>
      <c r="P7" s="38">
        <v>45.32</v>
      </c>
      <c r="Q7" s="38">
        <v>2419</v>
      </c>
      <c r="R7" s="38">
        <v>110767</v>
      </c>
      <c r="S7" s="38">
        <v>509.98</v>
      </c>
      <c r="T7" s="38">
        <v>217.2</v>
      </c>
      <c r="U7" s="38">
        <v>49957</v>
      </c>
      <c r="V7" s="38">
        <v>89.92</v>
      </c>
      <c r="W7" s="38">
        <v>555.57000000000005</v>
      </c>
      <c r="X7" s="38">
        <v>102.98</v>
      </c>
      <c r="Y7" s="38">
        <v>100.95</v>
      </c>
      <c r="Z7" s="38">
        <v>101.96</v>
      </c>
      <c r="AA7" s="38">
        <v>108.77</v>
      </c>
      <c r="AB7" s="38">
        <v>108.08</v>
      </c>
      <c r="AC7" s="38">
        <v>107.8</v>
      </c>
      <c r="AD7" s="38">
        <v>111.96</v>
      </c>
      <c r="AE7" s="38">
        <v>112.69</v>
      </c>
      <c r="AF7" s="38">
        <v>113.16</v>
      </c>
      <c r="AG7" s="38">
        <v>110.68</v>
      </c>
      <c r="AH7" s="38">
        <v>113.39</v>
      </c>
      <c r="AI7" s="38">
        <v>0</v>
      </c>
      <c r="AJ7" s="38">
        <v>0</v>
      </c>
      <c r="AK7" s="38">
        <v>0</v>
      </c>
      <c r="AL7" s="38">
        <v>0</v>
      </c>
      <c r="AM7" s="38">
        <v>0</v>
      </c>
      <c r="AN7" s="38">
        <v>4.3899999999999997</v>
      </c>
      <c r="AO7" s="38">
        <v>0.41</v>
      </c>
      <c r="AP7" s="38">
        <v>0.54</v>
      </c>
      <c r="AQ7" s="38">
        <v>0.68</v>
      </c>
      <c r="AR7" s="38">
        <v>3.56</v>
      </c>
      <c r="AS7" s="38">
        <v>0.85</v>
      </c>
      <c r="AT7" s="38">
        <v>3394.2</v>
      </c>
      <c r="AU7" s="38">
        <v>372.64</v>
      </c>
      <c r="AV7" s="38">
        <v>324.75</v>
      </c>
      <c r="AW7" s="38">
        <v>369.37</v>
      </c>
      <c r="AX7" s="38">
        <v>327.72</v>
      </c>
      <c r="AY7" s="38">
        <v>739.59</v>
      </c>
      <c r="AZ7" s="38">
        <v>335.95</v>
      </c>
      <c r="BA7" s="38">
        <v>346.59</v>
      </c>
      <c r="BB7" s="38">
        <v>357.82</v>
      </c>
      <c r="BC7" s="38">
        <v>357.34</v>
      </c>
      <c r="BD7" s="38">
        <v>264.33999999999997</v>
      </c>
      <c r="BE7" s="38">
        <v>978.15</v>
      </c>
      <c r="BF7" s="38">
        <v>950.43</v>
      </c>
      <c r="BG7" s="38">
        <v>894.96</v>
      </c>
      <c r="BH7" s="38">
        <v>833.44</v>
      </c>
      <c r="BI7" s="38">
        <v>802.19</v>
      </c>
      <c r="BJ7" s="38">
        <v>324.08999999999997</v>
      </c>
      <c r="BK7" s="38">
        <v>319.82</v>
      </c>
      <c r="BL7" s="38">
        <v>312.02999999999997</v>
      </c>
      <c r="BM7" s="38">
        <v>307.45999999999998</v>
      </c>
      <c r="BN7" s="38">
        <v>373.69</v>
      </c>
      <c r="BO7" s="38">
        <v>274.27</v>
      </c>
      <c r="BP7" s="38">
        <v>98.76</v>
      </c>
      <c r="BQ7" s="38">
        <v>96.96</v>
      </c>
      <c r="BR7" s="38">
        <v>98.45</v>
      </c>
      <c r="BS7" s="38">
        <v>105.74</v>
      </c>
      <c r="BT7" s="38">
        <v>105.47</v>
      </c>
      <c r="BU7" s="38">
        <v>99.46</v>
      </c>
      <c r="BV7" s="38">
        <v>105.21</v>
      </c>
      <c r="BW7" s="38">
        <v>105.71</v>
      </c>
      <c r="BX7" s="38">
        <v>106.01</v>
      </c>
      <c r="BY7" s="38">
        <v>99.87</v>
      </c>
      <c r="BZ7" s="38">
        <v>104.36</v>
      </c>
      <c r="CA7" s="38">
        <v>137.83000000000001</v>
      </c>
      <c r="CB7" s="38">
        <v>140.52000000000001</v>
      </c>
      <c r="CC7" s="38">
        <v>139.9</v>
      </c>
      <c r="CD7" s="38">
        <v>131.9</v>
      </c>
      <c r="CE7" s="38">
        <v>132.35</v>
      </c>
      <c r="CF7" s="38">
        <v>171.78</v>
      </c>
      <c r="CG7" s="38">
        <v>162.59</v>
      </c>
      <c r="CH7" s="38">
        <v>162.15</v>
      </c>
      <c r="CI7" s="38">
        <v>162.24</v>
      </c>
      <c r="CJ7" s="38">
        <v>171.81</v>
      </c>
      <c r="CK7" s="38">
        <v>165.71</v>
      </c>
      <c r="CL7" s="38">
        <v>47.44</v>
      </c>
      <c r="CM7" s="38">
        <v>46.35</v>
      </c>
      <c r="CN7" s="38">
        <v>46.42</v>
      </c>
      <c r="CO7" s="38">
        <v>47.58</v>
      </c>
      <c r="CP7" s="38">
        <v>47.88</v>
      </c>
      <c r="CQ7" s="38">
        <v>59.68</v>
      </c>
      <c r="CR7" s="38">
        <v>59.17</v>
      </c>
      <c r="CS7" s="38">
        <v>59.34</v>
      </c>
      <c r="CT7" s="38">
        <v>59.11</v>
      </c>
      <c r="CU7" s="38">
        <v>60.03</v>
      </c>
      <c r="CV7" s="38">
        <v>60.41</v>
      </c>
      <c r="CW7" s="38">
        <v>81.760000000000005</v>
      </c>
      <c r="CX7" s="38">
        <v>81.77</v>
      </c>
      <c r="CY7" s="38">
        <v>81.8</v>
      </c>
      <c r="CZ7" s="38">
        <v>81.2</v>
      </c>
      <c r="DA7" s="38">
        <v>79.97</v>
      </c>
      <c r="DB7" s="38">
        <v>87.63</v>
      </c>
      <c r="DC7" s="38">
        <v>87.6</v>
      </c>
      <c r="DD7" s="38">
        <v>87.74</v>
      </c>
      <c r="DE7" s="38">
        <v>87.91</v>
      </c>
      <c r="DF7" s="38">
        <v>84.81</v>
      </c>
      <c r="DG7" s="38">
        <v>89.93</v>
      </c>
      <c r="DH7" s="38">
        <v>29.15</v>
      </c>
      <c r="DI7" s="38">
        <v>38.89</v>
      </c>
      <c r="DJ7" s="38">
        <v>40.659999999999997</v>
      </c>
      <c r="DK7" s="38">
        <v>42.5</v>
      </c>
      <c r="DL7" s="38">
        <v>44.27</v>
      </c>
      <c r="DM7" s="38">
        <v>39.65</v>
      </c>
      <c r="DN7" s="38">
        <v>45.25</v>
      </c>
      <c r="DO7" s="38">
        <v>46.27</v>
      </c>
      <c r="DP7" s="38">
        <v>46.88</v>
      </c>
      <c r="DQ7" s="38">
        <v>47.28</v>
      </c>
      <c r="DR7" s="38">
        <v>48.12</v>
      </c>
      <c r="DS7" s="38">
        <v>0</v>
      </c>
      <c r="DT7" s="38">
        <v>0</v>
      </c>
      <c r="DU7" s="38">
        <v>0</v>
      </c>
      <c r="DV7" s="38">
        <v>19.29</v>
      </c>
      <c r="DW7" s="38">
        <v>19.14</v>
      </c>
      <c r="DX7" s="38">
        <v>9.7100000000000009</v>
      </c>
      <c r="DY7" s="38">
        <v>10.71</v>
      </c>
      <c r="DZ7" s="38">
        <v>10.93</v>
      </c>
      <c r="EA7" s="38">
        <v>13.39</v>
      </c>
      <c r="EB7" s="38">
        <v>12.19</v>
      </c>
      <c r="EC7" s="38">
        <v>15.89</v>
      </c>
      <c r="ED7" s="38">
        <v>0.21</v>
      </c>
      <c r="EE7" s="38">
        <v>0.25</v>
      </c>
      <c r="EF7" s="38">
        <v>0.44</v>
      </c>
      <c r="EG7" s="38">
        <v>0.43</v>
      </c>
      <c r="EH7" s="38">
        <v>0.61</v>
      </c>
      <c r="EI7" s="38">
        <v>0.83</v>
      </c>
      <c r="EJ7" s="38">
        <v>0.72</v>
      </c>
      <c r="EK7" s="38">
        <v>0.71</v>
      </c>
      <c r="EL7" s="38">
        <v>0.71</v>
      </c>
      <c r="EM7" s="38">
        <v>0.51</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