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72.22.66.20\07_財政課\data\庶務\00照会回答\11公営企業関係\H30\【未】190117【03_宇和島市】（照会）公営企業に係る経営比較分析表（平成29年度決算）の分析等について\提出分\"/>
    </mc:Choice>
  </mc:AlternateContent>
  <workbookProtection workbookAlgorithmName="SHA-512" workbookHashValue="tjt9K/PdfjpWzf821udPJucjemEMkLbiXkCkCrvCRiTGNXKw7/VMvWk9h1QEeFC30Nq28F/q8NeHihw0+nz3TQ==" workbookSaltValue="IntFVM7+kQqPoXIi1vz7O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<sst xmlns="http://schemas.openxmlformats.org/spreadsheetml/2006/main" count="240" uniqueCount="125">
  <si>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</si>
  <si>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</si>
  <si>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</si>
  <si>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</si>
  <si>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</si>
  <si>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</si>
  <si>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</si>
  <si>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</si>
  <si>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</si>
  <si>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</si>
  <si>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</si>
  <si>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</si>
  <si>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</si>
  <si>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</si>
  <si>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</si>
  <si>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</si>
  <si>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</si>
  <si>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</si>
  <si>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</si>
  <si>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</si>
  <si>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</si>
  <si>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</si>
  <si>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</si>
  <si>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</si>
  <si>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</si>
  <si>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</si>
  <si>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</si>
  <si>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</si>
  <si>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</si>
  <si>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</si>
  <si>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</si>
  <si>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</si>
  <si>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</si>
  <si>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</si>
  <si>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</si>
  <si>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</si>
  <si>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</si>
  <si>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</si>
  <si>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</si>
  <si>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</si>
  <si>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</si>
  <si>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</si>
  <si>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</si>
  <si>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</si>
  <si>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</si>
  <si>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</si>
  <si>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</si>
  <si>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</si>
  <si>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</si>
  <si>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</si>
  <si>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</si>
  <si>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</si>
  <si>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</si>
  <si>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</si>
  <si>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</si>
  <si>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</si>
  <si>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</si>
  <si>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</si>
  <si>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</si>
  <si>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</si>
  <si>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</si>
  <si>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</si>
  <si>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</si>
  <si>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</si>
  <si>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</si>
  <si>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</si>
  <si>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</si>
  <si>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</si>
  <si>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</si>
  <si>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</si>
  <si>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</si>
  <si>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</si>
  <si>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</si>
  <si>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</si>
  <si>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</si>
  <si>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</si>
  <si>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</si>
  <si>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</si>
  <si>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</si>
  <si>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</si>
  <si>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</si>
  <si>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</si>
  <si>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</si>
  <si>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</si>
  <si>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</si>
  <si>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</si>
  <si>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</si>
  <si>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</si>
  <si>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</si>
  <si>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</si>
  <si>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</si>
  <si>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</si>
  <si>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</si>
  <si>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</si>
  <si>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</si>
  <si>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</si>
  <si>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</si>
  <si>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</si>
  <si>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</si>
  <si>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</si>
  <si>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</si>
  <si>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</si>
  <si>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</si>
  <si>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</si>
  <si>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</si>
  <si>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</si>
  <si>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</si>
  <si>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</si>
  <si>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</si>
  <si>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</si>
  <si>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</si>
  <si>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</si>
  <si>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</si>
  <si>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</si>
  <si>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</si>
  <si>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</si>
  <si>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</si>
  <si>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</si>
  <si>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</si>
  <si>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</si>
  <si>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</si>
  <si>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</si>
  <si>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接続人口は減少したが、気候条件等の影響により使用料が増加し、わずかに上昇している。企業債残高については、現在新規借入れを行っていないため減少傾向にあり、比率も低下している。しかし施設の老朽化に伴う機能診断を実施予定であり、今後予定している更新に向けて適切な数値となるよう努める。経費回収率においては、使用料収入が微増であり横ばい傾向にある。汚水処理原価については、処理水量が減少しても維持管理費等についての経費は必要であり、更に離島、海岸半島部という地理的要因により小規模であるため高水準となっている。施設利用率においては、人口の減少により今後も低下傾向となるため、改善するためには広域化等による効率化を図ることも選択肢ではあるが、離島及び海岸半島部に点在しており、隣接する集落が近隣にはないため広域化は困難な状況である。また、水洗化率においては、新規接続世帯は微増である。　　　　　　　　　　　　　　　　　　　　　　  
　現状では、経費のうち使用料収入で賄えない分について、一般会計からの繰入を行っている状況である。
　今後の使用料金の改正予定については現在、他市と比較して高料金となっており、利用者に更なる負担を求めることは当面困難と考える。</t>
    <phoneticPr fontId="4"/>
  </si>
  <si>
    <t>　各施設、供用開始から15年から21年が経過している。管渠について、法定耐用年数が経過するまでには期間があり、改修計画の見直しや大規模な修繕改修は予定していない。しかし、海岸部のため塩害等も予想されるため、適正な点検・維持管理に努める。また、設備・機器については、機能診断・長寿命化事業計画を策定し、適正な更新・改修等を随時実施する。</t>
    <phoneticPr fontId="4"/>
  </si>
  <si>
    <t>　今後も人口減少が主な要因となり、使用料収入の減少や施設利用率の低下が懸念されている。しかし、事業の広域化、管路延伸による区域の拡大は離島や半島に点在しているため、今後も困難な現状である。使用料金については、1月20㎥あたり津島地区が5,400円、遊子地区が4,795円と他市に比べて大変高い料金設定を導入しており、利用者に更なる負担を求める改定は当面困難である。
　しかしながら、地区住民にとっては生活環境を維持し快適な市民生活を送るために必要不可欠な施設であり、今後も安定的にサービスを提供をする必要がある。そのため平成30年度から順次、長寿命化計画を策定し、その計画に基づき効率的で適正な施設の更新等を行うとともに、人口減少に対応するために地域にあった処理方法等を検討する。
　また、未接続の世帯に対しても、接続による地域環境の改善に理解を求めるなど普及・啓発活動の推進を行い、使用料の増収に努めるとともに、随時点検等を細かに実施することで費用発生の抑制を図り、今後も更なる経費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</si>
</sst>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1B-4A66-B111-8324CDC818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331B-4A66-B111-8324CDC818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30.36</c:v>
                </c:pt>
                <c:pt idx="1">
                  <c:v>29.72</c:v>
                </c:pt>
                <c:pt idx="2">
                  <c:v>28.87</c:v>
                </c:pt>
                <c:pt idx="3">
                  <c:v>28.24</c:v>
                </c:pt>
                <c:pt idx="4">
                  <c:v>28.87</c:v>
                </c:pt>
              </c:numCache>
            </c:numRef>
          </c:val>
          <c:extLst>
            <c:ext xmlns:c16="http://schemas.microsoft.com/office/drawing/2014/chart" uri="{C3380CC4-5D6E-409C-BE32-E72D297353CC}">
              <c16:uniqueId val="{00000000-52EB-4DC2-9562-83F19FAB44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52EB-4DC2-9562-83F19FAB44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67.13</c:v>
                </c:pt>
                <c:pt idx="1">
                  <c:v>70.489999999999995</c:v>
                </c:pt>
                <c:pt idx="2">
                  <c:v>71.55</c:v>
                </c:pt>
                <c:pt idx="3">
                  <c:v>71.819999999999993</c:v>
                </c:pt>
                <c:pt idx="4">
                  <c:v>71.97</c:v>
                </c:pt>
              </c:numCache>
            </c:numRef>
          </c:val>
          <c:extLst>
            <c:ext xmlns:c16="http://schemas.microsoft.com/office/drawing/2014/chart" uri="{C3380CC4-5D6E-409C-BE32-E72D297353CC}">
              <c16:uniqueId val="{00000000-5701-491F-8666-BB5DC89542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5701-491F-8666-BB5DC89542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64.349999999999994</c:v>
                </c:pt>
                <c:pt idx="1">
                  <c:v>64.34</c:v>
                </c:pt>
                <c:pt idx="2">
                  <c:v>62.84</c:v>
                </c:pt>
                <c:pt idx="3">
                  <c:v>60.26</c:v>
                </c:pt>
                <c:pt idx="4">
                  <c:v>60.48</c:v>
                </c:pt>
              </c:numCache>
            </c:numRef>
          </c:val>
          <c:extLst>
            <c:ext xmlns:c16="http://schemas.microsoft.com/office/drawing/2014/chart" uri="{C3380CC4-5D6E-409C-BE32-E72D297353CC}">
              <c16:uniqueId val="{00000000-B1C9-471A-8743-00DD0210F7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9-471A-8743-00DD0210F7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A4-4537-922E-521F16179A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A4-4537-922E-521F16179A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DE-4A77-B125-A5C3ED6BE3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DE-4A77-B125-A5C3ED6BE3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A-422D-B57D-E68D3DCE31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A-422D-B57D-E68D3DCE31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D-4F48-B4F6-EF0F286FBF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D-4F48-B4F6-EF0F286FBF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1428.68</c:v>
                </c:pt>
                <c:pt idx="1">
                  <c:v>1348.07</c:v>
                </c:pt>
                <c:pt idx="2">
                  <c:v>1284.22</c:v>
                </c:pt>
                <c:pt idx="3">
                  <c:v>1231.2</c:v>
                </c:pt>
                <c:pt idx="4">
                  <c:v>1119.01</c:v>
                </c:pt>
              </c:numCache>
            </c:numRef>
          </c:val>
          <c:extLst>
            <c:ext xmlns:c16="http://schemas.microsoft.com/office/drawing/2014/chart" uri="{C3380CC4-5D6E-409C-BE32-E72D297353CC}">
              <c16:uniqueId val="{00000000-91EC-460E-BA26-E11DD29C28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91EC-460E-BA26-E11DD29C28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37.840000000000003</c:v>
                </c:pt>
                <c:pt idx="1">
                  <c:v>37.97</c:v>
                </c:pt>
                <c:pt idx="2">
                  <c:v>36.450000000000003</c:v>
                </c:pt>
                <c:pt idx="3">
                  <c:v>34.07</c:v>
                </c:pt>
                <c:pt idx="4">
                  <c:v>34.92</c:v>
                </c:pt>
              </c:numCache>
            </c:numRef>
          </c:val>
          <c:extLst>
            <c:ext xmlns:c16="http://schemas.microsoft.com/office/drawing/2014/chart" uri="{C3380CC4-5D6E-409C-BE32-E72D297353CC}">
              <c16:uniqueId val="{00000000-4C6F-4062-8300-0E14BDDF98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4C6F-4062-8300-0E14BDDF98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702.28</c:v>
                </c:pt>
                <c:pt idx="1">
                  <c:v>712.95</c:v>
                </c:pt>
                <c:pt idx="2">
                  <c:v>746.17</c:v>
                </c:pt>
                <c:pt idx="3">
                  <c:v>800.06</c:v>
                </c:pt>
                <c:pt idx="4">
                  <c:v>780.87</c:v>
                </c:pt>
              </c:numCache>
            </c:numRef>
          </c:val>
          <c:extLst>
            <c:ext xmlns:c16="http://schemas.microsoft.com/office/drawing/2014/chart" uri="{C3380CC4-5D6E-409C-BE32-E72D297353CC}">
              <c16:uniqueId val="{00000000-13EE-4C4E-B70A-9EC60E961A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13EE-4C4E-B70A-9EC60E961A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宇和島市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77329</v>
      </c>
      <c r="AM8" s="66"/>
      <c r="AN8" s="66"/>
      <c r="AO8" s="66"/>
      <c r="AP8" s="66"/>
      <c r="AQ8" s="66"/>
      <c r="AR8" s="66"/>
      <c r="AS8" s="66"/>
      <c r="AT8" s="65">
        <f>データ!T6</f>
        <v>468.19</v>
      </c>
      <c r="AU8" s="65"/>
      <c r="AV8" s="65"/>
      <c r="AW8" s="65"/>
      <c r="AX8" s="65"/>
      <c r="AY8" s="65"/>
      <c r="AZ8" s="65"/>
      <c r="BA8" s="65"/>
      <c r="BB8" s="65">
        <f>データ!U6</f>
        <v>165.17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1.1299999999999999</v>
      </c>
      <c r="Q10" s="65"/>
      <c r="R10" s="65"/>
      <c r="S10" s="65"/>
      <c r="T10" s="65"/>
      <c r="U10" s="65"/>
      <c r="V10" s="65"/>
      <c r="W10" s="65">
        <f>データ!Q6</f>
        <v>100</v>
      </c>
      <c r="X10" s="65"/>
      <c r="Y10" s="65"/>
      <c r="Z10" s="65"/>
      <c r="AA10" s="65"/>
      <c r="AB10" s="65"/>
      <c r="AC10" s="65"/>
      <c r="AD10" s="66">
        <f>データ!R6</f>
        <v>4795</v>
      </c>
      <c r="AE10" s="66"/>
      <c r="AF10" s="66"/>
      <c r="AG10" s="66"/>
      <c r="AH10" s="66"/>
      <c r="AI10" s="66"/>
      <c r="AJ10" s="66"/>
      <c r="AK10" s="2"/>
      <c r="AL10" s="66">
        <f>データ!V6</f>
        <v>867</v>
      </c>
      <c r="AM10" s="66"/>
      <c r="AN10" s="66"/>
      <c r="AO10" s="66"/>
      <c r="AP10" s="66"/>
      <c r="AQ10" s="66"/>
      <c r="AR10" s="66"/>
      <c r="AS10" s="66"/>
      <c r="AT10" s="65">
        <f>データ!W6</f>
        <v>0.33</v>
      </c>
      <c r="AU10" s="65"/>
      <c r="AV10" s="65"/>
      <c r="AW10" s="65"/>
      <c r="AX10" s="65"/>
      <c r="AY10" s="65"/>
      <c r="AZ10" s="65"/>
      <c r="BA10" s="65"/>
      <c r="BB10" s="65">
        <f>データ!X6</f>
        <v>2627.27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69.7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55</v>
      </c>
      <c r="O86" s="25" t="str">
        <f>データ!EO6</f>
        <v>【0.01】</v>
      </c>
    </row>
  </sheetData>
  <sheetProtection algorithmName="SHA-512" hashValue="N9MQ5i7fVQaypGA7MyO8fx/BfCStYTrhsWzg4ukGn5xcJDMROO1CAwxdVqvNR96Txerm5WZaABCCM+xOXLyEJg==" saltValue="zNzwXDMFAzwUURBWs8mzV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382035</v>
      </c>
      <c r="D6" s="32">
        <f t="shared" si="3"/>
        <v>47</v>
      </c>
      <c r="E6" s="32">
        <f t="shared" si="3"/>
        <v>17</v>
      </c>
      <c r="F6" s="32">
        <f t="shared" si="3"/>
        <v>6</v>
      </c>
      <c r="G6" s="32">
        <f t="shared" si="3"/>
        <v>0</v>
      </c>
      <c r="H6" s="32" t="str">
        <f t="shared" si="3"/>
        <v>愛媛県　宇和島市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1.1299999999999999</v>
      </c>
      <c r="Q6" s="33">
        <f t="shared" si="3"/>
        <v>100</v>
      </c>
      <c r="R6" s="33">
        <f t="shared" si="3"/>
        <v>4795</v>
      </c>
      <c r="S6" s="33">
        <f t="shared" si="3"/>
        <v>77329</v>
      </c>
      <c r="T6" s="33">
        <f t="shared" si="3"/>
        <v>468.19</v>
      </c>
      <c r="U6" s="33">
        <f t="shared" si="3"/>
        <v>165.17</v>
      </c>
      <c r="V6" s="33">
        <f t="shared" si="3"/>
        <v>867</v>
      </c>
      <c r="W6" s="33">
        <f t="shared" si="3"/>
        <v>0.33</v>
      </c>
      <c r="X6" s="33">
        <f t="shared" si="3"/>
        <v>2627.27</v>
      </c>
      <c r="Y6" s="34">
        <f>IF(Y7="",NA(),Y7)</f>
        <v>64.349999999999994</v>
      </c>
      <c r="Z6" s="34">
        <f t="shared" ref="Z6:AH6" si="4">IF(Z7="",NA(),Z7)</f>
        <v>64.34</v>
      </c>
      <c r="AA6" s="34">
        <f t="shared" si="4"/>
        <v>62.84</v>
      </c>
      <c r="AB6" s="34">
        <f t="shared" si="4"/>
        <v>60.26</v>
      </c>
      <c r="AC6" s="34">
        <f t="shared" si="4"/>
        <v>60.48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1428.68</v>
      </c>
      <c r="BG6" s="34">
        <f t="shared" ref="BG6:BO6" si="7">IF(BG7="",NA(),BG7)</f>
        <v>1348.07</v>
      </c>
      <c r="BH6" s="34">
        <f t="shared" si="7"/>
        <v>1284.22</v>
      </c>
      <c r="BI6" s="34">
        <f t="shared" si="7"/>
        <v>1231.2</v>
      </c>
      <c r="BJ6" s="34">
        <f t="shared" si="7"/>
        <v>1119.01</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37.840000000000003</v>
      </c>
      <c r="BR6" s="34">
        <f t="shared" ref="BR6:BZ6" si="8">IF(BR7="",NA(),BR7)</f>
        <v>37.97</v>
      </c>
      <c r="BS6" s="34">
        <f t="shared" si="8"/>
        <v>36.450000000000003</v>
      </c>
      <c r="BT6" s="34">
        <f t="shared" si="8"/>
        <v>34.07</v>
      </c>
      <c r="BU6" s="34">
        <f t="shared" si="8"/>
        <v>34.92</v>
      </c>
      <c r="BV6" s="34">
        <f t="shared" si="8"/>
        <v>46.31</v>
      </c>
      <c r="BW6" s="34">
        <f t="shared" si="8"/>
        <v>43.66</v>
      </c>
      <c r="BX6" s="34">
        <f t="shared" si="8"/>
        <v>43.13</v>
      </c>
      <c r="BY6" s="34">
        <f t="shared" si="8"/>
        <v>46.26</v>
      </c>
      <c r="BZ6" s="34">
        <f t="shared" si="8"/>
        <v>45.81</v>
      </c>
      <c r="CA6" s="33" t="str">
        <f>IF(CA7="","",IF(CA7="-","【-】","【"&amp;SUBSTITUTE(TEXT(CA7,"#,##0.00"),"-","△")&amp;"】"))</f>
        <v>【47.34】</v>
      </c>
      <c r="CB6" s="34">
        <f>IF(CB7="",NA(),CB7)</f>
        <v>702.28</v>
      </c>
      <c r="CC6" s="34">
        <f t="shared" ref="CC6:CK6" si="9">IF(CC7="",NA(),CC7)</f>
        <v>712.95</v>
      </c>
      <c r="CD6" s="34">
        <f t="shared" si="9"/>
        <v>746.17</v>
      </c>
      <c r="CE6" s="34">
        <f t="shared" si="9"/>
        <v>800.06</v>
      </c>
      <c r="CF6" s="34">
        <f t="shared" si="9"/>
        <v>780.87</v>
      </c>
      <c r="CG6" s="34">
        <f t="shared" si="9"/>
        <v>349.08</v>
      </c>
      <c r="CH6" s="34">
        <f t="shared" si="9"/>
        <v>382.09</v>
      </c>
      <c r="CI6" s="34">
        <f t="shared" si="9"/>
        <v>392.03</v>
      </c>
      <c r="CJ6" s="34">
        <f t="shared" si="9"/>
        <v>376.4</v>
      </c>
      <c r="CK6" s="34">
        <f t="shared" si="9"/>
        <v>383.92</v>
      </c>
      <c r="CL6" s="33" t="str">
        <f>IF(CL7="","",IF(CL7="-","【-】","【"&amp;SUBSTITUTE(TEXT(CL7,"#,##0.00"),"-","△")&amp;"】"))</f>
        <v>【360.30】</v>
      </c>
      <c r="CM6" s="34">
        <f>IF(CM7="",NA(),CM7)</f>
        <v>30.36</v>
      </c>
      <c r="CN6" s="34">
        <f t="shared" ref="CN6:CV6" si="10">IF(CN7="",NA(),CN7)</f>
        <v>29.72</v>
      </c>
      <c r="CO6" s="34">
        <f t="shared" si="10"/>
        <v>28.87</v>
      </c>
      <c r="CP6" s="34">
        <f t="shared" si="10"/>
        <v>28.24</v>
      </c>
      <c r="CQ6" s="34">
        <f t="shared" si="10"/>
        <v>28.87</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67.13</v>
      </c>
      <c r="CY6" s="34">
        <f t="shared" ref="CY6:DG6" si="11">IF(CY7="",NA(),CY7)</f>
        <v>70.489999999999995</v>
      </c>
      <c r="CZ6" s="34">
        <f t="shared" si="11"/>
        <v>71.55</v>
      </c>
      <c r="DA6" s="34">
        <f t="shared" si="11"/>
        <v>71.819999999999993</v>
      </c>
      <c r="DB6" s="34">
        <f t="shared" si="11"/>
        <v>71.97</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382035</v>
      </c>
      <c r="D7" s="36">
        <v>47</v>
      </c>
      <c r="E7" s="36">
        <v>17</v>
      </c>
      <c r="F7" s="36">
        <v>6</v>
      </c>
      <c r="G7" s="36">
        <v>0</v>
      </c>
      <c r="H7" s="36" t="s">
        <v>109</v>
      </c>
      <c r="I7" s="36" t="s">
        <v>110</v>
      </c>
      <c r="J7" s="36" t="s">
        <v>111</v>
      </c>
      <c r="K7" s="36" t="s">
        <v>112</v>
      </c>
      <c r="L7" s="36" t="s">
        <v>113</v>
      </c>
      <c r="M7" s="36" t="s">
        <v>114</v>
      </c>
      <c r="N7" s="37" t="s">
        <v>115</v>
      </c>
      <c r="O7" s="37" t="s">
        <v>116</v>
      </c>
      <c r="P7" s="37">
        <v>1.1299999999999999</v>
      </c>
      <c r="Q7" s="37">
        <v>100</v>
      </c>
      <c r="R7" s="37">
        <v>4795</v>
      </c>
      <c r="S7" s="37">
        <v>77329</v>
      </c>
      <c r="T7" s="37">
        <v>468.19</v>
      </c>
      <c r="U7" s="37">
        <v>165.17</v>
      </c>
      <c r="V7" s="37">
        <v>867</v>
      </c>
      <c r="W7" s="37">
        <v>0.33</v>
      </c>
      <c r="X7" s="37">
        <v>2627.27</v>
      </c>
      <c r="Y7" s="37">
        <v>64.349999999999994</v>
      </c>
      <c r="Z7" s="37">
        <v>64.34</v>
      </c>
      <c r="AA7" s="37">
        <v>62.84</v>
      </c>
      <c r="AB7" s="37">
        <v>60.26</v>
      </c>
      <c r="AC7" s="37">
        <v>60.48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1428.68</v>
      </c>
      <c r="BG7" s="37">
        <v>1348.07</v>
      </c>
      <c r="BH7" s="37">
        <v>1284.22</v>
      </c>
      <c r="BI7" s="37">
        <v>1231.2</v>
      </c>
      <c r="BJ7" s="37">
        <v>1119.01</v>
      </c>
      <c r="BK7" s="37">
        <v>817.63</v>
      </c>
      <c r="BL7" s="37">
        <v>830.5</v>
      </c>
      <c r="BM7" s="37">
        <v>1029.24</v>
      </c>
      <c r="BN7" s="37">
        <v>1063.93</v>
      </c>
      <c r="BO7" s="37">
        <v>1060.8599999999999</v>
      </c>
      <c r="BP7" s="37">
        <v>920.42</v>
      </c>
      <c r="BQ7" s="37">
        <v>37.840000000000003</v>
      </c>
      <c r="BR7" s="37">
        <v>37.97</v>
      </c>
      <c r="BS7" s="37">
        <v>36.450000000000003</v>
      </c>
      <c r="BT7" s="37">
        <v>34.07</v>
      </c>
      <c r="BU7" s="37">
        <v>34.92</v>
      </c>
      <c r="BV7" s="37">
        <v>46.31</v>
      </c>
      <c r="BW7" s="37">
        <v>43.66</v>
      </c>
      <c r="BX7" s="37">
        <v>43.13</v>
      </c>
      <c r="BY7" s="37">
        <v>46.26</v>
      </c>
      <c r="BZ7" s="37">
        <v>45.81</v>
      </c>
      <c r="CA7" s="37">
        <v>47.34</v>
      </c>
      <c r="CB7" s="37">
        <v>702.28</v>
      </c>
      <c r="CC7" s="37">
        <v>712.95</v>
      </c>
      <c r="CD7" s="37">
        <v>746.17</v>
      </c>
      <c r="CE7" s="37">
        <v>800.06</v>
      </c>
      <c r="CF7" s="37">
        <v>780.87</v>
      </c>
      <c r="CG7" s="37">
        <v>349.08</v>
      </c>
      <c r="CH7" s="37">
        <v>382.09</v>
      </c>
      <c r="CI7" s="37">
        <v>392.03</v>
      </c>
      <c r="CJ7" s="37">
        <v>376.4</v>
      </c>
      <c r="CK7" s="37">
        <v>383.92</v>
      </c>
      <c r="CL7" s="37">
        <v>360.3</v>
      </c>
      <c r="CM7" s="37">
        <v>30.36</v>
      </c>
      <c r="CN7" s="37">
        <v>29.72</v>
      </c>
      <c r="CO7" s="37">
        <v>28.87</v>
      </c>
      <c r="CP7" s="37">
        <v>28.24</v>
      </c>
      <c r="CQ7" s="37">
        <v>28.87</v>
      </c>
      <c r="CR7" s="37">
        <v>39.42</v>
      </c>
      <c r="CS7" s="37">
        <v>39.68</v>
      </c>
      <c r="CT7" s="37">
        <v>35.64</v>
      </c>
      <c r="CU7" s="37">
        <v>33.729999999999997</v>
      </c>
      <c r="CV7" s="37">
        <v>33.21</v>
      </c>
      <c r="CW7" s="37">
        <v>34.06</v>
      </c>
      <c r="CX7" s="37">
        <v>67.13</v>
      </c>
      <c r="CY7" s="37">
        <v>70.489999999999995</v>
      </c>
      <c r="CZ7" s="37">
        <v>71.55</v>
      </c>
      <c r="DA7" s="37">
        <v>71.819999999999993</v>
      </c>
      <c r="DB7" s="37">
        <v>71.97</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5010138</cp:lastModifiedBy>
  <cp:lastPrinted>2019-02-06T05:00:37Z</cp:lastPrinted>
  <dcterms:created xsi:type="dcterms:W3CDTF">2018-12-03T09:34:08Z</dcterms:created>
  <dcterms:modified xsi:type="dcterms:W3CDTF">2019-02-06T12:26:49Z</dcterms:modified>
  <cp:category/>
</cp:coreProperties>
</file>