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MI76" i="4" l="1"/>
  <c r="HJ51" i="4"/>
  <c r="MA30" i="4"/>
  <c r="IT76" i="4"/>
  <c r="CS51" i="4"/>
  <c r="HJ30" i="4"/>
  <c r="MA51" i="4"/>
  <c r="CS30" i="4"/>
  <c r="BZ76" i="4"/>
  <c r="C11" i="5"/>
  <c r="D11" i="5"/>
  <c r="E11" i="5"/>
  <c r="B11" i="5"/>
  <c r="BK76" i="4" l="1"/>
  <c r="LH51" i="4"/>
  <c r="GQ30" i="4"/>
  <c r="BZ30" i="4"/>
  <c r="LT76" i="4"/>
  <c r="GQ51" i="4"/>
  <c r="LH30" i="4"/>
  <c r="IE76" i="4"/>
  <c r="BZ51" i="4"/>
  <c r="FX30" i="4"/>
  <c r="BG30" i="4"/>
  <c r="LE76" i="4"/>
  <c r="AV76" i="4"/>
  <c r="KO51" i="4"/>
  <c r="FX51" i="4"/>
  <c r="KO30" i="4"/>
  <c r="HP76" i="4"/>
  <c r="BG51" i="4"/>
  <c r="HA76" i="4"/>
  <c r="AN51" i="4"/>
  <c r="FE30" i="4"/>
  <c r="JV51" i="4"/>
  <c r="AN30" i="4"/>
  <c r="KP76" i="4"/>
  <c r="JV30" i="4"/>
  <c r="AG76" i="4"/>
  <c r="FE51" i="4"/>
  <c r="KA76" i="4"/>
  <c r="EL51" i="4"/>
  <c r="JC30" i="4"/>
  <c r="R76" i="4"/>
  <c r="JC51" i="4"/>
  <c r="GL76" i="4"/>
  <c r="U51" i="4"/>
  <c r="EL30" i="4"/>
  <c r="U30" i="4"/>
</calcChain>
</file>

<file path=xl/sharedStrings.xml><?xml version="1.0" encoding="utf-8"?>
<sst xmlns="http://schemas.openxmlformats.org/spreadsheetml/2006/main" count="287" uniqueCount="136">
  <si>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</si>
  <si>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</si>
  <si>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</si>
  <si>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</si>
  <si>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</si>
  <si>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</si>
  <si>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</si>
  <si>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</si>
  <si>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</si>
  <si>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</si>
  <si>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</si>
  <si>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</si>
  <si>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</si>
  <si>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</si>
  <si>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</si>
  <si>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</si>
  <si>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</si>
  <si>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</si>
  <si>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</si>
  <si>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</si>
  <si>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</si>
  <si>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</si>
  <si>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</si>
  <si>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</si>
  <si>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</si>
  <si>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</si>
  <si>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</si>
  <si>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</si>
  <si>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</si>
  <si>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</si>
  <si>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</si>
  <si>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</si>
  <si>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</si>
  <si>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</si>
  <si>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</si>
  <si>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</si>
  <si>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</si>
  <si>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</si>
  <si>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</si>
  <si>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</si>
  <si>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</si>
  <si>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</si>
  <si>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</si>
  <si>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</si>
  <si>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</si>
  <si>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</si>
  <si>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</si>
  <si>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</si>
  <si>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</si>
  <si>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</si>
  <si>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</si>
  <si>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</si>
  <si>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</si>
  <si>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</si>
  <si>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</si>
  <si>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</si>
  <si>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</si>
  <si>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</si>
  <si>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</si>
  <si>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</si>
  <si>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</si>
  <si>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</si>
  <si>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</si>
  <si>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</si>
  <si>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</si>
  <si>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</si>
  <si>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</si>
  <si>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</si>
  <si>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</si>
  <si>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</si>
  <si>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</si>
  <si>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</si>
  <si>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</si>
  <si>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</si>
  <si>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</si>
  <si>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</si>
  <si>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</si>
  <si>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</si>
  <si>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</si>
  <si>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</si>
  <si>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</si>
  <si>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</si>
  <si>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</si>
  <si>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</si>
  <si>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</si>
  <si>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</si>
  <si>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</si>
  <si>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</si>
  <si>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</si>
  <si>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</si>
  <si>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</si>
  <si>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</si>
  <si>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</si>
  <si>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</si>
  <si>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</si>
  <si>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</si>
  <si>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</si>
  <si>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</si>
  <si>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</si>
  <si>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</si>
  <si>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</si>
  <si>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</si>
  <si>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</si>
  <si>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</si>
  <si>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</si>
  <si>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</si>
  <si>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</si>
  <si>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</si>
  <si>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</si>
  <si>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</si>
  <si>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</si>
  <si>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</si>
  <si>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</si>
  <si>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</si>
  <si>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愛媛県　四国中央市</t>
  </si>
  <si>
    <t>栄町第２駐車場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</si>
  <si>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</si>
  <si>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</si>
  <si>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</si>
  <si>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</si>
  <si>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</si>
  <si>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</si>
  <si>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</si>
  <si>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</si>
  <si>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</si>
  <si>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</si>
  <si>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</si>
  <si>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</si>
  <si>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</si>
  <si>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</si>
  <si>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</si>
  <si>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</si>
  <si>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6"/>
  </si>
  <si>
    <t>　「⑪稼働率」は概ね90％近くで推移しており、安定した需要があるといえる。なお、稼働率が90％近くである理由は、商店街駐車場管理組織が実質の経費負担を行い、買い物客に無料の駐車区画を提供しているためである。</t>
    <rPh sb="13" eb="14">
      <t>チカ</t>
    </rPh>
    <rPh sb="47" eb="48">
      <t>チカ</t>
    </rPh>
    <phoneticPr fontId="6"/>
  </si>
  <si>
    <t>　市街地中心部の基幹的な駐車場であり、経営的にも安定している。露天平面駐車場のため突発的に莫大な修繕費が発生する可能性も低い。今後も長期的に安定した経営ができるよう、継続して適切な管理運営に努める必要がある。</t>
    <rPh sb="31" eb="33">
      <t>ロテン</t>
    </rPh>
    <rPh sb="33" eb="35">
      <t>ヘイメン</t>
    </rPh>
    <rPh sb="35" eb="37">
      <t>チュウシャ</t>
    </rPh>
    <rPh sb="37" eb="38">
      <t>ジョウ</t>
    </rPh>
    <rPh sb="41" eb="44">
      <t>トッパツテキ</t>
    </rPh>
    <rPh sb="45" eb="47">
      <t>バクダイ</t>
    </rPh>
    <rPh sb="60" eb="61">
      <t>ヒク</t>
    </rPh>
    <rPh sb="63" eb="65">
      <t>コンゴ</t>
    </rPh>
    <rPh sb="95" eb="96">
      <t>ツト</t>
    </rPh>
    <rPh sb="98" eb="100">
      <t>ヒツヨウ</t>
    </rPh>
    <phoneticPr fontId="6"/>
  </si>
  <si>
    <t>　収益的収支比率は単年度の収支が黒字であることを示す100%を大きく上回って推移しており、また、他会計からの繰入金もないことから現時点では経営の健全性は確保できている。
　なお、各指標については「①収益的収支比率」、「④売上高ＧＯＰ比率」どちらも類似施設平均値を上回っている。「⑤ＥＢＩＴＤＡ」は概ね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9" eb="90">
      <t>カク</t>
    </rPh>
    <rPh sb="90" eb="92">
      <t>シヒョウ</t>
    </rPh>
    <rPh sb="176" eb="178">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</si>
</sst>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3110.3</c:v>
                </c:pt>
                <c:pt idx="1">
                  <c:v>2995.1</c:v>
                </c:pt>
                <c:pt idx="2">
                  <c:v>2867.8</c:v>
                </c:pt>
                <c:pt idx="3">
                  <c:v>749.2</c:v>
                </c:pt>
                <c:pt idx="4">
                  <c:v>1663.3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3702912"/>
        <c:axId val="637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3702912"/>
        <c:axId val="63712256"/>
      </c:lineChart>
      <c:dateAx>
        <c:axId val="63702912"/>
        <c:scaling>
          <c:orientation val="minMax"/>
        </c:scaling>
        <c:delete val="1"/>
        <c:axPos val="b"/>
        <c:numFmt formatCode="ge" sourceLinked="1"/>
        <c:majorTickMark val="none"/>
        <c:minorTickMark val="none"/>
        <c:tickLblPos val="none"/>
        <c:crossAx val="63712256"/>
        <c:crosses val="autoZero"/>
        <c:auto val="1"/>
        <c:lblOffset val="100"/>
        <c:baseTimeUnit val="years"/>
      </c:dateAx>
      <c:valAx>
        <c:axId val="6371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0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75260288"/>
        <c:axId val="752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75260288"/>
        <c:axId val="75262592"/>
      </c:lineChart>
      <c:dateAx>
        <c:axId val="75260288"/>
        <c:scaling>
          <c:orientation val="minMax"/>
        </c:scaling>
        <c:delete val="1"/>
        <c:axPos val="b"/>
        <c:numFmt formatCode="ge" sourceLinked="1"/>
        <c:majorTickMark val="none"/>
        <c:minorTickMark val="none"/>
        <c:tickLblPos val="none"/>
        <c:crossAx val="75262592"/>
        <c:crosses val="autoZero"/>
        <c:auto val="1"/>
        <c:lblOffset val="100"/>
        <c:baseTimeUnit val="years"/>
      </c:dateAx>
      <c:valAx>
        <c:axId val="7526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6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76818688"/>
        <c:axId val="804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76818688"/>
        <c:axId val="80401536"/>
      </c:lineChart>
      <c:dateAx>
        <c:axId val="76818688"/>
        <c:scaling>
          <c:orientation val="minMax"/>
        </c:scaling>
        <c:delete val="1"/>
        <c:axPos val="b"/>
        <c:numFmt formatCode="ge" sourceLinked="1"/>
        <c:majorTickMark val="none"/>
        <c:minorTickMark val="none"/>
        <c:tickLblPos val="none"/>
        <c:crossAx val="80401536"/>
        <c:crosses val="autoZero"/>
        <c:auto val="1"/>
        <c:lblOffset val="100"/>
        <c:baseTimeUnit val="years"/>
      </c:dateAx>
      <c:valAx>
        <c:axId val="8040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8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00964992"/>
        <c:axId val="1010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00964992"/>
        <c:axId val="101062144"/>
      </c:lineChart>
      <c:dateAx>
        <c:axId val="100964992"/>
        <c:scaling>
          <c:orientation val="minMax"/>
        </c:scaling>
        <c:delete val="1"/>
        <c:axPos val="b"/>
        <c:numFmt formatCode="ge" sourceLinked="1"/>
        <c:majorTickMark val="none"/>
        <c:minorTickMark val="none"/>
        <c:tickLblPos val="none"/>
        <c:crossAx val="101062144"/>
        <c:crosses val="autoZero"/>
        <c:auto val="1"/>
        <c:lblOffset val="100"/>
        <c:baseTimeUnit val="years"/>
      </c:dateAx>
      <c:valAx>
        <c:axId val="10106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6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01400576"/>
        <c:axId val="1014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01400576"/>
        <c:axId val="101404032"/>
      </c:lineChart>
      <c:dateAx>
        <c:axId val="101400576"/>
        <c:scaling>
          <c:orientation val="minMax"/>
        </c:scaling>
        <c:delete val="1"/>
        <c:axPos val="b"/>
        <c:numFmt formatCode="ge" sourceLinked="1"/>
        <c:majorTickMark val="none"/>
        <c:minorTickMark val="none"/>
        <c:tickLblPos val="none"/>
        <c:crossAx val="101404032"/>
        <c:crosses val="autoZero"/>
        <c:auto val="1"/>
        <c:lblOffset val="100"/>
        <c:baseTimeUnit val="years"/>
      </c:dateAx>
      <c:valAx>
        <c:axId val="10140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0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16490240"/>
        <c:axId val="1164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16490240"/>
        <c:axId val="116492544"/>
      </c:lineChart>
      <c:dateAx>
        <c:axId val="116490240"/>
        <c:scaling>
          <c:orientation val="minMax"/>
        </c:scaling>
        <c:delete val="1"/>
        <c:axPos val="b"/>
        <c:numFmt formatCode="ge" sourceLinked="1"/>
        <c:majorTickMark val="none"/>
        <c:minorTickMark val="none"/>
        <c:tickLblPos val="none"/>
        <c:crossAx val="116492544"/>
        <c:crosses val="autoZero"/>
        <c:auto val="1"/>
        <c:lblOffset val="100"/>
        <c:baseTimeUnit val="years"/>
      </c:dateAx>
      <c:valAx>
        <c:axId val="116492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49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88.5</c:v>
                </c:pt>
                <c:pt idx="1">
                  <c:v>88.5</c:v>
                </c:pt>
                <c:pt idx="2">
                  <c:v>88.5</c:v>
                </c:pt>
                <c:pt idx="3">
                  <c:v>88.5</c:v>
                </c:pt>
                <c:pt idx="4">
                  <c:v>88.5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18487296"/>
        <c:axId val="1184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18487296"/>
        <c:axId val="118486528"/>
      </c:lineChart>
      <c:dateAx>
        <c:axId val="118487296"/>
        <c:scaling>
          <c:orientation val="minMax"/>
        </c:scaling>
        <c:delete val="1"/>
        <c:axPos val="b"/>
        <c:numFmt formatCode="ge" sourceLinked="1"/>
        <c:majorTickMark val="none"/>
        <c:minorTickMark val="none"/>
        <c:tickLblPos val="none"/>
        <c:crossAx val="118486528"/>
        <c:crosses val="autoZero"/>
        <c:auto val="1"/>
        <c:lblOffset val="100"/>
        <c:baseTimeUnit val="years"/>
      </c:dateAx>
      <c:valAx>
        <c:axId val="11848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48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96.8</c:v>
                </c:pt>
                <c:pt idx="1">
                  <c:v>96.7</c:v>
                </c:pt>
                <c:pt idx="2">
                  <c:v>96.5</c:v>
                </c:pt>
                <c:pt idx="3">
                  <c:v>86.7</c:v>
                </c:pt>
                <c:pt idx="4">
                  <c:v>94</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1814272"/>
        <c:axId val="618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1814272"/>
        <c:axId val="61816192"/>
      </c:lineChart>
      <c:dateAx>
        <c:axId val="61814272"/>
        <c:scaling>
          <c:orientation val="minMax"/>
        </c:scaling>
        <c:delete val="1"/>
        <c:axPos val="b"/>
        <c:numFmt formatCode="ge" sourceLinked="1"/>
        <c:majorTickMark val="none"/>
        <c:minorTickMark val="none"/>
        <c:tickLblPos val="none"/>
        <c:crossAx val="61816192"/>
        <c:crosses val="autoZero"/>
        <c:auto val="1"/>
        <c:lblOffset val="100"/>
        <c:baseTimeUnit val="years"/>
      </c:dateAx>
      <c:valAx>
        <c:axId val="618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2348</c:v>
                </c:pt>
                <c:pt idx="1">
                  <c:v>2345</c:v>
                </c:pt>
                <c:pt idx="2">
                  <c:v>2408</c:v>
                </c:pt>
                <c:pt idx="3">
                  <c:v>2162</c:v>
                </c:pt>
                <c:pt idx="4">
                  <c:v>2345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1846656"/>
        <c:axId val="618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1846656"/>
        <c:axId val="61848576"/>
      </c:lineChart>
      <c:dateAx>
        <c:axId val="61846656"/>
        <c:scaling>
          <c:orientation val="minMax"/>
        </c:scaling>
        <c:delete val="1"/>
        <c:axPos val="b"/>
        <c:numFmt formatCode="ge" sourceLinked="1"/>
        <c:majorTickMark val="none"/>
        <c:minorTickMark val="none"/>
        <c:tickLblPos val="none"/>
        <c:crossAx val="61848576"/>
        <c:crosses val="autoZero"/>
        <c:auto val="1"/>
        <c:lblOffset val="100"/>
        <c:baseTimeUnit val="years"/>
      </c:dateAx>
      <c:valAx>
        <c:axId val="61848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84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R1" zoomScaleNormal="100" zoomScaleSheetLayoutView="70" workbookViewId="0">
      <selection activeCell="ND32" sqref="ND32:NR47"/>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愛媛県四国中央市　栄町第２駐車場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1934</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36</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87</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t="str">
        <f>データ!W7</f>
        <v>-</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135</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3110.3</v>
      </c>
      <c r="V31" s="117"/>
      <c r="W31" s="117"/>
      <c r="X31" s="117"/>
      <c r="Y31" s="117"/>
      <c r="Z31" s="117"/>
      <c r="AA31" s="117"/>
      <c r="AB31" s="117"/>
      <c r="AC31" s="117"/>
      <c r="AD31" s="117"/>
      <c r="AE31" s="117"/>
      <c r="AF31" s="117"/>
      <c r="AG31" s="117"/>
      <c r="AH31" s="117"/>
      <c r="AI31" s="117"/>
      <c r="AJ31" s="117"/>
      <c r="AK31" s="117"/>
      <c r="AL31" s="117"/>
      <c r="AM31" s="117"/>
      <c r="AN31" s="117">
        <f>データ!Z7</f>
        <v>2995.1</v>
      </c>
      <c r="AO31" s="117"/>
      <c r="AP31" s="117"/>
      <c r="AQ31" s="117"/>
      <c r="AR31" s="117"/>
      <c r="AS31" s="117"/>
      <c r="AT31" s="117"/>
      <c r="AU31" s="117"/>
      <c r="AV31" s="117"/>
      <c r="AW31" s="117"/>
      <c r="AX31" s="117"/>
      <c r="AY31" s="117"/>
      <c r="AZ31" s="117"/>
      <c r="BA31" s="117"/>
      <c r="BB31" s="117"/>
      <c r="BC31" s="117"/>
      <c r="BD31" s="117"/>
      <c r="BE31" s="117"/>
      <c r="BF31" s="117"/>
      <c r="BG31" s="117">
        <f>データ!AA7</f>
        <v>2867.8</v>
      </c>
      <c r="BH31" s="117"/>
      <c r="BI31" s="117"/>
      <c r="BJ31" s="117"/>
      <c r="BK31" s="117"/>
      <c r="BL31" s="117"/>
      <c r="BM31" s="117"/>
      <c r="BN31" s="117"/>
      <c r="BO31" s="117"/>
      <c r="BP31" s="117"/>
      <c r="BQ31" s="117"/>
      <c r="BR31" s="117"/>
      <c r="BS31" s="117"/>
      <c r="BT31" s="117"/>
      <c r="BU31" s="117"/>
      <c r="BV31" s="117"/>
      <c r="BW31" s="117"/>
      <c r="BX31" s="117"/>
      <c r="BY31" s="117"/>
      <c r="BZ31" s="117">
        <f>データ!AB7</f>
        <v>749.2</v>
      </c>
      <c r="CA31" s="117"/>
      <c r="CB31" s="117"/>
      <c r="CC31" s="117"/>
      <c r="CD31" s="117"/>
      <c r="CE31" s="117"/>
      <c r="CF31" s="117"/>
      <c r="CG31" s="117"/>
      <c r="CH31" s="117"/>
      <c r="CI31" s="117"/>
      <c r="CJ31" s="117"/>
      <c r="CK31" s="117"/>
      <c r="CL31" s="117"/>
      <c r="CM31" s="117"/>
      <c r="CN31" s="117"/>
      <c r="CO31" s="117"/>
      <c r="CP31" s="117"/>
      <c r="CQ31" s="117"/>
      <c r="CR31" s="117"/>
      <c r="CS31" s="117">
        <f>データ!AC7</f>
        <v>1663.3</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88.5</v>
      </c>
      <c r="JD31" s="119"/>
      <c r="JE31" s="119"/>
      <c r="JF31" s="119"/>
      <c r="JG31" s="119"/>
      <c r="JH31" s="119"/>
      <c r="JI31" s="119"/>
      <c r="JJ31" s="119"/>
      <c r="JK31" s="119"/>
      <c r="JL31" s="119"/>
      <c r="JM31" s="119"/>
      <c r="JN31" s="119"/>
      <c r="JO31" s="119"/>
      <c r="JP31" s="119"/>
      <c r="JQ31" s="119"/>
      <c r="JR31" s="119"/>
      <c r="JS31" s="119"/>
      <c r="JT31" s="119"/>
      <c r="JU31" s="120"/>
      <c r="JV31" s="118">
        <f>データ!DL7</f>
        <v>88.5</v>
      </c>
      <c r="JW31" s="119"/>
      <c r="JX31" s="119"/>
      <c r="JY31" s="119"/>
      <c r="JZ31" s="119"/>
      <c r="KA31" s="119"/>
      <c r="KB31" s="119"/>
      <c r="KC31" s="119"/>
      <c r="KD31" s="119"/>
      <c r="KE31" s="119"/>
      <c r="KF31" s="119"/>
      <c r="KG31" s="119"/>
      <c r="KH31" s="119"/>
      <c r="KI31" s="119"/>
      <c r="KJ31" s="119"/>
      <c r="KK31" s="119"/>
      <c r="KL31" s="119"/>
      <c r="KM31" s="119"/>
      <c r="KN31" s="120"/>
      <c r="KO31" s="118">
        <f>データ!DM7</f>
        <v>88.5</v>
      </c>
      <c r="KP31" s="119"/>
      <c r="KQ31" s="119"/>
      <c r="KR31" s="119"/>
      <c r="KS31" s="119"/>
      <c r="KT31" s="119"/>
      <c r="KU31" s="119"/>
      <c r="KV31" s="119"/>
      <c r="KW31" s="119"/>
      <c r="KX31" s="119"/>
      <c r="KY31" s="119"/>
      <c r="KZ31" s="119"/>
      <c r="LA31" s="119"/>
      <c r="LB31" s="119"/>
      <c r="LC31" s="119"/>
      <c r="LD31" s="119"/>
      <c r="LE31" s="119"/>
      <c r="LF31" s="119"/>
      <c r="LG31" s="120"/>
      <c r="LH31" s="118">
        <f>データ!DN7</f>
        <v>88.5</v>
      </c>
      <c r="LI31" s="119"/>
      <c r="LJ31" s="119"/>
      <c r="LK31" s="119"/>
      <c r="LL31" s="119"/>
      <c r="LM31" s="119"/>
      <c r="LN31" s="119"/>
      <c r="LO31" s="119"/>
      <c r="LP31" s="119"/>
      <c r="LQ31" s="119"/>
      <c r="LR31" s="119"/>
      <c r="LS31" s="119"/>
      <c r="LT31" s="119"/>
      <c r="LU31" s="119"/>
      <c r="LV31" s="119"/>
      <c r="LW31" s="119"/>
      <c r="LX31" s="119"/>
      <c r="LY31" s="119"/>
      <c r="LZ31" s="120"/>
      <c r="MA31" s="118">
        <f>データ!DO7</f>
        <v>88.5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96.8</v>
      </c>
      <c r="EM52" s="117"/>
      <c r="EN52" s="117"/>
      <c r="EO52" s="117"/>
      <c r="EP52" s="117"/>
      <c r="EQ52" s="117"/>
      <c r="ER52" s="117"/>
      <c r="ES52" s="117"/>
      <c r="ET52" s="117"/>
      <c r="EU52" s="117"/>
      <c r="EV52" s="117"/>
      <c r="EW52" s="117"/>
      <c r="EX52" s="117"/>
      <c r="EY52" s="117"/>
      <c r="EZ52" s="117"/>
      <c r="FA52" s="117"/>
      <c r="FB52" s="117"/>
      <c r="FC52" s="117"/>
      <c r="FD52" s="117"/>
      <c r="FE52" s="117">
        <f>データ!BG7</f>
        <v>96.7</v>
      </c>
      <c r="FF52" s="117"/>
      <c r="FG52" s="117"/>
      <c r="FH52" s="117"/>
      <c r="FI52" s="117"/>
      <c r="FJ52" s="117"/>
      <c r="FK52" s="117"/>
      <c r="FL52" s="117"/>
      <c r="FM52" s="117"/>
      <c r="FN52" s="117"/>
      <c r="FO52" s="117"/>
      <c r="FP52" s="117"/>
      <c r="FQ52" s="117"/>
      <c r="FR52" s="117"/>
      <c r="FS52" s="117"/>
      <c r="FT52" s="117"/>
      <c r="FU52" s="117"/>
      <c r="FV52" s="117"/>
      <c r="FW52" s="117"/>
      <c r="FX52" s="117">
        <f>データ!BH7</f>
        <v>96.5</v>
      </c>
      <c r="FY52" s="117"/>
      <c r="FZ52" s="117"/>
      <c r="GA52" s="117"/>
      <c r="GB52" s="117"/>
      <c r="GC52" s="117"/>
      <c r="GD52" s="117"/>
      <c r="GE52" s="117"/>
      <c r="GF52" s="117"/>
      <c r="GG52" s="117"/>
      <c r="GH52" s="117"/>
      <c r="GI52" s="117"/>
      <c r="GJ52" s="117"/>
      <c r="GK52" s="117"/>
      <c r="GL52" s="117"/>
      <c r="GM52" s="117"/>
      <c r="GN52" s="117"/>
      <c r="GO52" s="117"/>
      <c r="GP52" s="117"/>
      <c r="GQ52" s="117">
        <f>データ!BI7</f>
        <v>86.7</v>
      </c>
      <c r="GR52" s="117"/>
      <c r="GS52" s="117"/>
      <c r="GT52" s="117"/>
      <c r="GU52" s="117"/>
      <c r="GV52" s="117"/>
      <c r="GW52" s="117"/>
      <c r="GX52" s="117"/>
      <c r="GY52" s="117"/>
      <c r="GZ52" s="117"/>
      <c r="HA52" s="117"/>
      <c r="HB52" s="117"/>
      <c r="HC52" s="117"/>
      <c r="HD52" s="117"/>
      <c r="HE52" s="117"/>
      <c r="HF52" s="117"/>
      <c r="HG52" s="117"/>
      <c r="HH52" s="117"/>
      <c r="HI52" s="117"/>
      <c r="HJ52" s="117">
        <f>データ!BJ7</f>
        <v>94</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2348</v>
      </c>
      <c r="JD52" s="125"/>
      <c r="JE52" s="125"/>
      <c r="JF52" s="125"/>
      <c r="JG52" s="125"/>
      <c r="JH52" s="125"/>
      <c r="JI52" s="125"/>
      <c r="JJ52" s="125"/>
      <c r="JK52" s="125"/>
      <c r="JL52" s="125"/>
      <c r="JM52" s="125"/>
      <c r="JN52" s="125"/>
      <c r="JO52" s="125"/>
      <c r="JP52" s="125"/>
      <c r="JQ52" s="125"/>
      <c r="JR52" s="125"/>
      <c r="JS52" s="125"/>
      <c r="JT52" s="125"/>
      <c r="JU52" s="125"/>
      <c r="JV52" s="125">
        <f>データ!BR7</f>
        <v>2345</v>
      </c>
      <c r="JW52" s="125"/>
      <c r="JX52" s="125"/>
      <c r="JY52" s="125"/>
      <c r="JZ52" s="125"/>
      <c r="KA52" s="125"/>
      <c r="KB52" s="125"/>
      <c r="KC52" s="125"/>
      <c r="KD52" s="125"/>
      <c r="KE52" s="125"/>
      <c r="KF52" s="125"/>
      <c r="KG52" s="125"/>
      <c r="KH52" s="125"/>
      <c r="KI52" s="125"/>
      <c r="KJ52" s="125"/>
      <c r="KK52" s="125"/>
      <c r="KL52" s="125"/>
      <c r="KM52" s="125"/>
      <c r="KN52" s="125"/>
      <c r="KO52" s="125">
        <f>データ!BS7</f>
        <v>2408</v>
      </c>
      <c r="KP52" s="125"/>
      <c r="KQ52" s="125"/>
      <c r="KR52" s="125"/>
      <c r="KS52" s="125"/>
      <c r="KT52" s="125"/>
      <c r="KU52" s="125"/>
      <c r="KV52" s="125"/>
      <c r="KW52" s="125"/>
      <c r="KX52" s="125"/>
      <c r="KY52" s="125"/>
      <c r="KZ52" s="125"/>
      <c r="LA52" s="125"/>
      <c r="LB52" s="125"/>
      <c r="LC52" s="125"/>
      <c r="LD52" s="125"/>
      <c r="LE52" s="125"/>
      <c r="LF52" s="125"/>
      <c r="LG52" s="125"/>
      <c r="LH52" s="125">
        <f>データ!BT7</f>
        <v>2162</v>
      </c>
      <c r="LI52" s="125"/>
      <c r="LJ52" s="125"/>
      <c r="LK52" s="125"/>
      <c r="LL52" s="125"/>
      <c r="LM52" s="125"/>
      <c r="LN52" s="125"/>
      <c r="LO52" s="125"/>
      <c r="LP52" s="125"/>
      <c r="LQ52" s="125"/>
      <c r="LR52" s="125"/>
      <c r="LS52" s="125"/>
      <c r="LT52" s="125"/>
      <c r="LU52" s="125"/>
      <c r="LV52" s="125"/>
      <c r="LW52" s="125"/>
      <c r="LX52" s="125"/>
      <c r="LY52" s="125"/>
      <c r="LZ52" s="125"/>
      <c r="MA52" s="125">
        <f>データ!BU7</f>
        <v>2345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16571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382132</v>
      </c>
      <c r="D6" s="61">
        <f t="shared" si="1"/>
        <v>47</v>
      </c>
      <c r="E6" s="61">
        <f t="shared" si="1"/>
        <v>14</v>
      </c>
      <c r="F6" s="61">
        <f t="shared" si="1"/>
        <v>0</v>
      </c>
      <c r="G6" s="61">
        <f t="shared" si="1"/>
        <v>2</v>
      </c>
      <c r="H6" s="61" t="str">
        <f>SUBSTITUTE(H8,"　","")</f>
        <v>愛媛県四国中央市</v>
      </c>
      <c r="I6" s="61" t="str">
        <f t="shared" si="1"/>
        <v>栄町第２駐車場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36</v>
      </c>
      <c r="S6" s="63" t="str">
        <f t="shared" si="1"/>
        <v>駅</v>
      </c>
      <c r="T6" s="63" t="str">
        <f t="shared" si="1"/>
        <v>無</v>
      </c>
      <c r="U6" s="64">
        <f t="shared" si="1"/>
        <v>1934</v>
      </c>
      <c r="V6" s="64">
        <f t="shared" si="1"/>
        <v>87</v>
      </c>
      <c r="W6" s="64" t="str">
        <f t="shared" si="1"/>
        <v>-</v>
      </c>
      <c r="X6" s="63" t="str">
        <f t="shared" si="1"/>
        <v>導入なし</v>
      </c>
      <c r="Y6" s="65">
        <f>IF(Y8="-",NA(),Y8)</f>
        <v>3110.3</v>
      </c>
      <c r="Z6" s="65">
        <f t="shared" ref="Z6:AH6" si="2">IF(Z8="-",NA(),Z8)</f>
        <v>2995.1</v>
      </c>
      <c r="AA6" s="65">
        <f t="shared" si="2"/>
        <v>2867.8</v>
      </c>
      <c r="AB6" s="65">
        <f t="shared" si="2"/>
        <v>749.2</v>
      </c>
      <c r="AC6" s="65">
        <f t="shared" si="2"/>
        <v>1663.3</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96.8</v>
      </c>
      <c r="BG6" s="65">
        <f t="shared" ref="BG6:BO6" si="5">IF(BG8="-",NA(),BG8)</f>
        <v>96.7</v>
      </c>
      <c r="BH6" s="65">
        <f t="shared" si="5"/>
        <v>96.5</v>
      </c>
      <c r="BI6" s="65">
        <f t="shared" si="5"/>
        <v>86.7</v>
      </c>
      <c r="BJ6" s="65">
        <f t="shared" si="5"/>
        <v>94</v>
      </c>
      <c r="BK6" s="65">
        <f t="shared" si="5"/>
        <v>51.9</v>
      </c>
      <c r="BL6" s="65">
        <f t="shared" si="5"/>
        <v>59.2</v>
      </c>
      <c r="BM6" s="65">
        <f t="shared" si="5"/>
        <v>64.5</v>
      </c>
      <c r="BN6" s="65">
        <f t="shared" si="5"/>
        <v>60</v>
      </c>
      <c r="BO6" s="65">
        <f t="shared" si="5"/>
        <v>52.8</v>
      </c>
      <c r="BP6" s="62" t="str">
        <f>IF(BP8="-","",IF(BP8="-","【-】","【"&amp;SUBSTITUTE(TEXT(BP8,"#,##0.0"),"-","△")&amp;"】"))</f>
        <v>【45.2】</v>
      </c>
      <c r="BQ6" s="66">
        <f>IF(BQ8="-",NA(),BQ8)</f>
        <v>2348</v>
      </c>
      <c r="BR6" s="66">
        <f t="shared" ref="BR6:BZ6" si="6">IF(BR8="-",NA(),BR8)</f>
        <v>2345</v>
      </c>
      <c r="BS6" s="66">
        <f t="shared" si="6"/>
        <v>2408</v>
      </c>
      <c r="BT6" s="66">
        <f t="shared" si="6"/>
        <v>2162</v>
      </c>
      <c r="BU6" s="66">
        <f t="shared" si="6"/>
        <v>2345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16571</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88.5</v>
      </c>
      <c r="DL6" s="65">
        <f t="shared" ref="DL6:DT6" si="9">IF(DL8="-",NA(),DL8)</f>
        <v>88.5</v>
      </c>
      <c r="DM6" s="65">
        <f t="shared" si="9"/>
        <v>88.5</v>
      </c>
      <c r="DN6" s="65">
        <f t="shared" si="9"/>
        <v>88.5</v>
      </c>
      <c r="DO6" s="65">
        <f t="shared" si="9"/>
        <v>88.5</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382132</v>
      </c>
      <c r="D7" s="61">
        <f t="shared" si="10"/>
        <v>47</v>
      </c>
      <c r="E7" s="61">
        <f t="shared" si="10"/>
        <v>14</v>
      </c>
      <c r="F7" s="61">
        <f t="shared" si="10"/>
        <v>0</v>
      </c>
      <c r="G7" s="61">
        <f t="shared" si="10"/>
        <v>2</v>
      </c>
      <c r="H7" s="61" t="str">
        <f t="shared" si="10"/>
        <v>愛媛県　四国中央市</v>
      </c>
      <c r="I7" s="61" t="str">
        <f t="shared" si="10"/>
        <v>栄町第２駐車場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36</v>
      </c>
      <c r="S7" s="63" t="str">
        <f t="shared" si="10"/>
        <v>駅</v>
      </c>
      <c r="T7" s="63" t="str">
        <f t="shared" si="10"/>
        <v>無</v>
      </c>
      <c r="U7" s="64">
        <f t="shared" si="10"/>
        <v>1934</v>
      </c>
      <c r="V7" s="64">
        <f t="shared" si="10"/>
        <v>87</v>
      </c>
      <c r="W7" s="64" t="str">
        <f t="shared" si="10"/>
        <v>-</v>
      </c>
      <c r="X7" s="63" t="str">
        <f t="shared" si="10"/>
        <v>導入なし</v>
      </c>
      <c r="Y7" s="65">
        <f>Y8</f>
        <v>3110.3</v>
      </c>
      <c r="Z7" s="65">
        <f t="shared" ref="Z7:AH7" si="11">Z8</f>
        <v>2995.1</v>
      </c>
      <c r="AA7" s="65">
        <f t="shared" si="11"/>
        <v>2867.8</v>
      </c>
      <c r="AB7" s="65">
        <f t="shared" si="11"/>
        <v>749.2</v>
      </c>
      <c r="AC7" s="65">
        <f t="shared" si="11"/>
        <v>1663.3</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96.8</v>
      </c>
      <c r="BG7" s="65">
        <f t="shared" ref="BG7:BO7" si="14">BG8</f>
        <v>96.7</v>
      </c>
      <c r="BH7" s="65">
        <f t="shared" si="14"/>
        <v>96.5</v>
      </c>
      <c r="BI7" s="65">
        <f t="shared" si="14"/>
        <v>86.7</v>
      </c>
      <c r="BJ7" s="65">
        <f t="shared" si="14"/>
        <v>94</v>
      </c>
      <c r="BK7" s="65">
        <f t="shared" si="14"/>
        <v>51.9</v>
      </c>
      <c r="BL7" s="65">
        <f t="shared" si="14"/>
        <v>59.2</v>
      </c>
      <c r="BM7" s="65">
        <f t="shared" si="14"/>
        <v>64.5</v>
      </c>
      <c r="BN7" s="65">
        <f t="shared" si="14"/>
        <v>60</v>
      </c>
      <c r="BO7" s="65">
        <f t="shared" si="14"/>
        <v>52.8</v>
      </c>
      <c r="BP7" s="62"/>
      <c r="BQ7" s="66">
        <f>BQ8</f>
        <v>2348</v>
      </c>
      <c r="BR7" s="66">
        <f t="shared" ref="BR7:BZ7" si="15">BR8</f>
        <v>2345</v>
      </c>
      <c r="BS7" s="66">
        <f t="shared" si="15"/>
        <v>2408</v>
      </c>
      <c r="BT7" s="66">
        <f t="shared" si="15"/>
        <v>2162</v>
      </c>
      <c r="BU7" s="66">
        <f t="shared" si="15"/>
        <v>2345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16571</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88.5</v>
      </c>
      <c r="DL7" s="65">
        <f t="shared" ref="DL7:DT7" si="17">DL8</f>
        <v>88.5</v>
      </c>
      <c r="DM7" s="65">
        <f t="shared" si="17"/>
        <v>88.5</v>
      </c>
      <c r="DN7" s="65">
        <f t="shared" si="17"/>
        <v>88.5</v>
      </c>
      <c r="DO7" s="65">
        <f t="shared" si="17"/>
        <v>88.5</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382132</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36</v>
      </c>
      <c r="S8" s="70" t="s">
        <v>123</v>
      </c>
      <c r="T8" s="70" t="s">
        <v>124</v>
      </c>
      <c r="U8" s="71">
        <v>1934</v>
      </c>
      <c r="V8" s="71">
        <v>87</v>
      </c>
      <c r="W8" s="71" t="s">
        <v>118</v>
      </c>
      <c r="X8" s="70" t="s">
        <v>125</v>
      </c>
      <c r="Y8" s="72">
        <v>3110.3</v>
      </c>
      <c r="Z8" s="72">
        <v>2995.1</v>
      </c>
      <c r="AA8" s="72">
        <v>2867.8</v>
      </c>
      <c r="AB8" s="72">
        <v>749.2</v>
      </c>
      <c r="AC8" s="72">
        <v>1663.3</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96.8</v>
      </c>
      <c r="BG8" s="72">
        <v>96.7</v>
      </c>
      <c r="BH8" s="72">
        <v>96.5</v>
      </c>
      <c r="BI8" s="72">
        <v>86.7</v>
      </c>
      <c r="BJ8" s="72">
        <v>94</v>
      </c>
      <c r="BK8" s="72">
        <v>51.9</v>
      </c>
      <c r="BL8" s="72">
        <v>59.2</v>
      </c>
      <c r="BM8" s="72">
        <v>64.5</v>
      </c>
      <c r="BN8" s="72">
        <v>60</v>
      </c>
      <c r="BO8" s="72">
        <v>52.8</v>
      </c>
      <c r="BP8" s="69">
        <v>45.2</v>
      </c>
      <c r="BQ8" s="73">
        <v>2348</v>
      </c>
      <c r="BR8" s="73">
        <v>2345</v>
      </c>
      <c r="BS8" s="73">
        <v>2408</v>
      </c>
      <c r="BT8" s="74">
        <v>2162</v>
      </c>
      <c r="BU8" s="74">
        <v>2345</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16571</v>
      </c>
      <c r="CN8" s="71">
        <v>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88.5</v>
      </c>
      <c r="DL8" s="72">
        <v>88.5</v>
      </c>
      <c r="DM8" s="72">
        <v>88.5</v>
      </c>
      <c r="DN8" s="72">
        <v>88.5</v>
      </c>
      <c r="DO8" s="72">
        <v>88.5</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2018-03-13T04:33:18Z</cp:lastPrinted>
  <dcterms:created xsi:type="dcterms:W3CDTF">2018-02-09T01:53:22Z</dcterms:created>
  <dcterms:modified xsi:type="dcterms:W3CDTF">2018-03-19T04:47:29Z</dcterms:modified>
  <cp:category/>
</cp:coreProperties>
</file>