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0 決算統計\02公営企業会計\H28決算（H29実施）\02 その他照会・通知\愛媛県\30.03.16〆_★ 【公営企業】平成28年度決算「経営比較分析表」の分析等について\"/>
    </mc:Choice>
  </mc:AlternateContent>
  <workbookProtection workbookPassword="B319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LT78" i="4" s="1"/>
  <c r="DG7" i="5"/>
  <c r="DF7" i="5"/>
  <c r="DE7" i="5"/>
  <c r="DD7" i="5"/>
  <c r="DC7" i="5"/>
  <c r="DB7" i="5"/>
  <c r="DA7" i="5"/>
  <c r="CZ7" i="5"/>
  <c r="CN7" i="5"/>
  <c r="CM7" i="5"/>
  <c r="BZ7" i="5"/>
  <c r="BY7" i="5"/>
  <c r="LH53" i="4" s="1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AQ10" i="4"/>
  <c r="B10" i="4"/>
  <c r="LJ8" i="4"/>
  <c r="JQ8" i="4"/>
  <c r="HX8" i="4"/>
  <c r="CF8" i="4"/>
  <c r="AQ8" i="4"/>
  <c r="B8" i="4"/>
  <c r="BZ76" i="4" l="1"/>
  <c r="MA51" i="4"/>
  <c r="MI76" i="4"/>
  <c r="HJ51" i="4"/>
  <c r="MA30" i="4"/>
  <c r="CS30" i="4"/>
  <c r="IT76" i="4"/>
  <c r="CS51" i="4"/>
  <c r="HJ30" i="4"/>
  <c r="C11" i="5"/>
  <c r="D11" i="5"/>
  <c r="E11" i="5"/>
  <c r="B11" i="5"/>
  <c r="BK76" i="4" l="1"/>
  <c r="LH51" i="4"/>
  <c r="LT76" i="4"/>
  <c r="GQ51" i="4"/>
  <c r="LH30" i="4"/>
  <c r="IE76" i="4"/>
  <c r="BZ51" i="4"/>
  <c r="BZ30" i="4"/>
  <c r="GQ30" i="4"/>
  <c r="FX30" i="4"/>
  <c r="BG30" i="4"/>
  <c r="LE76" i="4"/>
  <c r="FX51" i="4"/>
  <c r="HP76" i="4"/>
  <c r="AV76" i="4"/>
  <c r="KO51" i="4"/>
  <c r="KO30" i="4"/>
  <c r="BG51" i="4"/>
  <c r="HA76" i="4"/>
  <c r="AN51" i="4"/>
  <c r="FE30" i="4"/>
  <c r="JV51" i="4"/>
  <c r="AN30" i="4"/>
  <c r="FE51" i="4"/>
  <c r="AG76" i="4"/>
  <c r="KP76" i="4"/>
  <c r="JV30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<sst xmlns="http://schemas.openxmlformats.org/spreadsheetml/2006/main" count="288" uniqueCount="135">
  <si>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</si>
  <si>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</si>
  <si>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</si>
  <si>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</si>
  <si>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</si>
  <si>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</si>
  <si>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</si>
  <si>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</si>
  <si>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</si>
  <si>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</si>
  <si>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</si>
  <si>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</si>
  <si>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</si>
  <si>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</si>
  <si>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</si>
  <si>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</si>
  <si>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</si>
  <si>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</si>
  <si>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</si>
  <si>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</si>
  <si>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</si>
  <si>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</si>
  <si>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</si>
  <si>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</si>
  <si>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</si>
  <si>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</si>
  <si>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</si>
  <si>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</si>
  <si>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</si>
  <si>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</si>
  <si>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</si>
  <si>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</si>
  <si>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</si>
  <si>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</si>
  <si>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</si>
  <si>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</si>
  <si>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</si>
  <si>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</si>
  <si>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</si>
  <si>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</si>
  <si>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</si>
  <si>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</si>
  <si>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</si>
  <si>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</si>
  <si>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</si>
  <si>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</si>
  <si>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</si>
  <si>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</si>
  <si>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</si>
  <si>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</si>
  <si>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</si>
  <si>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</si>
  <si>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</si>
  <si>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</si>
  <si>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</si>
  <si>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</si>
  <si>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</si>
  <si>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</si>
  <si>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</si>
  <si>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</si>
  <si>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</si>
  <si>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</si>
  <si>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</si>
  <si>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</si>
  <si>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</si>
  <si>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</si>
  <si>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</si>
  <si>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</si>
  <si>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</si>
  <si>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</si>
  <si>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</si>
  <si>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</si>
  <si>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</si>
  <si>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</si>
  <si>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</si>
  <si>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</si>
  <si>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</si>
  <si>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</si>
  <si>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</si>
  <si>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</si>
  <si>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</si>
  <si>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</si>
  <si>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</si>
  <si>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</si>
  <si>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</si>
  <si>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</si>
  <si>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</si>
  <si>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</si>
  <si>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</si>
  <si>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</si>
  <si>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</si>
  <si>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</si>
  <si>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</si>
  <si>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</si>
  <si>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</si>
  <si>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</si>
  <si>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</si>
  <si>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</si>
  <si>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</si>
  <si>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</si>
  <si>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</si>
  <si>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</si>
  <si>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</si>
  <si>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</si>
  <si>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</si>
  <si>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</si>
  <si>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</si>
  <si>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</si>
  <si>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</si>
  <si>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</si>
  <si>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</si>
  <si>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</si>
  <si>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</si>
  <si>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</si>
  <si>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愛媛県　松山市</t>
  </si>
  <si>
    <t>高架下駐車場（朝美）</t>
  </si>
  <si>
    <t>法非適用</t>
  </si>
  <si>
    <t>駐車場整備事業</t>
  </si>
  <si>
    <t>-</t>
  </si>
  <si>
    <t>Ａ３Ｂ２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</si>
  <si>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</si>
  <si>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</si>
  <si>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</si>
  <si>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</si>
  <si>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</si>
  <si>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</si>
  <si>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</si>
  <si>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</si>
  <si>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</si>
  <si>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</si>
  <si>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その他</t>
    <rPh sb="2" eb="3">
      <t>タ</t>
    </rPh>
    <phoneticPr fontId="6"/>
  </si>
  <si>
    <t>　平成27年度から、指定管理者による利用料金制の導入により、収支が改善した。
　今後も、指定管理者と協力し、収益性を向上するための検討をしていく。</t>
    <phoneticPr fontId="6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</si>
  <si>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rPh sb="30" eb="32">
      <t>コクドウ</t>
    </rPh>
    <rPh sb="32" eb="35">
      <t>コウカシタ</t>
    </rPh>
    <rPh sb="36" eb="38">
      <t>リヨウ</t>
    </rPh>
    <rPh sb="40" eb="42">
      <t>ヘイメン</t>
    </rPh>
    <rPh sb="42" eb="45">
      <t>チュウシャジョウ</t>
    </rPh>
    <rPh sb="49" eb="51">
      <t>コンゴ</t>
    </rPh>
    <rPh sb="51" eb="53">
      <t>オオハバ</t>
    </rPh>
    <rPh sb="54" eb="56">
      <t>セツビ</t>
    </rPh>
    <rPh sb="56" eb="58">
      <t>トウシ</t>
    </rPh>
    <rPh sb="59" eb="61">
      <t>ミコ</t>
    </rPh>
    <rPh sb="68" eb="71">
      <t>ケイゾクテキ</t>
    </rPh>
    <rPh sb="72" eb="74">
      <t>イジ</t>
    </rPh>
    <rPh sb="74" eb="76">
      <t>カンリ</t>
    </rPh>
    <rPh sb="77" eb="78">
      <t>オコナ</t>
    </rPh>
    <phoneticPr fontId="6"/>
  </si>
  <si>
    <t>　当駐車場は定期のみの駐車場であり、稼働率は算定していない。平成28年度からの国道高架の耐震補強工事に伴い、1年間(平成29年4月1日～平成30年3月31日)営業を休止しているため、営業再開後に利用者減少が見込まれる。今後は指定管理者と協力しながら、利用率の向上に努めていく必要がある。</t>
    <rPh sb="30" eb="32">
      <t>ヘイセイ</t>
    </rPh>
    <rPh sb="34" eb="35">
      <t>ネン</t>
    </rPh>
    <rPh sb="35" eb="36">
      <t>ド</t>
    </rPh>
    <rPh sb="39" eb="41">
      <t>コクドウ</t>
    </rPh>
    <rPh sb="41" eb="43">
      <t>コウカ</t>
    </rPh>
    <rPh sb="44" eb="46">
      <t>タイシン</t>
    </rPh>
    <rPh sb="46" eb="48">
      <t>ホキョウ</t>
    </rPh>
    <rPh sb="48" eb="50">
      <t>コウジ</t>
    </rPh>
    <rPh sb="51" eb="52">
      <t>トモナ</t>
    </rPh>
    <rPh sb="55" eb="56">
      <t>ネン</t>
    </rPh>
    <rPh sb="56" eb="57">
      <t>カン</t>
    </rPh>
    <rPh sb="79" eb="81">
      <t>エイギョウ</t>
    </rPh>
    <rPh sb="82" eb="84">
      <t>キュウシ</t>
    </rPh>
    <rPh sb="91" eb="93">
      <t>エイギョウ</t>
    </rPh>
    <rPh sb="93" eb="95">
      <t>サイカイ</t>
    </rPh>
    <rPh sb="95" eb="96">
      <t>ゴ</t>
    </rPh>
    <rPh sb="97" eb="100">
      <t>リヨウシャ</t>
    </rPh>
    <rPh sb="100" eb="102">
      <t>ゲンショウ</t>
    </rPh>
    <rPh sb="103" eb="105">
      <t>ミコ</t>
    </rPh>
    <rPh sb="109" eb="111">
      <t>コンゴ</t>
    </rPh>
    <rPh sb="112" eb="114">
      <t>シテイ</t>
    </rPh>
    <rPh sb="114" eb="117">
      <t>カンリシャ</t>
    </rPh>
    <rPh sb="118" eb="120">
      <t>キョウリョク</t>
    </rPh>
    <rPh sb="125" eb="128">
      <t>リヨウリツ</t>
    </rPh>
    <rPh sb="129" eb="131">
      <t>コウジョウ</t>
    </rPh>
    <rPh sb="132" eb="133">
      <t>ツト</t>
    </rPh>
    <rPh sb="137" eb="139">
      <t>ヒツヨウ</t>
    </rPh>
    <phoneticPr fontId="6"/>
  </si>
  <si>
    <t>　平成28年度からの国道高架の耐震補強工事に伴い、1年間(平成29年4月1日～平成30年3月31日)営業を休止しているため、営業再開後に利用者減少が見込まれる。
　また、今後も耐震補強工事が予定されていることから、継続的な利用者確保が課題である。</t>
    <rPh sb="50" eb="52">
      <t>エイギョウ</t>
    </rPh>
    <rPh sb="85" eb="87">
      <t>コンゴ</t>
    </rPh>
    <rPh sb="88" eb="90">
      <t>タイシン</t>
    </rPh>
    <rPh sb="90" eb="92">
      <t>ホキョウ</t>
    </rPh>
    <rPh sb="92" eb="94">
      <t>コウジ</t>
    </rPh>
    <rPh sb="95" eb="97">
      <t>ヨテイ</t>
    </rPh>
    <rPh sb="107" eb="110">
      <t>ケイゾクテキ</t>
    </rPh>
    <rPh sb="111" eb="114">
      <t>リヨウシャ</t>
    </rPh>
    <rPh sb="114" eb="116">
      <t>カクホ</t>
    </rPh>
    <rPh sb="117" eb="119">
      <t>カダイ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</si>
</sst>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788.5</c:v>
                </c:pt>
                <c:pt idx="1">
                  <c:v>736.8</c:v>
                </c:pt>
                <c:pt idx="2">
                  <c:v>599.79999999999995</c:v>
                </c:pt>
                <c:pt idx="3">
                  <c:v>2603.6</c:v>
                </c:pt>
                <c:pt idx="4">
                  <c:v>1619.6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617336"/>
        <c:axId val="154613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356.8</c:v>
                </c:pt>
                <c:pt idx="1">
                  <c:v>366.4</c:v>
                </c:pt>
                <c:pt idx="2">
                  <c:v>317.5</c:v>
                </c:pt>
                <c:pt idx="3">
                  <c:v>467.9</c:v>
                </c:pt>
                <c:pt idx="4">
                  <c:v>385.1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17336"/>
        <c:axId val="154613808"/>
      </c:lineChart>
      <c:dateAx>
        <c:axId val="154617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613808"/>
        <c:crosses val="autoZero"/>
        <c:auto val="1"/>
        <c:lblOffset val="100"/>
        <c:baseTimeUnit val="years"/>
      </c:dateAx>
      <c:valAx>
        <c:axId val="154613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4617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619296"/>
        <c:axId val="154616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44.3</c:v>
                </c:pt>
                <c:pt idx="1">
                  <c:v>76</c:v>
                </c:pt>
                <c:pt idx="2">
                  <c:v>59.3</c:v>
                </c:pt>
                <c:pt idx="3">
                  <c:v>88.6</c:v>
                </c:pt>
                <c:pt idx="4">
                  <c:v>72.2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19296"/>
        <c:axId val="154616944"/>
      </c:lineChart>
      <c:dateAx>
        <c:axId val="154619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616944"/>
        <c:crosses val="autoZero"/>
        <c:auto val="1"/>
        <c:lblOffset val="100"/>
        <c:baseTimeUnit val="years"/>
      </c:dateAx>
      <c:valAx>
        <c:axId val="154616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4619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613024"/>
        <c:axId val="154613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13024"/>
        <c:axId val="154613416"/>
      </c:lineChart>
      <c:dateAx>
        <c:axId val="154613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613416"/>
        <c:crosses val="autoZero"/>
        <c:auto val="1"/>
        <c:lblOffset val="100"/>
        <c:baseTimeUnit val="years"/>
      </c:dateAx>
      <c:valAx>
        <c:axId val="154613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4613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615376"/>
        <c:axId val="154615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15376"/>
        <c:axId val="154615768"/>
      </c:lineChart>
      <c:dateAx>
        <c:axId val="154615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615768"/>
        <c:crosses val="autoZero"/>
        <c:auto val="1"/>
        <c:lblOffset val="100"/>
        <c:baseTimeUnit val="years"/>
      </c:dateAx>
      <c:valAx>
        <c:axId val="154615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4615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761648"/>
        <c:axId val="288764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9.5</c:v>
                </c:pt>
                <c:pt idx="4">
                  <c:v>9.9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761648"/>
        <c:axId val="288764784"/>
      </c:lineChart>
      <c:dateAx>
        <c:axId val="288761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8764784"/>
        <c:crosses val="autoZero"/>
        <c:auto val="1"/>
        <c:lblOffset val="100"/>
        <c:baseTimeUnit val="years"/>
      </c:dateAx>
      <c:valAx>
        <c:axId val="288764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88761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765568"/>
        <c:axId val="288763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19</c:v>
                </c:pt>
                <c:pt idx="1">
                  <c:v>55</c:v>
                </c:pt>
                <c:pt idx="2">
                  <c:v>60</c:v>
                </c:pt>
                <c:pt idx="3">
                  <c:v>60</c:v>
                </c:pt>
                <c:pt idx="4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765568"/>
        <c:axId val="288763608"/>
      </c:lineChart>
      <c:dateAx>
        <c:axId val="288765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8763608"/>
        <c:crosses val="autoZero"/>
        <c:auto val="1"/>
        <c:lblOffset val="100"/>
        <c:baseTimeUnit val="years"/>
      </c:dateAx>
      <c:valAx>
        <c:axId val="288763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887655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764000"/>
        <c:axId val="288760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181</c:v>
                </c:pt>
                <c:pt idx="2">
                  <c:v>182.1</c:v>
                </c:pt>
                <c:pt idx="3">
                  <c:v>184.8</c:v>
                </c:pt>
                <c:pt idx="4">
                  <c:v>182.5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764000"/>
        <c:axId val="288760864"/>
      </c:lineChart>
      <c:dateAx>
        <c:axId val="288764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8760864"/>
        <c:crosses val="autoZero"/>
        <c:auto val="1"/>
        <c:lblOffset val="100"/>
        <c:baseTimeUnit val="years"/>
      </c:dateAx>
      <c:valAx>
        <c:axId val="288760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88764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87.3</c:v>
                </c:pt>
                <c:pt idx="1">
                  <c:v>86.4</c:v>
                </c:pt>
                <c:pt idx="2">
                  <c:v>83.3</c:v>
                </c:pt>
                <c:pt idx="3">
                  <c:v>96.2</c:v>
                </c:pt>
                <c:pt idx="4">
                  <c:v>93.8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760472"/>
        <c:axId val="288765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37.6</c:v>
                </c:pt>
                <c:pt idx="2">
                  <c:v>37.700000000000003</c:v>
                </c:pt>
                <c:pt idx="3">
                  <c:v>38.5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760472"/>
        <c:axId val="288765960"/>
      </c:lineChart>
      <c:dateAx>
        <c:axId val="288760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8765960"/>
        <c:crosses val="autoZero"/>
        <c:auto val="1"/>
        <c:lblOffset val="100"/>
        <c:baseTimeUnit val="years"/>
      </c:dateAx>
      <c:valAx>
        <c:axId val="288765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88760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2513</c:v>
                </c:pt>
                <c:pt idx="1">
                  <c:v>2509</c:v>
                </c:pt>
                <c:pt idx="2">
                  <c:v>2219</c:v>
                </c:pt>
                <c:pt idx="3">
                  <c:v>1402</c:v>
                </c:pt>
                <c:pt idx="4">
                  <c:v>1550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762824"/>
        <c:axId val="288766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7659</c:v>
                </c:pt>
                <c:pt idx="1">
                  <c:v>6771</c:v>
                </c:pt>
                <c:pt idx="2">
                  <c:v>7055</c:v>
                </c:pt>
                <c:pt idx="3">
                  <c:v>8884</c:v>
                </c:pt>
                <c:pt idx="4">
                  <c:v>8279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762824"/>
        <c:axId val="288766352"/>
      </c:lineChart>
      <c:dateAx>
        <c:axId val="288762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8766352"/>
        <c:crosses val="autoZero"/>
        <c:auto val="1"/>
        <c:lblOffset val="100"/>
        <c:baseTimeUnit val="years"/>
      </c:dateAx>
      <c:valAx>
        <c:axId val="288766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88762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E50" zoomScale="70" zoomScaleNormal="70" zoomScaleSheetLayoutView="70" workbookViewId="0">
      <selection activeCell="NC70" sqref="NC70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82" t="str">
        <f>データ!H6&amp;"　"&amp;データ!I6</f>
        <v>愛媛県松山市　高架下駐車場（朝美）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Ａ３Ｂ２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130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無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1079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その他駐車場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広場式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22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27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 t="str">
        <f>データ!W7</f>
        <v>-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利用料金制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131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788.5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736.8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599.79999999999995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2603.6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1619.6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0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0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0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0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0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0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0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0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0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0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356.8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366.4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317.5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467.9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385.1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9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10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11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9.5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9.9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182.5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181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182.1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184.8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182.5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132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133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87.3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86.4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83.3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96.2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93.8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2513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2509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2219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1402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1550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19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55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60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60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55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38.799999999999997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37.6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37.700000000000003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38.5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37.6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7659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6771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7055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8884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8279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134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 t="str">
        <f>データ!CN7</f>
        <v>-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>
        <f>データ!CZ7</f>
        <v>0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44.3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76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59.3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88.6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72.2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382019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9</v>
      </c>
      <c r="H6" s="61" t="str">
        <f>SUBSTITUTE(H8,"　","")</f>
        <v>愛媛県松山市</v>
      </c>
      <c r="I6" s="61" t="str">
        <f t="shared" si="1"/>
        <v>高架下駐車場（朝美）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広場式</v>
      </c>
      <c r="R6" s="64">
        <f t="shared" si="1"/>
        <v>22</v>
      </c>
      <c r="S6" s="63" t="str">
        <f t="shared" si="1"/>
        <v>無</v>
      </c>
      <c r="T6" s="63" t="str">
        <f t="shared" si="1"/>
        <v>無</v>
      </c>
      <c r="U6" s="64">
        <f t="shared" si="1"/>
        <v>1079</v>
      </c>
      <c r="V6" s="64">
        <f t="shared" si="1"/>
        <v>27</v>
      </c>
      <c r="W6" s="64" t="str">
        <f t="shared" si="1"/>
        <v>-</v>
      </c>
      <c r="X6" s="63" t="str">
        <f t="shared" si="1"/>
        <v>利用料金制</v>
      </c>
      <c r="Y6" s="65">
        <f>IF(Y8="-",NA(),Y8)</f>
        <v>788.5</v>
      </c>
      <c r="Z6" s="65">
        <f t="shared" ref="Z6:AH6" si="2">IF(Z8="-",NA(),Z8)</f>
        <v>736.8</v>
      </c>
      <c r="AA6" s="65">
        <f t="shared" si="2"/>
        <v>599.79999999999995</v>
      </c>
      <c r="AB6" s="65">
        <f t="shared" si="2"/>
        <v>2603.6</v>
      </c>
      <c r="AC6" s="65">
        <f t="shared" si="2"/>
        <v>1619.6</v>
      </c>
      <c r="AD6" s="65">
        <f t="shared" si="2"/>
        <v>356.8</v>
      </c>
      <c r="AE6" s="65">
        <f t="shared" si="2"/>
        <v>366.4</v>
      </c>
      <c r="AF6" s="65">
        <f t="shared" si="2"/>
        <v>317.5</v>
      </c>
      <c r="AG6" s="65">
        <f t="shared" si="2"/>
        <v>467.9</v>
      </c>
      <c r="AH6" s="65">
        <f t="shared" si="2"/>
        <v>385.1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9</v>
      </c>
      <c r="AP6" s="65">
        <f t="shared" si="3"/>
        <v>10</v>
      </c>
      <c r="AQ6" s="65">
        <f t="shared" si="3"/>
        <v>11</v>
      </c>
      <c r="AR6" s="65">
        <f t="shared" si="3"/>
        <v>9.5</v>
      </c>
      <c r="AS6" s="65">
        <f t="shared" si="3"/>
        <v>9.9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19</v>
      </c>
      <c r="BA6" s="66">
        <f t="shared" si="4"/>
        <v>55</v>
      </c>
      <c r="BB6" s="66">
        <f t="shared" si="4"/>
        <v>60</v>
      </c>
      <c r="BC6" s="66">
        <f t="shared" si="4"/>
        <v>60</v>
      </c>
      <c r="BD6" s="66">
        <f t="shared" si="4"/>
        <v>55</v>
      </c>
      <c r="BE6" s="64" t="str">
        <f>IF(BE8="-","",IF(BE8="-","【-】","【"&amp;SUBSTITUTE(TEXT(BE8,"#,##0"),"-","△")&amp;"】"))</f>
        <v>【140】</v>
      </c>
      <c r="BF6" s="65">
        <f>IF(BF8="-",NA(),BF8)</f>
        <v>87.3</v>
      </c>
      <c r="BG6" s="65">
        <f t="shared" ref="BG6:BO6" si="5">IF(BG8="-",NA(),BG8)</f>
        <v>86.4</v>
      </c>
      <c r="BH6" s="65">
        <f t="shared" si="5"/>
        <v>83.3</v>
      </c>
      <c r="BI6" s="65">
        <f t="shared" si="5"/>
        <v>96.2</v>
      </c>
      <c r="BJ6" s="65">
        <f t="shared" si="5"/>
        <v>93.8</v>
      </c>
      <c r="BK6" s="65">
        <f t="shared" si="5"/>
        <v>38.799999999999997</v>
      </c>
      <c r="BL6" s="65">
        <f t="shared" si="5"/>
        <v>37.6</v>
      </c>
      <c r="BM6" s="65">
        <f t="shared" si="5"/>
        <v>37.700000000000003</v>
      </c>
      <c r="BN6" s="65">
        <f t="shared" si="5"/>
        <v>38.5</v>
      </c>
      <c r="BO6" s="65">
        <f t="shared" si="5"/>
        <v>37.6</v>
      </c>
      <c r="BP6" s="62" t="str">
        <f>IF(BP8="-","",IF(BP8="-","【-】","【"&amp;SUBSTITUTE(TEXT(BP8,"#,##0.0"),"-","△")&amp;"】"))</f>
        <v>【45.2】</v>
      </c>
      <c r="BQ6" s="66">
        <f>IF(BQ8="-",NA(),BQ8)</f>
        <v>2513</v>
      </c>
      <c r="BR6" s="66">
        <f t="shared" ref="BR6:BZ6" si="6">IF(BR8="-",NA(),BR8)</f>
        <v>2509</v>
      </c>
      <c r="BS6" s="66">
        <f t="shared" si="6"/>
        <v>2219</v>
      </c>
      <c r="BT6" s="66">
        <f t="shared" si="6"/>
        <v>1402</v>
      </c>
      <c r="BU6" s="66">
        <f t="shared" si="6"/>
        <v>1550</v>
      </c>
      <c r="BV6" s="66">
        <f t="shared" si="6"/>
        <v>7659</v>
      </c>
      <c r="BW6" s="66">
        <f t="shared" si="6"/>
        <v>6771</v>
      </c>
      <c r="BX6" s="66">
        <f t="shared" si="6"/>
        <v>7055</v>
      </c>
      <c r="BY6" s="66">
        <f t="shared" si="6"/>
        <v>8884</v>
      </c>
      <c r="BZ6" s="66">
        <f t="shared" si="6"/>
        <v>8279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 t="str">
        <f t="shared" si="7"/>
        <v>-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111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44.3</v>
      </c>
      <c r="DF6" s="65">
        <f t="shared" si="8"/>
        <v>76</v>
      </c>
      <c r="DG6" s="65">
        <f t="shared" si="8"/>
        <v>59.3</v>
      </c>
      <c r="DH6" s="65">
        <f t="shared" si="8"/>
        <v>88.6</v>
      </c>
      <c r="DI6" s="65">
        <f t="shared" si="8"/>
        <v>72.2</v>
      </c>
      <c r="DJ6" s="62" t="str">
        <f>IF(DJ8="-","",IF(DJ8="-","【-】","【"&amp;SUBSTITUTE(TEXT(DJ8,"#,##0.0"),"-","△")&amp;"】"))</f>
        <v>【122.6】</v>
      </c>
      <c r="DK6" s="65">
        <f>IF(DK8="-",NA(),DK8)</f>
        <v>0</v>
      </c>
      <c r="DL6" s="65">
        <f t="shared" ref="DL6:DT6" si="9">IF(DL8="-",NA(),DL8)</f>
        <v>0</v>
      </c>
      <c r="DM6" s="65">
        <f t="shared" si="9"/>
        <v>0</v>
      </c>
      <c r="DN6" s="65">
        <f t="shared" si="9"/>
        <v>0</v>
      </c>
      <c r="DO6" s="65">
        <f t="shared" si="9"/>
        <v>0</v>
      </c>
      <c r="DP6" s="65">
        <f t="shared" si="9"/>
        <v>182.5</v>
      </c>
      <c r="DQ6" s="65">
        <f t="shared" si="9"/>
        <v>181</v>
      </c>
      <c r="DR6" s="65">
        <f t="shared" si="9"/>
        <v>182.1</v>
      </c>
      <c r="DS6" s="65">
        <f t="shared" si="9"/>
        <v>184.8</v>
      </c>
      <c r="DT6" s="65">
        <f t="shared" si="9"/>
        <v>182.5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112</v>
      </c>
      <c r="B7" s="61">
        <f t="shared" ref="B7:X7" si="10">B8</f>
        <v>2016</v>
      </c>
      <c r="C7" s="61">
        <f t="shared" si="10"/>
        <v>382019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9</v>
      </c>
      <c r="H7" s="61" t="str">
        <f t="shared" si="10"/>
        <v>愛媛県　松山市</v>
      </c>
      <c r="I7" s="61" t="str">
        <f t="shared" si="10"/>
        <v>高架下駐車場（朝美）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広場式</v>
      </c>
      <c r="R7" s="64">
        <f t="shared" si="10"/>
        <v>22</v>
      </c>
      <c r="S7" s="63" t="str">
        <f t="shared" si="10"/>
        <v>無</v>
      </c>
      <c r="T7" s="63" t="str">
        <f t="shared" si="10"/>
        <v>無</v>
      </c>
      <c r="U7" s="64">
        <f t="shared" si="10"/>
        <v>1079</v>
      </c>
      <c r="V7" s="64">
        <f t="shared" si="10"/>
        <v>27</v>
      </c>
      <c r="W7" s="64" t="str">
        <f t="shared" si="10"/>
        <v>-</v>
      </c>
      <c r="X7" s="63" t="str">
        <f t="shared" si="10"/>
        <v>利用料金制</v>
      </c>
      <c r="Y7" s="65">
        <f>Y8</f>
        <v>788.5</v>
      </c>
      <c r="Z7" s="65">
        <f t="shared" ref="Z7:AH7" si="11">Z8</f>
        <v>736.8</v>
      </c>
      <c r="AA7" s="65">
        <f t="shared" si="11"/>
        <v>599.79999999999995</v>
      </c>
      <c r="AB7" s="65">
        <f t="shared" si="11"/>
        <v>2603.6</v>
      </c>
      <c r="AC7" s="65">
        <f t="shared" si="11"/>
        <v>1619.6</v>
      </c>
      <c r="AD7" s="65">
        <f t="shared" si="11"/>
        <v>356.8</v>
      </c>
      <c r="AE7" s="65">
        <f t="shared" si="11"/>
        <v>366.4</v>
      </c>
      <c r="AF7" s="65">
        <f t="shared" si="11"/>
        <v>317.5</v>
      </c>
      <c r="AG7" s="65">
        <f t="shared" si="11"/>
        <v>467.9</v>
      </c>
      <c r="AH7" s="65">
        <f t="shared" si="11"/>
        <v>385.1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9</v>
      </c>
      <c r="AP7" s="65">
        <f t="shared" si="12"/>
        <v>10</v>
      </c>
      <c r="AQ7" s="65">
        <f t="shared" si="12"/>
        <v>11</v>
      </c>
      <c r="AR7" s="65">
        <f t="shared" si="12"/>
        <v>9.5</v>
      </c>
      <c r="AS7" s="65">
        <f t="shared" si="12"/>
        <v>9.9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19</v>
      </c>
      <c r="BA7" s="66">
        <f t="shared" si="13"/>
        <v>55</v>
      </c>
      <c r="BB7" s="66">
        <f t="shared" si="13"/>
        <v>60</v>
      </c>
      <c r="BC7" s="66">
        <f t="shared" si="13"/>
        <v>60</v>
      </c>
      <c r="BD7" s="66">
        <f t="shared" si="13"/>
        <v>55</v>
      </c>
      <c r="BE7" s="64"/>
      <c r="BF7" s="65">
        <f>BF8</f>
        <v>87.3</v>
      </c>
      <c r="BG7" s="65">
        <f t="shared" ref="BG7:BO7" si="14">BG8</f>
        <v>86.4</v>
      </c>
      <c r="BH7" s="65">
        <f t="shared" si="14"/>
        <v>83.3</v>
      </c>
      <c r="BI7" s="65">
        <f t="shared" si="14"/>
        <v>96.2</v>
      </c>
      <c r="BJ7" s="65">
        <f t="shared" si="14"/>
        <v>93.8</v>
      </c>
      <c r="BK7" s="65">
        <f t="shared" si="14"/>
        <v>38.799999999999997</v>
      </c>
      <c r="BL7" s="65">
        <f t="shared" si="14"/>
        <v>37.6</v>
      </c>
      <c r="BM7" s="65">
        <f t="shared" si="14"/>
        <v>37.700000000000003</v>
      </c>
      <c r="BN7" s="65">
        <f t="shared" si="14"/>
        <v>38.5</v>
      </c>
      <c r="BO7" s="65">
        <f t="shared" si="14"/>
        <v>37.6</v>
      </c>
      <c r="BP7" s="62"/>
      <c r="BQ7" s="66">
        <f>BQ8</f>
        <v>2513</v>
      </c>
      <c r="BR7" s="66">
        <f t="shared" ref="BR7:BZ7" si="15">BR8</f>
        <v>2509</v>
      </c>
      <c r="BS7" s="66">
        <f t="shared" si="15"/>
        <v>2219</v>
      </c>
      <c r="BT7" s="66">
        <f t="shared" si="15"/>
        <v>1402</v>
      </c>
      <c r="BU7" s="66">
        <f t="shared" si="15"/>
        <v>1550</v>
      </c>
      <c r="BV7" s="66">
        <f t="shared" si="15"/>
        <v>7659</v>
      </c>
      <c r="BW7" s="66">
        <f t="shared" si="15"/>
        <v>6771</v>
      </c>
      <c r="BX7" s="66">
        <f t="shared" si="15"/>
        <v>7055</v>
      </c>
      <c r="BY7" s="66">
        <f t="shared" si="15"/>
        <v>8884</v>
      </c>
      <c r="BZ7" s="66">
        <f t="shared" si="15"/>
        <v>8279</v>
      </c>
      <c r="CA7" s="64"/>
      <c r="CB7" s="65" t="s">
        <v>113</v>
      </c>
      <c r="CC7" s="65" t="s">
        <v>113</v>
      </c>
      <c r="CD7" s="65" t="s">
        <v>113</v>
      </c>
      <c r="CE7" s="65" t="s">
        <v>113</v>
      </c>
      <c r="CF7" s="65" t="s">
        <v>113</v>
      </c>
      <c r="CG7" s="65" t="s">
        <v>113</v>
      </c>
      <c r="CH7" s="65" t="s">
        <v>113</v>
      </c>
      <c r="CI7" s="65" t="s">
        <v>113</v>
      </c>
      <c r="CJ7" s="65" t="s">
        <v>113</v>
      </c>
      <c r="CK7" s="65" t="s">
        <v>111</v>
      </c>
      <c r="CL7" s="62"/>
      <c r="CM7" s="64">
        <f>CM8</f>
        <v>0</v>
      </c>
      <c r="CN7" s="64" t="str">
        <f>CN8</f>
        <v>-</v>
      </c>
      <c r="CO7" s="65" t="s">
        <v>113</v>
      </c>
      <c r="CP7" s="65" t="s">
        <v>113</v>
      </c>
      <c r="CQ7" s="65" t="s">
        <v>113</v>
      </c>
      <c r="CR7" s="65" t="s">
        <v>113</v>
      </c>
      <c r="CS7" s="65" t="s">
        <v>113</v>
      </c>
      <c r="CT7" s="65" t="s">
        <v>113</v>
      </c>
      <c r="CU7" s="65" t="s">
        <v>113</v>
      </c>
      <c r="CV7" s="65" t="s">
        <v>113</v>
      </c>
      <c r="CW7" s="65" t="s">
        <v>113</v>
      </c>
      <c r="CX7" s="65" t="s">
        <v>111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44.3</v>
      </c>
      <c r="DF7" s="65">
        <f t="shared" si="16"/>
        <v>76</v>
      </c>
      <c r="DG7" s="65">
        <f t="shared" si="16"/>
        <v>59.3</v>
      </c>
      <c r="DH7" s="65">
        <f t="shared" si="16"/>
        <v>88.6</v>
      </c>
      <c r="DI7" s="65">
        <f t="shared" si="16"/>
        <v>72.2</v>
      </c>
      <c r="DJ7" s="62"/>
      <c r="DK7" s="65">
        <f>DK8</f>
        <v>0</v>
      </c>
      <c r="DL7" s="65">
        <f t="shared" ref="DL7:DT7" si="17">DL8</f>
        <v>0</v>
      </c>
      <c r="DM7" s="65">
        <f t="shared" si="17"/>
        <v>0</v>
      </c>
      <c r="DN7" s="65">
        <f t="shared" si="17"/>
        <v>0</v>
      </c>
      <c r="DO7" s="65">
        <f t="shared" si="17"/>
        <v>0</v>
      </c>
      <c r="DP7" s="65">
        <f t="shared" si="17"/>
        <v>182.5</v>
      </c>
      <c r="DQ7" s="65">
        <f t="shared" si="17"/>
        <v>181</v>
      </c>
      <c r="DR7" s="65">
        <f t="shared" si="17"/>
        <v>182.1</v>
      </c>
      <c r="DS7" s="65">
        <f t="shared" si="17"/>
        <v>184.8</v>
      </c>
      <c r="DT7" s="65">
        <f t="shared" si="17"/>
        <v>182.5</v>
      </c>
      <c r="DU7" s="62"/>
    </row>
    <row r="8" spans="1:125" s="67" customFormat="1">
      <c r="A8" s="50"/>
      <c r="B8" s="68">
        <v>2016</v>
      </c>
      <c r="C8" s="68">
        <v>382019</v>
      </c>
      <c r="D8" s="68">
        <v>47</v>
      </c>
      <c r="E8" s="68">
        <v>14</v>
      </c>
      <c r="F8" s="68">
        <v>0</v>
      </c>
      <c r="G8" s="68">
        <v>9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>
        <v>22</v>
      </c>
      <c r="S8" s="70" t="s">
        <v>123</v>
      </c>
      <c r="T8" s="70" t="s">
        <v>123</v>
      </c>
      <c r="U8" s="71">
        <v>1079</v>
      </c>
      <c r="V8" s="71">
        <v>27</v>
      </c>
      <c r="W8" s="71" t="s">
        <v>118</v>
      </c>
      <c r="X8" s="70" t="s">
        <v>124</v>
      </c>
      <c r="Y8" s="72">
        <v>788.5</v>
      </c>
      <c r="Z8" s="72">
        <v>736.8</v>
      </c>
      <c r="AA8" s="72">
        <v>599.79999999999995</v>
      </c>
      <c r="AB8" s="72">
        <v>2603.6</v>
      </c>
      <c r="AC8" s="72">
        <v>1619.6</v>
      </c>
      <c r="AD8" s="72">
        <v>356.8</v>
      </c>
      <c r="AE8" s="72">
        <v>366.4</v>
      </c>
      <c r="AF8" s="72">
        <v>317.5</v>
      </c>
      <c r="AG8" s="72">
        <v>467.9</v>
      </c>
      <c r="AH8" s="72">
        <v>385.1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9</v>
      </c>
      <c r="AP8" s="72">
        <v>10</v>
      </c>
      <c r="AQ8" s="72">
        <v>11</v>
      </c>
      <c r="AR8" s="72">
        <v>9.5</v>
      </c>
      <c r="AS8" s="72">
        <v>9.9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19</v>
      </c>
      <c r="BA8" s="73">
        <v>55</v>
      </c>
      <c r="BB8" s="73">
        <v>60</v>
      </c>
      <c r="BC8" s="73">
        <v>60</v>
      </c>
      <c r="BD8" s="73">
        <v>55</v>
      </c>
      <c r="BE8" s="73">
        <v>140</v>
      </c>
      <c r="BF8" s="72">
        <v>87.3</v>
      </c>
      <c r="BG8" s="72">
        <v>86.4</v>
      </c>
      <c r="BH8" s="72">
        <v>83.3</v>
      </c>
      <c r="BI8" s="72">
        <v>96.2</v>
      </c>
      <c r="BJ8" s="72">
        <v>93.8</v>
      </c>
      <c r="BK8" s="72">
        <v>38.799999999999997</v>
      </c>
      <c r="BL8" s="72">
        <v>37.6</v>
      </c>
      <c r="BM8" s="72">
        <v>37.700000000000003</v>
      </c>
      <c r="BN8" s="72">
        <v>38.5</v>
      </c>
      <c r="BO8" s="72">
        <v>37.6</v>
      </c>
      <c r="BP8" s="69">
        <v>45.2</v>
      </c>
      <c r="BQ8" s="73">
        <v>2513</v>
      </c>
      <c r="BR8" s="73">
        <v>2509</v>
      </c>
      <c r="BS8" s="73">
        <v>2219</v>
      </c>
      <c r="BT8" s="74">
        <v>1402</v>
      </c>
      <c r="BU8" s="74">
        <v>1550</v>
      </c>
      <c r="BV8" s="73">
        <v>7659</v>
      </c>
      <c r="BW8" s="73">
        <v>6771</v>
      </c>
      <c r="BX8" s="73">
        <v>7055</v>
      </c>
      <c r="BY8" s="73">
        <v>8884</v>
      </c>
      <c r="BZ8" s="73">
        <v>8279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0</v>
      </c>
      <c r="CN8" s="71" t="s">
        <v>118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44.3</v>
      </c>
      <c r="DF8" s="72">
        <v>76</v>
      </c>
      <c r="DG8" s="72">
        <v>59.3</v>
      </c>
      <c r="DH8" s="72">
        <v>88.6</v>
      </c>
      <c r="DI8" s="72">
        <v>72.2</v>
      </c>
      <c r="DJ8" s="69">
        <v>122.6</v>
      </c>
      <c r="DK8" s="72">
        <v>0</v>
      </c>
      <c r="DL8" s="72">
        <v>0</v>
      </c>
      <c r="DM8" s="72">
        <v>0</v>
      </c>
      <c r="DN8" s="72">
        <v>0</v>
      </c>
      <c r="DO8" s="72">
        <v>0</v>
      </c>
      <c r="DP8" s="72">
        <v>182.5</v>
      </c>
      <c r="DQ8" s="72">
        <v>181</v>
      </c>
      <c r="DR8" s="72">
        <v>182.1</v>
      </c>
      <c r="DS8" s="72">
        <v>184.8</v>
      </c>
      <c r="DT8" s="72">
        <v>182.5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nt025113</cp:lastModifiedBy>
  <cp:lastPrinted>2018-03-12T01:00:52Z</cp:lastPrinted>
  <dcterms:created xsi:type="dcterms:W3CDTF">2018-02-09T01:53:09Z</dcterms:created>
  <dcterms:modified xsi:type="dcterms:W3CDTF">2018-03-12T01:41:46Z</dcterms:modified>
  <cp:category/>
</cp:coreProperties>
</file>