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t042001\Desktop\00089 【3月14日締切】平成28年度決算「経営比較分析表」の分析等に\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6" i="4"/>
  <c r="BZ76" i="4" l="1"/>
  <c r="MI76" i="4"/>
  <c r="HJ51" i="4"/>
  <c r="MA30" i="4"/>
  <c r="HJ30" i="4"/>
  <c r="CS30" i="4"/>
  <c r="MA51" i="4"/>
  <c r="IT76" i="4"/>
  <c r="CS51" i="4"/>
  <c r="C11" i="5"/>
  <c r="D11" i="5"/>
  <c r="E11" i="5"/>
  <c r="B11" i="5"/>
  <c r="BK76" i="4" l="1"/>
  <c r="LH51" i="4"/>
  <c r="IE76" i="4"/>
  <c r="LT76" i="4"/>
  <c r="GQ51" i="4"/>
  <c r="LH30" i="4"/>
  <c r="BZ30" i="4"/>
  <c r="BZ51" i="4"/>
  <c r="GQ30" i="4"/>
  <c r="BG30" i="4"/>
  <c r="LE76" i="4"/>
  <c r="KO30" i="4"/>
  <c r="BG51" i="4"/>
  <c r="AV76" i="4"/>
  <c r="KO51" i="4"/>
  <c r="FX51" i="4"/>
  <c r="HP76" i="4"/>
  <c r="FX30" i="4"/>
  <c r="KP76" i="4"/>
  <c r="FE51" i="4"/>
  <c r="JV30" i="4"/>
  <c r="HA76" i="4"/>
  <c r="AN51" i="4"/>
  <c r="FE30" i="4"/>
  <c r="JV51" i="4"/>
  <c r="AN30" i="4"/>
  <c r="AG76" i="4"/>
  <c r="KA76" i="4"/>
  <c r="EL51" i="4"/>
  <c r="JC30" i="4"/>
  <c r="EL30" i="4"/>
  <c r="R76" i="4"/>
  <c r="GL76" i="4"/>
  <c r="U51" i="4"/>
  <c r="U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<sst xmlns="http://schemas.openxmlformats.org/spreadsheetml/2006/main" count="287" uniqueCount="135">
  <si>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</si>
  <si>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</si>
  <si>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</si>
  <si>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</si>
  <si>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</si>
  <si>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</si>
  <si>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</si>
  <si>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</si>
  <si>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</si>
  <si>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</si>
  <si>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</si>
  <si>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</si>
  <si>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</si>
  <si>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</si>
  <si>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</si>
  <si>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</si>
  <si>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</si>
  <si>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</si>
  <si>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</si>
  <si>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</si>
  <si>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</si>
  <si>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</si>
  <si>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</si>
  <si>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</si>
  <si>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</si>
  <si>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</si>
  <si>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</si>
  <si>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</si>
  <si>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</si>
  <si>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</si>
  <si>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</si>
  <si>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</si>
  <si>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</si>
  <si>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</si>
  <si>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</si>
  <si>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</si>
  <si>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</si>
  <si>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</si>
  <si>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</si>
  <si>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</si>
  <si>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</si>
  <si>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</si>
  <si>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</si>
  <si>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</si>
  <si>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</si>
  <si>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</si>
  <si>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</si>
  <si>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</si>
  <si>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</si>
  <si>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</si>
  <si>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</si>
  <si>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</si>
  <si>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</si>
  <si>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</si>
  <si>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</si>
  <si>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</si>
  <si>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</si>
  <si>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</si>
  <si>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</si>
  <si>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</si>
  <si>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</si>
  <si>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</si>
  <si>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</si>
  <si>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</si>
  <si>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</si>
  <si>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</si>
  <si>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</si>
  <si>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</si>
  <si>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</si>
  <si>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</si>
  <si>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</si>
  <si>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</si>
  <si>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</si>
  <si>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</si>
  <si>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</si>
  <si>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</si>
  <si>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</si>
  <si>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</si>
  <si>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</si>
  <si>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</si>
  <si>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</si>
  <si>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</si>
  <si>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</si>
  <si>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</si>
  <si>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</si>
  <si>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</si>
  <si>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</si>
  <si>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</si>
  <si>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</si>
  <si>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</si>
  <si>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</si>
  <si>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</si>
  <si>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</si>
  <si>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</si>
  <si>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</si>
  <si>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</si>
  <si>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</si>
  <si>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</si>
  <si>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</si>
  <si>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</si>
  <si>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</si>
  <si>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</si>
  <si>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</si>
  <si>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</si>
  <si>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</si>
  <si>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</si>
  <si>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</si>
  <si>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</si>
  <si>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</si>
  <si>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</si>
  <si>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</si>
  <si>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</si>
  <si>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</si>
  <si>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松山市</t>
  </si>
  <si>
    <t>市役所前地下駐車場</t>
  </si>
  <si>
    <t>法非適用</t>
  </si>
  <si>
    <t>駐車場整備事業</t>
  </si>
  <si>
    <t>-</t>
  </si>
  <si>
    <t>Ａ２Ｂ２</t>
  </si>
  <si>
    <t>該当数値なし</t>
  </si>
  <si>
    <t>届出駐車場</t>
  </si>
  <si>
    <t>地下式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</si>
  <si>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</si>
  <si>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</si>
  <si>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</si>
  <si>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</si>
  <si>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</si>
  <si>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</si>
  <si>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</si>
  <si>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</si>
  <si>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平成24年10月から、指定管理者による利用料金制を導入したため、企業債残高対料金収入比率が平成25年度以降は0％になっている。
　当駐車場の地方債は平成30年度に償還が完了することもあり、大規模修繕を平成30年度以降で計画しており、施設が継続的に利用ができるよう、維持管理のための投資をしていく予定である。</t>
    <rPh sb="1" eb="3">
      <t>ヘイセイ</t>
    </rPh>
    <rPh sb="5" eb="6">
      <t>ネン</t>
    </rPh>
    <rPh sb="8" eb="9">
      <t>ガツ</t>
    </rPh>
    <rPh sb="12" eb="14">
      <t>シテイ</t>
    </rPh>
    <rPh sb="14" eb="17">
      <t>カンリシャ</t>
    </rPh>
    <rPh sb="20" eb="22">
      <t>リヨウ</t>
    </rPh>
    <rPh sb="22" eb="24">
      <t>リョウキン</t>
    </rPh>
    <rPh sb="24" eb="25">
      <t>セイ</t>
    </rPh>
    <rPh sb="26" eb="28">
      <t>ドウニュウ</t>
    </rPh>
    <rPh sb="33" eb="35">
      <t>キギョウ</t>
    </rPh>
    <rPh sb="35" eb="36">
      <t>サイ</t>
    </rPh>
    <rPh sb="36" eb="38">
      <t>ザンダカ</t>
    </rPh>
    <rPh sb="38" eb="39">
      <t>タイ</t>
    </rPh>
    <rPh sb="39" eb="41">
      <t>リョウキン</t>
    </rPh>
    <rPh sb="41" eb="43">
      <t>シュウニュウ</t>
    </rPh>
    <rPh sb="43" eb="45">
      <t>ヒリツ</t>
    </rPh>
    <rPh sb="46" eb="48">
      <t>ヘイセイ</t>
    </rPh>
    <rPh sb="50" eb="52">
      <t>ネンド</t>
    </rPh>
    <rPh sb="52" eb="54">
      <t>イコウ</t>
    </rPh>
    <rPh sb="66" eb="67">
      <t>トウ</t>
    </rPh>
    <rPh sb="67" eb="70">
      <t>チュウシャジョウ</t>
    </rPh>
    <rPh sb="71" eb="74">
      <t>チホウサイ</t>
    </rPh>
    <rPh sb="75" eb="77">
      <t>ヘイセイ</t>
    </rPh>
    <rPh sb="79" eb="81">
      <t>ネンド</t>
    </rPh>
    <rPh sb="82" eb="84">
      <t>ショウカン</t>
    </rPh>
    <rPh sb="85" eb="87">
      <t>カンリョウ</t>
    </rPh>
    <rPh sb="95" eb="98">
      <t>ダイキボ</t>
    </rPh>
    <rPh sb="98" eb="100">
      <t>シュウゼン</t>
    </rPh>
    <rPh sb="101" eb="103">
      <t>ヘイセイ</t>
    </rPh>
    <rPh sb="105" eb="107">
      <t>ネンド</t>
    </rPh>
    <rPh sb="107" eb="109">
      <t>イコウ</t>
    </rPh>
    <rPh sb="110" eb="112">
      <t>ケイカク</t>
    </rPh>
    <rPh sb="117" eb="119">
      <t>シセツ</t>
    </rPh>
    <rPh sb="120" eb="122">
      <t>ケイゾク</t>
    </rPh>
    <rPh sb="122" eb="123">
      <t>テキ</t>
    </rPh>
    <rPh sb="124" eb="126">
      <t>リヨウ</t>
    </rPh>
    <rPh sb="133" eb="135">
      <t>イジ</t>
    </rPh>
    <rPh sb="135" eb="137">
      <t>カンリ</t>
    </rPh>
    <rPh sb="141" eb="143">
      <t>トウシ</t>
    </rPh>
    <rPh sb="148" eb="150">
      <t>ヨテイ</t>
    </rPh>
    <phoneticPr fontId="6"/>
  </si>
  <si>
    <t>　駐車場建設時の地方債償還金を資本的収入（一般会計繰入金）で賄っている状況のため、他会計に依存している状況である。しかし、平成30年度で地方債の償還が完了するため、平成31年度以降は収支が改善する見込みである。
　利用台数および料金収入は横ばいか減少傾向にあるが、隣接の市営駐車場の閉鎖に伴い、今後の利用率は向上すると見込んでいる。</t>
    <rPh sb="1" eb="4">
      <t>チュウシャジョウ</t>
    </rPh>
    <rPh sb="4" eb="6">
      <t>ケンセツ</t>
    </rPh>
    <rPh sb="6" eb="7">
      <t>ジ</t>
    </rPh>
    <rPh sb="8" eb="11">
      <t>チホウサイ</t>
    </rPh>
    <rPh sb="11" eb="13">
      <t>ショウカン</t>
    </rPh>
    <rPh sb="13" eb="14">
      <t>キン</t>
    </rPh>
    <rPh sb="15" eb="18">
      <t>シホンテキ</t>
    </rPh>
    <rPh sb="18" eb="20">
      <t>シュウニュウ</t>
    </rPh>
    <rPh sb="21" eb="23">
      <t>イッパン</t>
    </rPh>
    <rPh sb="23" eb="25">
      <t>カイケイ</t>
    </rPh>
    <rPh sb="25" eb="27">
      <t>クリイレ</t>
    </rPh>
    <rPh sb="27" eb="28">
      <t>キン</t>
    </rPh>
    <rPh sb="30" eb="31">
      <t>マカナ</t>
    </rPh>
    <rPh sb="35" eb="37">
      <t>ジョウキョウ</t>
    </rPh>
    <rPh sb="41" eb="42">
      <t>タ</t>
    </rPh>
    <rPh sb="42" eb="44">
      <t>カイケイ</t>
    </rPh>
    <rPh sb="45" eb="47">
      <t>イゾン</t>
    </rPh>
    <rPh sb="51" eb="53">
      <t>ジョウキョウ</t>
    </rPh>
    <rPh sb="61" eb="63">
      <t>ヘイセイ</t>
    </rPh>
    <rPh sb="65" eb="66">
      <t>ネン</t>
    </rPh>
    <rPh sb="66" eb="67">
      <t>ド</t>
    </rPh>
    <rPh sb="68" eb="71">
      <t>チホウサイ</t>
    </rPh>
    <rPh sb="72" eb="74">
      <t>ショウカン</t>
    </rPh>
    <rPh sb="75" eb="77">
      <t>カンリョウ</t>
    </rPh>
    <rPh sb="82" eb="84">
      <t>ヘイセイ</t>
    </rPh>
    <rPh sb="86" eb="88">
      <t>ネンド</t>
    </rPh>
    <rPh sb="88" eb="90">
      <t>イコウ</t>
    </rPh>
    <rPh sb="91" eb="93">
      <t>シュウシ</t>
    </rPh>
    <rPh sb="94" eb="96">
      <t>カイゼン</t>
    </rPh>
    <rPh sb="98" eb="100">
      <t>ミコ</t>
    </rPh>
    <rPh sb="107" eb="109">
      <t>リヨウ</t>
    </rPh>
    <rPh sb="109" eb="111">
      <t>ダイスウ</t>
    </rPh>
    <rPh sb="114" eb="116">
      <t>リョウキン</t>
    </rPh>
    <rPh sb="116" eb="118">
      <t>シュウニュウ</t>
    </rPh>
    <rPh sb="119" eb="120">
      <t>ヨコ</t>
    </rPh>
    <rPh sb="123" eb="125">
      <t>ゲンショウ</t>
    </rPh>
    <rPh sb="125" eb="127">
      <t>ケイコウ</t>
    </rPh>
    <rPh sb="132" eb="134">
      <t>リンセツ</t>
    </rPh>
    <rPh sb="135" eb="137">
      <t>シエイ</t>
    </rPh>
    <rPh sb="137" eb="140">
      <t>チュウシャジョウ</t>
    </rPh>
    <rPh sb="141" eb="143">
      <t>ヘイサ</t>
    </rPh>
    <rPh sb="144" eb="145">
      <t>トモナ</t>
    </rPh>
    <rPh sb="147" eb="149">
      <t>コンゴ</t>
    </rPh>
    <rPh sb="150" eb="153">
      <t>リヨウリツ</t>
    </rPh>
    <rPh sb="154" eb="156">
      <t>コウジョウ</t>
    </rPh>
    <rPh sb="159" eb="161">
      <t>ミコ</t>
    </rPh>
    <phoneticPr fontId="6"/>
  </si>
  <si>
    <t>　施設稼働率は横ばいであるが、隣接駐車場の閉鎖に伴い、利用者増を見込んでいる。
　今後、状況に応じた料金改定や営業時間の変更など、利用率向上に向けて施設の管理者である指定管理者と協議していきたい。</t>
    <rPh sb="1" eb="3">
      <t>シセツ</t>
    </rPh>
    <rPh sb="3" eb="5">
      <t>カドウ</t>
    </rPh>
    <rPh sb="5" eb="6">
      <t>リツ</t>
    </rPh>
    <rPh sb="7" eb="8">
      <t>ヨコ</t>
    </rPh>
    <rPh sb="15" eb="17">
      <t>リンセツ</t>
    </rPh>
    <rPh sb="17" eb="20">
      <t>チュウシャジョウ</t>
    </rPh>
    <rPh sb="21" eb="23">
      <t>ヘイサ</t>
    </rPh>
    <rPh sb="24" eb="25">
      <t>トモナ</t>
    </rPh>
    <rPh sb="27" eb="30">
      <t>リヨウシャ</t>
    </rPh>
    <rPh sb="30" eb="31">
      <t>ゾウ</t>
    </rPh>
    <rPh sb="32" eb="34">
      <t>ミコ</t>
    </rPh>
    <rPh sb="41" eb="43">
      <t>コンゴ</t>
    </rPh>
    <rPh sb="44" eb="46">
      <t>ジョウキョウ</t>
    </rPh>
    <rPh sb="47" eb="48">
      <t>オウ</t>
    </rPh>
    <rPh sb="50" eb="52">
      <t>リョウキン</t>
    </rPh>
    <rPh sb="52" eb="54">
      <t>カイテイ</t>
    </rPh>
    <rPh sb="55" eb="57">
      <t>エイギョウ</t>
    </rPh>
    <rPh sb="57" eb="59">
      <t>ジカン</t>
    </rPh>
    <rPh sb="60" eb="62">
      <t>ヘンコウ</t>
    </rPh>
    <rPh sb="65" eb="68">
      <t>リヨウリツ</t>
    </rPh>
    <rPh sb="68" eb="70">
      <t>コウジョウ</t>
    </rPh>
    <rPh sb="71" eb="72">
      <t>ム</t>
    </rPh>
    <rPh sb="74" eb="76">
      <t>シセツ</t>
    </rPh>
    <rPh sb="77" eb="80">
      <t>カンリシャ</t>
    </rPh>
    <rPh sb="83" eb="85">
      <t>シテイ</t>
    </rPh>
    <rPh sb="85" eb="88">
      <t>カンリシャ</t>
    </rPh>
    <rPh sb="89" eb="91">
      <t>キョウギ</t>
    </rPh>
    <phoneticPr fontId="6"/>
  </si>
  <si>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rPh sb="1" eb="2">
      <t>トウ</t>
    </rPh>
    <rPh sb="2" eb="5">
      <t>チュウシャジョウ</t>
    </rPh>
    <rPh sb="7" eb="10">
      <t>シヤクショ</t>
    </rPh>
    <rPh sb="11" eb="13">
      <t>リンセツ</t>
    </rPh>
    <rPh sb="18" eb="21">
      <t>ライチョウシャ</t>
    </rPh>
    <rPh sb="21" eb="22">
      <t>ヨウ</t>
    </rPh>
    <rPh sb="22" eb="25">
      <t>チュウシャジョウ</t>
    </rPh>
    <rPh sb="29" eb="31">
      <t>リヨウ</t>
    </rPh>
    <rPh sb="79" eb="81">
      <t>コンゴ</t>
    </rPh>
    <rPh sb="82" eb="84">
      <t>ケイゾク</t>
    </rPh>
    <rPh sb="86" eb="88">
      <t>シセツ</t>
    </rPh>
    <rPh sb="89" eb="91">
      <t>カンリ</t>
    </rPh>
    <rPh sb="91" eb="93">
      <t>ウンエイ</t>
    </rPh>
    <rPh sb="97" eb="99">
      <t>ヒツヨウ</t>
    </rPh>
    <phoneticPr fontId="6"/>
  </si>
  <si>
    <t>その他</t>
    <rPh sb="2" eb="3">
      <t>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</si>
</sst>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c:v>
                </c:pt>
                <c:pt idx="1">
                  <c:v>24.9</c:v>
                </c:pt>
                <c:pt idx="2">
                  <c:v>23</c:v>
                </c:pt>
                <c:pt idx="3">
                  <c:v>21.1</c:v>
                </c:pt>
                <c:pt idx="4">
                  <c:v>19.600000000000001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94143488"/>
        <c:axId val="29414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94143488"/>
        <c:axId val="294143880"/>
      </c:lineChart>
      <c:dateAx>
        <c:axId val="294143488"/>
        <c:scaling>
          <c:orientation val="minMax"/>
        </c:scaling>
        <c:delete val="1"/>
        <c:axPos val="b"/>
        <c:numFmt formatCode="ge" sourceLinked="1"/>
        <c:majorTickMark val="none"/>
        <c:minorTickMark val="none"/>
        <c:tickLblPos val="none"/>
        <c:crossAx val="294143880"/>
        <c:crosses val="autoZero"/>
        <c:auto val="1"/>
        <c:lblOffset val="100"/>
        <c:baseTimeUnit val="years"/>
      </c:dateAx>
      <c:valAx>
        <c:axId val="29414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1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3951.5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94144664"/>
        <c:axId val="2941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94144664"/>
        <c:axId val="294145056"/>
      </c:lineChart>
      <c:dateAx>
        <c:axId val="294144664"/>
        <c:scaling>
          <c:orientation val="minMax"/>
        </c:scaling>
        <c:delete val="1"/>
        <c:axPos val="b"/>
        <c:numFmt formatCode="ge" sourceLinked="1"/>
        <c:majorTickMark val="none"/>
        <c:minorTickMark val="none"/>
        <c:tickLblPos val="none"/>
        <c:crossAx val="294145056"/>
        <c:crosses val="autoZero"/>
        <c:auto val="1"/>
        <c:lblOffset val="100"/>
        <c:baseTimeUnit val="years"/>
      </c:dateAx>
      <c:valAx>
        <c:axId val="29414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14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94145840"/>
        <c:axId val="29414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94145840"/>
        <c:axId val="294142704"/>
      </c:lineChart>
      <c:dateAx>
        <c:axId val="294145840"/>
        <c:scaling>
          <c:orientation val="minMax"/>
        </c:scaling>
        <c:delete val="1"/>
        <c:axPos val="b"/>
        <c:numFmt formatCode="ge" sourceLinked="1"/>
        <c:majorTickMark val="none"/>
        <c:minorTickMark val="none"/>
        <c:tickLblPos val="none"/>
        <c:crossAx val="294142704"/>
        <c:crosses val="autoZero"/>
        <c:auto val="1"/>
        <c:lblOffset val="100"/>
        <c:baseTimeUnit val="years"/>
      </c:dateAx>
      <c:valAx>
        <c:axId val="29414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14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95404352"/>
        <c:axId val="2954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95404352"/>
        <c:axId val="295409056"/>
      </c:lineChart>
      <c:dateAx>
        <c:axId val="295404352"/>
        <c:scaling>
          <c:orientation val="minMax"/>
        </c:scaling>
        <c:delete val="1"/>
        <c:axPos val="b"/>
        <c:numFmt formatCode="ge" sourceLinked="1"/>
        <c:majorTickMark val="none"/>
        <c:minorTickMark val="none"/>
        <c:tickLblPos val="none"/>
        <c:crossAx val="295409056"/>
        <c:crosses val="autoZero"/>
        <c:auto val="1"/>
        <c:lblOffset val="100"/>
        <c:baseTimeUnit val="years"/>
      </c:dateAx>
      <c:valAx>
        <c:axId val="29540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40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37.799999999999997</c:v>
                </c:pt>
                <c:pt idx="1">
                  <c:v>31</c:v>
                </c:pt>
                <c:pt idx="2">
                  <c:v>41.2</c:v>
                </c:pt>
                <c:pt idx="3">
                  <c:v>32.200000000000003</c:v>
                </c:pt>
                <c:pt idx="4">
                  <c:v>30.6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95407488"/>
        <c:axId val="2954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95407488"/>
        <c:axId val="295405920"/>
      </c:lineChart>
      <c:dateAx>
        <c:axId val="295407488"/>
        <c:scaling>
          <c:orientation val="minMax"/>
        </c:scaling>
        <c:delete val="1"/>
        <c:axPos val="b"/>
        <c:numFmt formatCode="ge" sourceLinked="1"/>
        <c:majorTickMark val="none"/>
        <c:minorTickMark val="none"/>
        <c:tickLblPos val="none"/>
        <c:crossAx val="295405920"/>
        <c:crosses val="autoZero"/>
        <c:auto val="1"/>
        <c:lblOffset val="100"/>
        <c:baseTimeUnit val="years"/>
      </c:dateAx>
      <c:valAx>
        <c:axId val="2954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4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400</c:v>
                </c:pt>
                <c:pt idx="1">
                  <c:v>311</c:v>
                </c:pt>
                <c:pt idx="2">
                  <c:v>415</c:v>
                </c:pt>
                <c:pt idx="3">
                  <c:v>321</c:v>
                </c:pt>
                <c:pt idx="4">
                  <c:v>311</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95403960"/>
        <c:axId val="2954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95403960"/>
        <c:axId val="295409840"/>
      </c:lineChart>
      <c:dateAx>
        <c:axId val="295403960"/>
        <c:scaling>
          <c:orientation val="minMax"/>
        </c:scaling>
        <c:delete val="1"/>
        <c:axPos val="b"/>
        <c:numFmt formatCode="ge" sourceLinked="1"/>
        <c:majorTickMark val="none"/>
        <c:minorTickMark val="none"/>
        <c:tickLblPos val="none"/>
        <c:crossAx val="295409840"/>
        <c:crosses val="autoZero"/>
        <c:auto val="1"/>
        <c:lblOffset val="100"/>
        <c:baseTimeUnit val="years"/>
      </c:dateAx>
      <c:valAx>
        <c:axId val="29540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40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322.2</c:v>
                </c:pt>
                <c:pt idx="1">
                  <c:v>301.10000000000002</c:v>
                </c:pt>
                <c:pt idx="2">
                  <c:v>303.3</c:v>
                </c:pt>
                <c:pt idx="3">
                  <c:v>308.89999999999998</c:v>
                </c:pt>
                <c:pt idx="4">
                  <c:v>305.60000000000002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95407880"/>
        <c:axId val="2954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95407880"/>
        <c:axId val="295404744"/>
      </c:lineChart>
      <c:dateAx>
        <c:axId val="295407880"/>
        <c:scaling>
          <c:orientation val="minMax"/>
        </c:scaling>
        <c:delete val="1"/>
        <c:axPos val="b"/>
        <c:numFmt formatCode="ge" sourceLinked="1"/>
        <c:majorTickMark val="none"/>
        <c:minorTickMark val="none"/>
        <c:tickLblPos val="none"/>
        <c:crossAx val="295404744"/>
        <c:crosses val="autoZero"/>
        <c:auto val="1"/>
        <c:lblOffset val="100"/>
        <c:baseTimeUnit val="years"/>
      </c:dateAx>
      <c:valAx>
        <c:axId val="29540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40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39.9</c:v>
                </c:pt>
                <c:pt idx="1">
                  <c:v>99.9</c:v>
                </c:pt>
                <c:pt idx="2">
                  <c:v>92.9</c:v>
                </c:pt>
                <c:pt idx="3">
                  <c:v>87.5</c:v>
                </c:pt>
                <c:pt idx="4">
                  <c:v>81.3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95410624"/>
        <c:axId val="2954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95410624"/>
        <c:axId val="295406704"/>
      </c:lineChart>
      <c:dateAx>
        <c:axId val="295410624"/>
        <c:scaling>
          <c:orientation val="minMax"/>
        </c:scaling>
        <c:delete val="1"/>
        <c:axPos val="b"/>
        <c:numFmt formatCode="ge" sourceLinked="1"/>
        <c:majorTickMark val="none"/>
        <c:minorTickMark val="none"/>
        <c:tickLblPos val="none"/>
        <c:crossAx val="295406704"/>
        <c:crosses val="autoZero"/>
        <c:auto val="1"/>
        <c:lblOffset val="100"/>
        <c:baseTimeUnit val="years"/>
      </c:dateAx>
      <c:valAx>
        <c:axId val="29540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41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8429</c:v>
                </c:pt>
                <c:pt idx="1">
                  <c:v>15013</c:v>
                </c:pt>
                <c:pt idx="2">
                  <c:v>14004</c:v>
                </c:pt>
                <c:pt idx="3">
                  <c:v>13184</c:v>
                </c:pt>
                <c:pt idx="4">
                  <c:v>12602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95405136"/>
        <c:axId val="2954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95405136"/>
        <c:axId val="295407096"/>
      </c:lineChart>
      <c:dateAx>
        <c:axId val="295405136"/>
        <c:scaling>
          <c:orientation val="minMax"/>
        </c:scaling>
        <c:delete val="1"/>
        <c:axPos val="b"/>
        <c:numFmt formatCode="ge" sourceLinked="1"/>
        <c:majorTickMark val="none"/>
        <c:minorTickMark val="none"/>
        <c:tickLblPos val="none"/>
        <c:crossAx val="295407096"/>
        <c:crosses val="autoZero"/>
        <c:auto val="1"/>
        <c:lblOffset val="100"/>
        <c:baseTimeUnit val="years"/>
      </c:dateAx>
      <c:valAx>
        <c:axId val="295407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40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1" zoomScale="55" zoomScaleNormal="55"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愛媛県松山市　市役所前地下駐車場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16349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260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29</v>
      </c>
      <c r="V31" s="117"/>
      <c r="W31" s="117"/>
      <c r="X31" s="117"/>
      <c r="Y31" s="117"/>
      <c r="Z31" s="117"/>
      <c r="AA31" s="117"/>
      <c r="AB31" s="117"/>
      <c r="AC31" s="117"/>
      <c r="AD31" s="117"/>
      <c r="AE31" s="117"/>
      <c r="AF31" s="117"/>
      <c r="AG31" s="117"/>
      <c r="AH31" s="117"/>
      <c r="AI31" s="117"/>
      <c r="AJ31" s="117"/>
      <c r="AK31" s="117"/>
      <c r="AL31" s="117"/>
      <c r="AM31" s="117"/>
      <c r="AN31" s="117">
        <f>データ!Z7</f>
        <v>24.9</v>
      </c>
      <c r="AO31" s="117"/>
      <c r="AP31" s="117"/>
      <c r="AQ31" s="117"/>
      <c r="AR31" s="117"/>
      <c r="AS31" s="117"/>
      <c r="AT31" s="117"/>
      <c r="AU31" s="117"/>
      <c r="AV31" s="117"/>
      <c r="AW31" s="117"/>
      <c r="AX31" s="117"/>
      <c r="AY31" s="117"/>
      <c r="AZ31" s="117"/>
      <c r="BA31" s="117"/>
      <c r="BB31" s="117"/>
      <c r="BC31" s="117"/>
      <c r="BD31" s="117"/>
      <c r="BE31" s="117"/>
      <c r="BF31" s="117"/>
      <c r="BG31" s="117">
        <f>データ!AA7</f>
        <v>23</v>
      </c>
      <c r="BH31" s="117"/>
      <c r="BI31" s="117"/>
      <c r="BJ31" s="117"/>
      <c r="BK31" s="117"/>
      <c r="BL31" s="117"/>
      <c r="BM31" s="117"/>
      <c r="BN31" s="117"/>
      <c r="BO31" s="117"/>
      <c r="BP31" s="117"/>
      <c r="BQ31" s="117"/>
      <c r="BR31" s="117"/>
      <c r="BS31" s="117"/>
      <c r="BT31" s="117"/>
      <c r="BU31" s="117"/>
      <c r="BV31" s="117"/>
      <c r="BW31" s="117"/>
      <c r="BX31" s="117"/>
      <c r="BY31" s="117"/>
      <c r="BZ31" s="117">
        <f>データ!AB7</f>
        <v>21.1</v>
      </c>
      <c r="CA31" s="117"/>
      <c r="CB31" s="117"/>
      <c r="CC31" s="117"/>
      <c r="CD31" s="117"/>
      <c r="CE31" s="117"/>
      <c r="CF31" s="117"/>
      <c r="CG31" s="117"/>
      <c r="CH31" s="117"/>
      <c r="CI31" s="117"/>
      <c r="CJ31" s="117"/>
      <c r="CK31" s="117"/>
      <c r="CL31" s="117"/>
      <c r="CM31" s="117"/>
      <c r="CN31" s="117"/>
      <c r="CO31" s="117"/>
      <c r="CP31" s="117"/>
      <c r="CQ31" s="117"/>
      <c r="CR31" s="117"/>
      <c r="CS31" s="117">
        <f>データ!AC7</f>
        <v>19.600000000000001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37.799999999999997</v>
      </c>
      <c r="EM31" s="117"/>
      <c r="EN31" s="117"/>
      <c r="EO31" s="117"/>
      <c r="EP31" s="117"/>
      <c r="EQ31" s="117"/>
      <c r="ER31" s="117"/>
      <c r="ES31" s="117"/>
      <c r="ET31" s="117"/>
      <c r="EU31" s="117"/>
      <c r="EV31" s="117"/>
      <c r="EW31" s="117"/>
      <c r="EX31" s="117"/>
      <c r="EY31" s="117"/>
      <c r="EZ31" s="117"/>
      <c r="FA31" s="117"/>
      <c r="FB31" s="117"/>
      <c r="FC31" s="117"/>
      <c r="FD31" s="117"/>
      <c r="FE31" s="117">
        <f>データ!AK7</f>
        <v>31</v>
      </c>
      <c r="FF31" s="117"/>
      <c r="FG31" s="117"/>
      <c r="FH31" s="117"/>
      <c r="FI31" s="117"/>
      <c r="FJ31" s="117"/>
      <c r="FK31" s="117"/>
      <c r="FL31" s="117"/>
      <c r="FM31" s="117"/>
      <c r="FN31" s="117"/>
      <c r="FO31" s="117"/>
      <c r="FP31" s="117"/>
      <c r="FQ31" s="117"/>
      <c r="FR31" s="117"/>
      <c r="FS31" s="117"/>
      <c r="FT31" s="117"/>
      <c r="FU31" s="117"/>
      <c r="FV31" s="117"/>
      <c r="FW31" s="117"/>
      <c r="FX31" s="117">
        <f>データ!AL7</f>
        <v>41.2</v>
      </c>
      <c r="FY31" s="117"/>
      <c r="FZ31" s="117"/>
      <c r="GA31" s="117"/>
      <c r="GB31" s="117"/>
      <c r="GC31" s="117"/>
      <c r="GD31" s="117"/>
      <c r="GE31" s="117"/>
      <c r="GF31" s="117"/>
      <c r="GG31" s="117"/>
      <c r="GH31" s="117"/>
      <c r="GI31" s="117"/>
      <c r="GJ31" s="117"/>
      <c r="GK31" s="117"/>
      <c r="GL31" s="117"/>
      <c r="GM31" s="117"/>
      <c r="GN31" s="117"/>
      <c r="GO31" s="117"/>
      <c r="GP31" s="117"/>
      <c r="GQ31" s="117">
        <f>データ!AM7</f>
        <v>32.200000000000003</v>
      </c>
      <c r="GR31" s="117"/>
      <c r="GS31" s="117"/>
      <c r="GT31" s="117"/>
      <c r="GU31" s="117"/>
      <c r="GV31" s="117"/>
      <c r="GW31" s="117"/>
      <c r="GX31" s="117"/>
      <c r="GY31" s="117"/>
      <c r="GZ31" s="117"/>
      <c r="HA31" s="117"/>
      <c r="HB31" s="117"/>
      <c r="HC31" s="117"/>
      <c r="HD31" s="117"/>
      <c r="HE31" s="117"/>
      <c r="HF31" s="117"/>
      <c r="HG31" s="117"/>
      <c r="HH31" s="117"/>
      <c r="HI31" s="117"/>
      <c r="HJ31" s="117">
        <f>データ!AN7</f>
        <v>30.6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322.2</v>
      </c>
      <c r="JD31" s="119"/>
      <c r="JE31" s="119"/>
      <c r="JF31" s="119"/>
      <c r="JG31" s="119"/>
      <c r="JH31" s="119"/>
      <c r="JI31" s="119"/>
      <c r="JJ31" s="119"/>
      <c r="JK31" s="119"/>
      <c r="JL31" s="119"/>
      <c r="JM31" s="119"/>
      <c r="JN31" s="119"/>
      <c r="JO31" s="119"/>
      <c r="JP31" s="119"/>
      <c r="JQ31" s="119"/>
      <c r="JR31" s="119"/>
      <c r="JS31" s="119"/>
      <c r="JT31" s="119"/>
      <c r="JU31" s="120"/>
      <c r="JV31" s="118">
        <f>データ!DL7</f>
        <v>301.10000000000002</v>
      </c>
      <c r="JW31" s="119"/>
      <c r="JX31" s="119"/>
      <c r="JY31" s="119"/>
      <c r="JZ31" s="119"/>
      <c r="KA31" s="119"/>
      <c r="KB31" s="119"/>
      <c r="KC31" s="119"/>
      <c r="KD31" s="119"/>
      <c r="KE31" s="119"/>
      <c r="KF31" s="119"/>
      <c r="KG31" s="119"/>
      <c r="KH31" s="119"/>
      <c r="KI31" s="119"/>
      <c r="KJ31" s="119"/>
      <c r="KK31" s="119"/>
      <c r="KL31" s="119"/>
      <c r="KM31" s="119"/>
      <c r="KN31" s="120"/>
      <c r="KO31" s="118">
        <f>データ!DM7</f>
        <v>303.3</v>
      </c>
      <c r="KP31" s="119"/>
      <c r="KQ31" s="119"/>
      <c r="KR31" s="119"/>
      <c r="KS31" s="119"/>
      <c r="KT31" s="119"/>
      <c r="KU31" s="119"/>
      <c r="KV31" s="119"/>
      <c r="KW31" s="119"/>
      <c r="KX31" s="119"/>
      <c r="KY31" s="119"/>
      <c r="KZ31" s="119"/>
      <c r="LA31" s="119"/>
      <c r="LB31" s="119"/>
      <c r="LC31" s="119"/>
      <c r="LD31" s="119"/>
      <c r="LE31" s="119"/>
      <c r="LF31" s="119"/>
      <c r="LG31" s="120"/>
      <c r="LH31" s="118">
        <f>データ!DN7</f>
        <v>308.89999999999998</v>
      </c>
      <c r="LI31" s="119"/>
      <c r="LJ31" s="119"/>
      <c r="LK31" s="119"/>
      <c r="LL31" s="119"/>
      <c r="LM31" s="119"/>
      <c r="LN31" s="119"/>
      <c r="LO31" s="119"/>
      <c r="LP31" s="119"/>
      <c r="LQ31" s="119"/>
      <c r="LR31" s="119"/>
      <c r="LS31" s="119"/>
      <c r="LT31" s="119"/>
      <c r="LU31" s="119"/>
      <c r="LV31" s="119"/>
      <c r="LW31" s="119"/>
      <c r="LX31" s="119"/>
      <c r="LY31" s="119"/>
      <c r="LZ31" s="120"/>
      <c r="MA31" s="118">
        <f>データ!DO7</f>
        <v>305.60000000000002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400</v>
      </c>
      <c r="V52" s="125"/>
      <c r="W52" s="125"/>
      <c r="X52" s="125"/>
      <c r="Y52" s="125"/>
      <c r="Z52" s="125"/>
      <c r="AA52" s="125"/>
      <c r="AB52" s="125"/>
      <c r="AC52" s="125"/>
      <c r="AD52" s="125"/>
      <c r="AE52" s="125"/>
      <c r="AF52" s="125"/>
      <c r="AG52" s="125"/>
      <c r="AH52" s="125"/>
      <c r="AI52" s="125"/>
      <c r="AJ52" s="125"/>
      <c r="AK52" s="125"/>
      <c r="AL52" s="125"/>
      <c r="AM52" s="125"/>
      <c r="AN52" s="125">
        <f>データ!AV7</f>
        <v>311</v>
      </c>
      <c r="AO52" s="125"/>
      <c r="AP52" s="125"/>
      <c r="AQ52" s="125"/>
      <c r="AR52" s="125"/>
      <c r="AS52" s="125"/>
      <c r="AT52" s="125"/>
      <c r="AU52" s="125"/>
      <c r="AV52" s="125"/>
      <c r="AW52" s="125"/>
      <c r="AX52" s="125"/>
      <c r="AY52" s="125"/>
      <c r="AZ52" s="125"/>
      <c r="BA52" s="125"/>
      <c r="BB52" s="125"/>
      <c r="BC52" s="125"/>
      <c r="BD52" s="125"/>
      <c r="BE52" s="125"/>
      <c r="BF52" s="125"/>
      <c r="BG52" s="125">
        <f>データ!AW7</f>
        <v>415</v>
      </c>
      <c r="BH52" s="125"/>
      <c r="BI52" s="125"/>
      <c r="BJ52" s="125"/>
      <c r="BK52" s="125"/>
      <c r="BL52" s="125"/>
      <c r="BM52" s="125"/>
      <c r="BN52" s="125"/>
      <c r="BO52" s="125"/>
      <c r="BP52" s="125"/>
      <c r="BQ52" s="125"/>
      <c r="BR52" s="125"/>
      <c r="BS52" s="125"/>
      <c r="BT52" s="125"/>
      <c r="BU52" s="125"/>
      <c r="BV52" s="125"/>
      <c r="BW52" s="125"/>
      <c r="BX52" s="125"/>
      <c r="BY52" s="125"/>
      <c r="BZ52" s="125">
        <f>データ!AX7</f>
        <v>321</v>
      </c>
      <c r="CA52" s="125"/>
      <c r="CB52" s="125"/>
      <c r="CC52" s="125"/>
      <c r="CD52" s="125"/>
      <c r="CE52" s="125"/>
      <c r="CF52" s="125"/>
      <c r="CG52" s="125"/>
      <c r="CH52" s="125"/>
      <c r="CI52" s="125"/>
      <c r="CJ52" s="125"/>
      <c r="CK52" s="125"/>
      <c r="CL52" s="125"/>
      <c r="CM52" s="125"/>
      <c r="CN52" s="125"/>
      <c r="CO52" s="125"/>
      <c r="CP52" s="125"/>
      <c r="CQ52" s="125"/>
      <c r="CR52" s="125"/>
      <c r="CS52" s="125">
        <f>データ!AY7</f>
        <v>311</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39.9</v>
      </c>
      <c r="EM52" s="117"/>
      <c r="EN52" s="117"/>
      <c r="EO52" s="117"/>
      <c r="EP52" s="117"/>
      <c r="EQ52" s="117"/>
      <c r="ER52" s="117"/>
      <c r="ES52" s="117"/>
      <c r="ET52" s="117"/>
      <c r="EU52" s="117"/>
      <c r="EV52" s="117"/>
      <c r="EW52" s="117"/>
      <c r="EX52" s="117"/>
      <c r="EY52" s="117"/>
      <c r="EZ52" s="117"/>
      <c r="FA52" s="117"/>
      <c r="FB52" s="117"/>
      <c r="FC52" s="117"/>
      <c r="FD52" s="117"/>
      <c r="FE52" s="117">
        <f>データ!BG7</f>
        <v>99.9</v>
      </c>
      <c r="FF52" s="117"/>
      <c r="FG52" s="117"/>
      <c r="FH52" s="117"/>
      <c r="FI52" s="117"/>
      <c r="FJ52" s="117"/>
      <c r="FK52" s="117"/>
      <c r="FL52" s="117"/>
      <c r="FM52" s="117"/>
      <c r="FN52" s="117"/>
      <c r="FO52" s="117"/>
      <c r="FP52" s="117"/>
      <c r="FQ52" s="117"/>
      <c r="FR52" s="117"/>
      <c r="FS52" s="117"/>
      <c r="FT52" s="117"/>
      <c r="FU52" s="117"/>
      <c r="FV52" s="117"/>
      <c r="FW52" s="117"/>
      <c r="FX52" s="117">
        <f>データ!BH7</f>
        <v>92.9</v>
      </c>
      <c r="FY52" s="117"/>
      <c r="FZ52" s="117"/>
      <c r="GA52" s="117"/>
      <c r="GB52" s="117"/>
      <c r="GC52" s="117"/>
      <c r="GD52" s="117"/>
      <c r="GE52" s="117"/>
      <c r="GF52" s="117"/>
      <c r="GG52" s="117"/>
      <c r="GH52" s="117"/>
      <c r="GI52" s="117"/>
      <c r="GJ52" s="117"/>
      <c r="GK52" s="117"/>
      <c r="GL52" s="117"/>
      <c r="GM52" s="117"/>
      <c r="GN52" s="117"/>
      <c r="GO52" s="117"/>
      <c r="GP52" s="117"/>
      <c r="GQ52" s="117">
        <f>データ!BI7</f>
        <v>87.5</v>
      </c>
      <c r="GR52" s="117"/>
      <c r="GS52" s="117"/>
      <c r="GT52" s="117"/>
      <c r="GU52" s="117"/>
      <c r="GV52" s="117"/>
      <c r="GW52" s="117"/>
      <c r="GX52" s="117"/>
      <c r="GY52" s="117"/>
      <c r="GZ52" s="117"/>
      <c r="HA52" s="117"/>
      <c r="HB52" s="117"/>
      <c r="HC52" s="117"/>
      <c r="HD52" s="117"/>
      <c r="HE52" s="117"/>
      <c r="HF52" s="117"/>
      <c r="HG52" s="117"/>
      <c r="HH52" s="117"/>
      <c r="HI52" s="117"/>
      <c r="HJ52" s="117">
        <f>データ!BJ7</f>
        <v>81.3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8429</v>
      </c>
      <c r="JD52" s="125"/>
      <c r="JE52" s="125"/>
      <c r="JF52" s="125"/>
      <c r="JG52" s="125"/>
      <c r="JH52" s="125"/>
      <c r="JI52" s="125"/>
      <c r="JJ52" s="125"/>
      <c r="JK52" s="125"/>
      <c r="JL52" s="125"/>
      <c r="JM52" s="125"/>
      <c r="JN52" s="125"/>
      <c r="JO52" s="125"/>
      <c r="JP52" s="125"/>
      <c r="JQ52" s="125"/>
      <c r="JR52" s="125"/>
      <c r="JS52" s="125"/>
      <c r="JT52" s="125"/>
      <c r="JU52" s="125"/>
      <c r="JV52" s="125">
        <f>データ!BR7</f>
        <v>15013</v>
      </c>
      <c r="JW52" s="125"/>
      <c r="JX52" s="125"/>
      <c r="JY52" s="125"/>
      <c r="JZ52" s="125"/>
      <c r="KA52" s="125"/>
      <c r="KB52" s="125"/>
      <c r="KC52" s="125"/>
      <c r="KD52" s="125"/>
      <c r="KE52" s="125"/>
      <c r="KF52" s="125"/>
      <c r="KG52" s="125"/>
      <c r="KH52" s="125"/>
      <c r="KI52" s="125"/>
      <c r="KJ52" s="125"/>
      <c r="KK52" s="125"/>
      <c r="KL52" s="125"/>
      <c r="KM52" s="125"/>
      <c r="KN52" s="125"/>
      <c r="KO52" s="125">
        <f>データ!BS7</f>
        <v>14004</v>
      </c>
      <c r="KP52" s="125"/>
      <c r="KQ52" s="125"/>
      <c r="KR52" s="125"/>
      <c r="KS52" s="125"/>
      <c r="KT52" s="125"/>
      <c r="KU52" s="125"/>
      <c r="KV52" s="125"/>
      <c r="KW52" s="125"/>
      <c r="KX52" s="125"/>
      <c r="KY52" s="125"/>
      <c r="KZ52" s="125"/>
      <c r="LA52" s="125"/>
      <c r="LB52" s="125"/>
      <c r="LC52" s="125"/>
      <c r="LD52" s="125"/>
      <c r="LE52" s="125"/>
      <c r="LF52" s="125"/>
      <c r="LG52" s="125"/>
      <c r="LH52" s="125">
        <f>データ!BT7</f>
        <v>13184</v>
      </c>
      <c r="LI52" s="125"/>
      <c r="LJ52" s="125"/>
      <c r="LK52" s="125"/>
      <c r="LL52" s="125"/>
      <c r="LM52" s="125"/>
      <c r="LN52" s="125"/>
      <c r="LO52" s="125"/>
      <c r="LP52" s="125"/>
      <c r="LQ52" s="125"/>
      <c r="LR52" s="125"/>
      <c r="LS52" s="125"/>
      <c r="LT52" s="125"/>
      <c r="LU52" s="125"/>
      <c r="LV52" s="125"/>
      <c r="LW52" s="125"/>
      <c r="LX52" s="125"/>
      <c r="LY52" s="125"/>
      <c r="LZ52" s="125"/>
      <c r="MA52" s="125">
        <f>データ!BU7</f>
        <v>12602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3951.5</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382019</v>
      </c>
      <c r="D6" s="61">
        <f t="shared" si="1"/>
        <v>47</v>
      </c>
      <c r="E6" s="61">
        <f t="shared" si="1"/>
        <v>14</v>
      </c>
      <c r="F6" s="61">
        <f t="shared" si="1"/>
        <v>0</v>
      </c>
      <c r="G6" s="61">
        <f t="shared" si="1"/>
        <v>4</v>
      </c>
      <c r="H6" s="61" t="str">
        <f>SUBSTITUTE(H8,"　","")</f>
        <v>愛媛県松山市</v>
      </c>
      <c r="I6" s="61" t="str">
        <f t="shared" si="1"/>
        <v>市役所前地下駐車場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18</v>
      </c>
      <c r="S6" s="63" t="str">
        <f t="shared" si="1"/>
        <v>公共施設</v>
      </c>
      <c r="T6" s="63" t="str">
        <f t="shared" si="1"/>
        <v>無</v>
      </c>
      <c r="U6" s="64">
        <f t="shared" si="1"/>
        <v>16349</v>
      </c>
      <c r="V6" s="64">
        <f t="shared" si="1"/>
        <v>90</v>
      </c>
      <c r="W6" s="64">
        <f t="shared" si="1"/>
        <v>260</v>
      </c>
      <c r="X6" s="63" t="str">
        <f t="shared" si="1"/>
        <v>利用料金制</v>
      </c>
      <c r="Y6" s="65">
        <f>IF(Y8="-",NA(),Y8)</f>
        <v>29</v>
      </c>
      <c r="Z6" s="65">
        <f t="shared" ref="Z6:AH6" si="2">IF(Z8="-",NA(),Z8)</f>
        <v>24.9</v>
      </c>
      <c r="AA6" s="65">
        <f t="shared" si="2"/>
        <v>23</v>
      </c>
      <c r="AB6" s="65">
        <f t="shared" si="2"/>
        <v>21.1</v>
      </c>
      <c r="AC6" s="65">
        <f t="shared" si="2"/>
        <v>19.600000000000001</v>
      </c>
      <c r="AD6" s="65">
        <f t="shared" si="2"/>
        <v>106.2</v>
      </c>
      <c r="AE6" s="65">
        <f t="shared" si="2"/>
        <v>108.7</v>
      </c>
      <c r="AF6" s="65">
        <f t="shared" si="2"/>
        <v>121</v>
      </c>
      <c r="AG6" s="65">
        <f t="shared" si="2"/>
        <v>123.7</v>
      </c>
      <c r="AH6" s="65">
        <f t="shared" si="2"/>
        <v>126</v>
      </c>
      <c r="AI6" s="62" t="str">
        <f>IF(AI8="-","",IF(AI8="-","【-】","【"&amp;SUBSTITUTE(TEXT(AI8,"#,##0.0"),"-","△")&amp;"】"))</f>
        <v>【275.4】</v>
      </c>
      <c r="AJ6" s="65">
        <f>IF(AJ8="-",NA(),AJ8)</f>
        <v>37.799999999999997</v>
      </c>
      <c r="AK6" s="65">
        <f t="shared" ref="AK6:AS6" si="3">IF(AK8="-",NA(),AK8)</f>
        <v>31</v>
      </c>
      <c r="AL6" s="65">
        <f t="shared" si="3"/>
        <v>41.2</v>
      </c>
      <c r="AM6" s="65">
        <f t="shared" si="3"/>
        <v>32.200000000000003</v>
      </c>
      <c r="AN6" s="65">
        <f t="shared" si="3"/>
        <v>30.6</v>
      </c>
      <c r="AO6" s="65">
        <f t="shared" si="3"/>
        <v>23.3</v>
      </c>
      <c r="AP6" s="65">
        <f t="shared" si="3"/>
        <v>19.5</v>
      </c>
      <c r="AQ6" s="65">
        <f t="shared" si="3"/>
        <v>15.7</v>
      </c>
      <c r="AR6" s="65">
        <f t="shared" si="3"/>
        <v>13.8</v>
      </c>
      <c r="AS6" s="65">
        <f t="shared" si="3"/>
        <v>12.6</v>
      </c>
      <c r="AT6" s="62" t="str">
        <f>IF(AT8="-","",IF(AT8="-","【-】","【"&amp;SUBSTITUTE(TEXT(AT8,"#,##0.0"),"-","△")&amp;"】"))</f>
        <v>【13.3】</v>
      </c>
      <c r="AU6" s="66">
        <f>IF(AU8="-",NA(),AU8)</f>
        <v>400</v>
      </c>
      <c r="AV6" s="66">
        <f t="shared" ref="AV6:BD6" si="4">IF(AV8="-",NA(),AV8)</f>
        <v>311</v>
      </c>
      <c r="AW6" s="66">
        <f t="shared" si="4"/>
        <v>415</v>
      </c>
      <c r="AX6" s="66">
        <f t="shared" si="4"/>
        <v>321</v>
      </c>
      <c r="AY6" s="66">
        <f t="shared" si="4"/>
        <v>311</v>
      </c>
      <c r="AZ6" s="66">
        <f t="shared" si="4"/>
        <v>526</v>
      </c>
      <c r="BA6" s="66">
        <f t="shared" si="4"/>
        <v>437</v>
      </c>
      <c r="BB6" s="66">
        <f t="shared" si="4"/>
        <v>350</v>
      </c>
      <c r="BC6" s="66">
        <f t="shared" si="4"/>
        <v>309</v>
      </c>
      <c r="BD6" s="66">
        <f t="shared" si="4"/>
        <v>268</v>
      </c>
      <c r="BE6" s="64" t="str">
        <f>IF(BE8="-","",IF(BE8="-","【-】","【"&amp;SUBSTITUTE(TEXT(BE8,"#,##0"),"-","△")&amp;"】"))</f>
        <v>【140】</v>
      </c>
      <c r="BF6" s="65">
        <f>IF(BF8="-",NA(),BF8)</f>
        <v>39.9</v>
      </c>
      <c r="BG6" s="65">
        <f t="shared" ref="BG6:BO6" si="5">IF(BG8="-",NA(),BG8)</f>
        <v>99.9</v>
      </c>
      <c r="BH6" s="65">
        <f t="shared" si="5"/>
        <v>92.9</v>
      </c>
      <c r="BI6" s="65">
        <f t="shared" si="5"/>
        <v>87.5</v>
      </c>
      <c r="BJ6" s="65">
        <f t="shared" si="5"/>
        <v>81.3</v>
      </c>
      <c r="BK6" s="65">
        <f t="shared" si="5"/>
        <v>13.1</v>
      </c>
      <c r="BL6" s="65">
        <f t="shared" si="5"/>
        <v>15.5</v>
      </c>
      <c r="BM6" s="65">
        <f t="shared" si="5"/>
        <v>12.9</v>
      </c>
      <c r="BN6" s="65">
        <f t="shared" si="5"/>
        <v>10.6</v>
      </c>
      <c r="BO6" s="65">
        <f t="shared" si="5"/>
        <v>13.9</v>
      </c>
      <c r="BP6" s="62" t="str">
        <f>IF(BP8="-","",IF(BP8="-","【-】","【"&amp;SUBSTITUTE(TEXT(BP8,"#,##0.0"),"-","△")&amp;"】"))</f>
        <v>【45.2】</v>
      </c>
      <c r="BQ6" s="66">
        <f>IF(BQ8="-",NA(),BQ8)</f>
        <v>8429</v>
      </c>
      <c r="BR6" s="66">
        <f t="shared" ref="BR6:BZ6" si="6">IF(BR8="-",NA(),BR8)</f>
        <v>15013</v>
      </c>
      <c r="BS6" s="66">
        <f t="shared" si="6"/>
        <v>14004</v>
      </c>
      <c r="BT6" s="66">
        <f t="shared" si="6"/>
        <v>13184</v>
      </c>
      <c r="BU6" s="66">
        <f t="shared" si="6"/>
        <v>12602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3951.5</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322.2</v>
      </c>
      <c r="DL6" s="65">
        <f t="shared" ref="DL6:DT6" si="9">IF(DL8="-",NA(),DL8)</f>
        <v>301.10000000000002</v>
      </c>
      <c r="DM6" s="65">
        <f t="shared" si="9"/>
        <v>303.3</v>
      </c>
      <c r="DN6" s="65">
        <f t="shared" si="9"/>
        <v>308.89999999999998</v>
      </c>
      <c r="DO6" s="65">
        <f t="shared" si="9"/>
        <v>305.60000000000002</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382019</v>
      </c>
      <c r="D7" s="61">
        <f t="shared" si="10"/>
        <v>47</v>
      </c>
      <c r="E7" s="61">
        <f t="shared" si="10"/>
        <v>14</v>
      </c>
      <c r="F7" s="61">
        <f t="shared" si="10"/>
        <v>0</v>
      </c>
      <c r="G7" s="61">
        <f t="shared" si="10"/>
        <v>4</v>
      </c>
      <c r="H7" s="61" t="str">
        <f t="shared" si="10"/>
        <v>愛媛県　松山市</v>
      </c>
      <c r="I7" s="61" t="str">
        <f t="shared" si="10"/>
        <v>市役所前地下駐車場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18</v>
      </c>
      <c r="S7" s="63" t="str">
        <f t="shared" si="10"/>
        <v>公共施設</v>
      </c>
      <c r="T7" s="63" t="str">
        <f t="shared" si="10"/>
        <v>無</v>
      </c>
      <c r="U7" s="64">
        <f t="shared" si="10"/>
        <v>16349</v>
      </c>
      <c r="V7" s="64">
        <f t="shared" si="10"/>
        <v>90</v>
      </c>
      <c r="W7" s="64">
        <f t="shared" si="10"/>
        <v>260</v>
      </c>
      <c r="X7" s="63" t="str">
        <f t="shared" si="10"/>
        <v>利用料金制</v>
      </c>
      <c r="Y7" s="65">
        <f>Y8</f>
        <v>29</v>
      </c>
      <c r="Z7" s="65">
        <f t="shared" ref="Z7:AH7" si="11">Z8</f>
        <v>24.9</v>
      </c>
      <c r="AA7" s="65">
        <f t="shared" si="11"/>
        <v>23</v>
      </c>
      <c r="AB7" s="65">
        <f t="shared" si="11"/>
        <v>21.1</v>
      </c>
      <c r="AC7" s="65">
        <f t="shared" si="11"/>
        <v>19.600000000000001</v>
      </c>
      <c r="AD7" s="65">
        <f t="shared" si="11"/>
        <v>106.2</v>
      </c>
      <c r="AE7" s="65">
        <f t="shared" si="11"/>
        <v>108.7</v>
      </c>
      <c r="AF7" s="65">
        <f t="shared" si="11"/>
        <v>121</v>
      </c>
      <c r="AG7" s="65">
        <f t="shared" si="11"/>
        <v>123.7</v>
      </c>
      <c r="AH7" s="65">
        <f t="shared" si="11"/>
        <v>126</v>
      </c>
      <c r="AI7" s="62"/>
      <c r="AJ7" s="65">
        <f>AJ8</f>
        <v>37.799999999999997</v>
      </c>
      <c r="AK7" s="65">
        <f t="shared" ref="AK7:AS7" si="12">AK8</f>
        <v>31</v>
      </c>
      <c r="AL7" s="65">
        <f t="shared" si="12"/>
        <v>41.2</v>
      </c>
      <c r="AM7" s="65">
        <f t="shared" si="12"/>
        <v>32.200000000000003</v>
      </c>
      <c r="AN7" s="65">
        <f t="shared" si="12"/>
        <v>30.6</v>
      </c>
      <c r="AO7" s="65">
        <f t="shared" si="12"/>
        <v>23.3</v>
      </c>
      <c r="AP7" s="65">
        <f t="shared" si="12"/>
        <v>19.5</v>
      </c>
      <c r="AQ7" s="65">
        <f t="shared" si="12"/>
        <v>15.7</v>
      </c>
      <c r="AR7" s="65">
        <f t="shared" si="12"/>
        <v>13.8</v>
      </c>
      <c r="AS7" s="65">
        <f t="shared" si="12"/>
        <v>12.6</v>
      </c>
      <c r="AT7" s="62"/>
      <c r="AU7" s="66">
        <f>AU8</f>
        <v>400</v>
      </c>
      <c r="AV7" s="66">
        <f t="shared" ref="AV7:BD7" si="13">AV8</f>
        <v>311</v>
      </c>
      <c r="AW7" s="66">
        <f t="shared" si="13"/>
        <v>415</v>
      </c>
      <c r="AX7" s="66">
        <f t="shared" si="13"/>
        <v>321</v>
      </c>
      <c r="AY7" s="66">
        <f t="shared" si="13"/>
        <v>311</v>
      </c>
      <c r="AZ7" s="66">
        <f t="shared" si="13"/>
        <v>526</v>
      </c>
      <c r="BA7" s="66">
        <f t="shared" si="13"/>
        <v>437</v>
      </c>
      <c r="BB7" s="66">
        <f t="shared" si="13"/>
        <v>350</v>
      </c>
      <c r="BC7" s="66">
        <f t="shared" si="13"/>
        <v>309</v>
      </c>
      <c r="BD7" s="66">
        <f t="shared" si="13"/>
        <v>268</v>
      </c>
      <c r="BE7" s="64"/>
      <c r="BF7" s="65">
        <f>BF8</f>
        <v>39.9</v>
      </c>
      <c r="BG7" s="65">
        <f t="shared" ref="BG7:BO7" si="14">BG8</f>
        <v>99.9</v>
      </c>
      <c r="BH7" s="65">
        <f t="shared" si="14"/>
        <v>92.9</v>
      </c>
      <c r="BI7" s="65">
        <f t="shared" si="14"/>
        <v>87.5</v>
      </c>
      <c r="BJ7" s="65">
        <f t="shared" si="14"/>
        <v>81.3</v>
      </c>
      <c r="BK7" s="65">
        <f t="shared" si="14"/>
        <v>13.1</v>
      </c>
      <c r="BL7" s="65">
        <f t="shared" si="14"/>
        <v>15.5</v>
      </c>
      <c r="BM7" s="65">
        <f t="shared" si="14"/>
        <v>12.9</v>
      </c>
      <c r="BN7" s="65">
        <f t="shared" si="14"/>
        <v>10.6</v>
      </c>
      <c r="BO7" s="65">
        <f t="shared" si="14"/>
        <v>13.9</v>
      </c>
      <c r="BP7" s="62"/>
      <c r="BQ7" s="66">
        <f>BQ8</f>
        <v>8429</v>
      </c>
      <c r="BR7" s="66">
        <f t="shared" ref="BR7:BZ7" si="15">BR8</f>
        <v>15013</v>
      </c>
      <c r="BS7" s="66">
        <f t="shared" si="15"/>
        <v>14004</v>
      </c>
      <c r="BT7" s="66">
        <f t="shared" si="15"/>
        <v>13184</v>
      </c>
      <c r="BU7" s="66">
        <f t="shared" si="15"/>
        <v>12602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3951.5</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322.2</v>
      </c>
      <c r="DL7" s="65">
        <f t="shared" ref="DL7:DT7" si="17">DL8</f>
        <v>301.10000000000002</v>
      </c>
      <c r="DM7" s="65">
        <f t="shared" si="17"/>
        <v>303.3</v>
      </c>
      <c r="DN7" s="65">
        <f t="shared" si="17"/>
        <v>308.89999999999998</v>
      </c>
      <c r="DO7" s="65">
        <f t="shared" si="17"/>
        <v>305.60000000000002</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382019</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18</v>
      </c>
      <c r="S8" s="70" t="s">
        <v>122</v>
      </c>
      <c r="T8" s="70" t="s">
        <v>123</v>
      </c>
      <c r="U8" s="71">
        <v>16349</v>
      </c>
      <c r="V8" s="71">
        <v>90</v>
      </c>
      <c r="W8" s="71">
        <v>260</v>
      </c>
      <c r="X8" s="70" t="s">
        <v>124</v>
      </c>
      <c r="Y8" s="72">
        <v>29</v>
      </c>
      <c r="Z8" s="72">
        <v>24.9</v>
      </c>
      <c r="AA8" s="72">
        <v>23</v>
      </c>
      <c r="AB8" s="72">
        <v>21.1</v>
      </c>
      <c r="AC8" s="72">
        <v>19.600000000000001</v>
      </c>
      <c r="AD8" s="72">
        <v>106.2</v>
      </c>
      <c r="AE8" s="72">
        <v>108.7</v>
      </c>
      <c r="AF8" s="72">
        <v>121</v>
      </c>
      <c r="AG8" s="72">
        <v>123.7</v>
      </c>
      <c r="AH8" s="72">
        <v>126</v>
      </c>
      <c r="AI8" s="69">
        <v>275.39999999999998</v>
      </c>
      <c r="AJ8" s="72">
        <v>37.799999999999997</v>
      </c>
      <c r="AK8" s="72">
        <v>31</v>
      </c>
      <c r="AL8" s="72">
        <v>41.2</v>
      </c>
      <c r="AM8" s="72">
        <v>32.200000000000003</v>
      </c>
      <c r="AN8" s="72">
        <v>30.6</v>
      </c>
      <c r="AO8" s="72">
        <v>23.3</v>
      </c>
      <c r="AP8" s="72">
        <v>19.5</v>
      </c>
      <c r="AQ8" s="72">
        <v>15.7</v>
      </c>
      <c r="AR8" s="72">
        <v>13.8</v>
      </c>
      <c r="AS8" s="72">
        <v>12.6</v>
      </c>
      <c r="AT8" s="69">
        <v>13.3</v>
      </c>
      <c r="AU8" s="73">
        <v>400</v>
      </c>
      <c r="AV8" s="73">
        <v>311</v>
      </c>
      <c r="AW8" s="73">
        <v>415</v>
      </c>
      <c r="AX8" s="73">
        <v>321</v>
      </c>
      <c r="AY8" s="73">
        <v>311</v>
      </c>
      <c r="AZ8" s="73">
        <v>526</v>
      </c>
      <c r="BA8" s="73">
        <v>437</v>
      </c>
      <c r="BB8" s="73">
        <v>350</v>
      </c>
      <c r="BC8" s="73">
        <v>309</v>
      </c>
      <c r="BD8" s="73">
        <v>268</v>
      </c>
      <c r="BE8" s="73">
        <v>140</v>
      </c>
      <c r="BF8" s="72">
        <v>39.9</v>
      </c>
      <c r="BG8" s="72">
        <v>99.9</v>
      </c>
      <c r="BH8" s="72">
        <v>92.9</v>
      </c>
      <c r="BI8" s="72">
        <v>87.5</v>
      </c>
      <c r="BJ8" s="72">
        <v>81.3</v>
      </c>
      <c r="BK8" s="72">
        <v>13.1</v>
      </c>
      <c r="BL8" s="72">
        <v>15.5</v>
      </c>
      <c r="BM8" s="72">
        <v>12.9</v>
      </c>
      <c r="BN8" s="72">
        <v>10.6</v>
      </c>
      <c r="BO8" s="72">
        <v>13.9</v>
      </c>
      <c r="BP8" s="69">
        <v>45.2</v>
      </c>
      <c r="BQ8" s="73">
        <v>8429</v>
      </c>
      <c r="BR8" s="73">
        <v>15013</v>
      </c>
      <c r="BS8" s="73">
        <v>14004</v>
      </c>
      <c r="BT8" s="74">
        <v>13184</v>
      </c>
      <c r="BU8" s="74">
        <v>12602</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3951.5</v>
      </c>
      <c r="DA8" s="72">
        <v>0</v>
      </c>
      <c r="DB8" s="72">
        <v>0</v>
      </c>
      <c r="DC8" s="72">
        <v>0</v>
      </c>
      <c r="DD8" s="72">
        <v>0</v>
      </c>
      <c r="DE8" s="72">
        <v>329.2</v>
      </c>
      <c r="DF8" s="72">
        <v>205.4</v>
      </c>
      <c r="DG8" s="72">
        <v>155</v>
      </c>
      <c r="DH8" s="72">
        <v>181.2</v>
      </c>
      <c r="DI8" s="72">
        <v>152.4</v>
      </c>
      <c r="DJ8" s="69">
        <v>122.6</v>
      </c>
      <c r="DK8" s="72">
        <v>322.2</v>
      </c>
      <c r="DL8" s="72">
        <v>301.10000000000002</v>
      </c>
      <c r="DM8" s="72">
        <v>303.3</v>
      </c>
      <c r="DN8" s="72">
        <v>308.89999999999998</v>
      </c>
      <c r="DO8" s="72">
        <v>305.60000000000002</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nt042001</cp:lastModifiedBy>
  <cp:lastPrinted>2018-03-07T06:07:22Z</cp:lastPrinted>
  <dcterms:created xsi:type="dcterms:W3CDTF">2018-02-09T01:53:04Z</dcterms:created>
  <dcterms:modified xsi:type="dcterms:W3CDTF">2018-03-07T06:07:23Z</dcterms:modified>
  <cp:category/>
</cp:coreProperties>
</file>