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白石杏美\経営比較分析表\経営比較分析\H29年度　18.2.6\各団体経営比較分析表\06西条市\送付用\"/>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<sst xmlns="http://schemas.openxmlformats.org/spreadsheetml/2006/main" count="240" uniqueCount="125">
  <si>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</si>
  <si>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</si>
  <si>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</si>
  <si>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</si>
  <si>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</si>
  <si>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</si>
  <si>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</si>
  <si>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</si>
  <si>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</si>
  <si>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</si>
  <si>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</si>
  <si>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</si>
  <si>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</si>
  <si>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</si>
  <si>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</si>
  <si>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</si>
  <si>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</si>
  <si>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</si>
  <si>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</si>
  <si>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</si>
  <si>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</si>
  <si>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</si>
  <si>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</si>
  <si>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</si>
  <si>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</si>
  <si>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</si>
  <si>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</si>
  <si>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</si>
  <si>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</si>
  <si>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</si>
  <si>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</si>
  <si>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</si>
  <si>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</si>
  <si>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</si>
  <si>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</si>
  <si>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</si>
  <si>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</si>
  <si>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</si>
  <si>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</si>
  <si>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</si>
  <si>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</si>
  <si>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</si>
  <si>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</si>
  <si>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</si>
  <si>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</si>
  <si>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</si>
  <si>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</si>
  <si>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</si>
  <si>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</si>
  <si>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</si>
  <si>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</si>
  <si>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</si>
  <si>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</si>
  <si>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</si>
  <si>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</si>
  <si>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</si>
  <si>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</si>
  <si>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</si>
  <si>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</si>
  <si>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</si>
  <si>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</si>
  <si>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</si>
  <si>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</si>
  <si>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</si>
  <si>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</si>
  <si>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</si>
  <si>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</si>
  <si>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</si>
  <si>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</si>
  <si>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</si>
  <si>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</si>
  <si>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</si>
  <si>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</si>
  <si>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</si>
  <si>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</si>
  <si>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</si>
  <si>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</si>
  <si>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</si>
  <si>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</si>
  <si>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</si>
  <si>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</si>
  <si>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</si>
  <si>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</si>
  <si>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</si>
  <si>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</si>
  <si>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</si>
  <si>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</si>
  <si>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</si>
  <si>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</si>
  <si>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</si>
  <si>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</si>
  <si>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</si>
  <si>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</si>
  <si>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</si>
  <si>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</si>
  <si>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</si>
  <si>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</si>
  <si>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</si>
  <si>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</si>
  <si>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</si>
  <si>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</si>
  <si>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</si>
  <si>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</si>
  <si>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</si>
  <si>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</si>
  <si>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</si>
  <si>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</si>
  <si>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</si>
  <si>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</si>
  <si>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西条市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</si>
  <si>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</si>
  <si>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</si>
  <si>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</si>
  <si>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</si>
  <si>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</si>
  <si>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</si>
  <si>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</si>
  <si>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</si>
  <si>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</si>
  <si>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</si>
  <si>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</si>
  <si>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は64.8％である。料金収入等の収益で地方債償還金などの費用を賄えていない状況である。使用料単価が非常に低いことにより料金収入が少なく、資本費の回収にはわずかしか至ってないことから一般会計からの繰入金に依存していることが要因と考えられ、料金改定など経営改善に向けた取り組みが必要である。
　料金収入に対する企業債残高の割合では、類似団体の全国平均と比べ低い割合となっている。これは供用開始と同時に事業が完了しており、新規借入を行っていないためであり、今後も減少する。
　経費回収率では、全国平均に比べ低い割合であり、使用料で回収すべき経費を賄えていない状況である。回収率100％に近づけるよう適正な使用料収入の確保及び汚水処理費の削減が必要である。</t>
    <phoneticPr fontId="4"/>
  </si>
  <si>
    <t>　管渠の耐用年数が50年に対し、昭和60年の建設開始から30年しか経過していないため、大規模な修繕、長寿命化対策、更新は実施していない。なお、管渠内調査点検委託業務を毎年実施し、人孔や管渠の腐食及び破損の有無の確認を行っている。Ｈ28年度には人孔と管渠のつなぎ目より漏水が認められ、不明水の原因となっていたため修繕を行った。調査点検は引き続き行う予定である。</t>
    <rPh sb="43" eb="46">
      <t>ダイキボ</t>
    </rPh>
    <rPh sb="76" eb="78">
      <t>テンケン</t>
    </rPh>
    <rPh sb="89" eb="91">
      <t>ジンコウ</t>
    </rPh>
    <rPh sb="92" eb="94">
      <t>カンキョ</t>
    </rPh>
    <rPh sb="117" eb="119">
      <t>ネンド</t>
    </rPh>
    <rPh sb="121" eb="123">
      <t>ジンコウ</t>
    </rPh>
    <rPh sb="124" eb="126">
      <t>カンキョ</t>
    </rPh>
    <rPh sb="130" eb="131">
      <t>メ</t>
    </rPh>
    <rPh sb="133" eb="135">
      <t>ロウスイ</t>
    </rPh>
    <rPh sb="136" eb="137">
      <t>ミト</t>
    </rPh>
    <rPh sb="141" eb="143">
      <t>フメイ</t>
    </rPh>
    <rPh sb="143" eb="144">
      <t>スイ</t>
    </rPh>
    <rPh sb="145" eb="147">
      <t>ゲンイン</t>
    </rPh>
    <rPh sb="155" eb="157">
      <t>シュウゼン</t>
    </rPh>
    <rPh sb="158" eb="159">
      <t>オコナ</t>
    </rPh>
    <rPh sb="162" eb="164">
      <t>チョウサ</t>
    </rPh>
    <rPh sb="164" eb="166">
      <t>テンケン</t>
    </rPh>
    <rPh sb="167" eb="168">
      <t>ヒ</t>
    </rPh>
    <rPh sb="169" eb="170">
      <t>ツヅ</t>
    </rPh>
    <rPh sb="171" eb="172">
      <t>オコナ</t>
    </rPh>
    <rPh sb="173" eb="175">
      <t>ヨテイ</t>
    </rPh>
    <phoneticPr fontId="4"/>
  </si>
  <si>
    <t>収益的収支比率や経費回収率などの改善に向け、使用料単価の改定など経営改善に向けた取り組みが必要である。
　また、人口減少などによる収入の減少など厳しい状況であり、徴収率の向上及び使用料改定による収入増に向けた取り組みが重要である。徴収率の向上として滞納者への連絡、督促状の発送及び債権管理対策室への移管等を行っている。使用料改定については、H28年度に実施しており、以後3年ごとの改定を予定している。
　老朽化対策については、不明水対策も含めて調査点検を引き続きを行っている。
　H29年度末には、農業集落排水を公共下水道に接続予定であり、事業を統合することによる経営の効率化を図るとともに経営改善の実施や投資計画等の見直しなどを行っていきたい</t>
    <rPh sb="89" eb="92">
      <t>シヨウリョウ</t>
    </rPh>
    <rPh sb="92" eb="94">
      <t>カイテイ</t>
    </rPh>
    <rPh sb="132" eb="135">
      <t>トクソクジョウ</t>
    </rPh>
    <rPh sb="136" eb="138">
      <t>ハッソウ</t>
    </rPh>
    <rPh sb="138" eb="139">
      <t>オヨ</t>
    </rPh>
    <rPh sb="140" eb="142">
      <t>サイケン</t>
    </rPh>
    <rPh sb="142" eb="144">
      <t>カンリ</t>
    </rPh>
    <rPh sb="144" eb="146">
      <t>タイサク</t>
    </rPh>
    <rPh sb="146" eb="147">
      <t>シツ</t>
    </rPh>
    <rPh sb="149" eb="151">
      <t>イカン</t>
    </rPh>
    <rPh sb="151" eb="152">
      <t>トウ</t>
    </rPh>
    <rPh sb="153" eb="154">
      <t>オコナ</t>
    </rPh>
    <rPh sb="159" eb="162">
      <t>シヨウリョウ</t>
    </rPh>
    <rPh sb="176" eb="178">
      <t>ジッシ</t>
    </rPh>
    <rPh sb="183" eb="185">
      <t>イゴ</t>
    </rPh>
    <rPh sb="186" eb="187">
      <t>ネン</t>
    </rPh>
    <rPh sb="190" eb="192">
      <t>カイテイ</t>
    </rPh>
    <rPh sb="193" eb="195">
      <t>ヨテイ</t>
    </rPh>
    <rPh sb="213" eb="215">
      <t>フメイ</t>
    </rPh>
    <rPh sb="215" eb="216">
      <t>スイ</t>
    </rPh>
    <rPh sb="216" eb="218">
      <t>タイサク</t>
    </rPh>
    <rPh sb="219" eb="220">
      <t>フク</t>
    </rPh>
    <rPh sb="222" eb="224">
      <t>チョウサ</t>
    </rPh>
    <rPh sb="224" eb="226">
      <t>テンケン</t>
    </rPh>
    <rPh sb="227" eb="228">
      <t>ヒ</t>
    </rPh>
    <rPh sb="229" eb="230">
      <t>ツヅ</t>
    </rPh>
    <rPh sb="232" eb="233">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</si>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</sst>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20-46BC-B497-51072E431933}"/>
            </c:ext>
          </c:extLst>
        </c:ser>
        <c:dLbls>
          <c:showLegendKey val="0"/>
          <c:showVal val="0"/>
          <c:showCatName val="0"/>
          <c:showSerName val="0"/>
          <c:showPercent val="0"/>
          <c:showBubbleSize val="0"/>
        </c:dLbls>
        <c:gapWidth val="150"/>
        <c:axId val="100157696"/>
        <c:axId val="1002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BE20-46BC-B497-51072E431933}"/>
            </c:ext>
          </c:extLst>
        </c:ser>
        <c:dLbls>
          <c:showLegendKey val="0"/>
          <c:showVal val="0"/>
          <c:showCatName val="0"/>
          <c:showSerName val="0"/>
          <c:showPercent val="0"/>
          <c:showBubbleSize val="0"/>
        </c:dLbls>
        <c:marker val="1"/>
        <c:smooth val="0"/>
        <c:axId val="100157696"/>
        <c:axId val="100217216"/>
      </c:lineChart>
      <c:dateAx>
        <c:axId val="100157696"/>
        <c:scaling>
          <c:orientation val="minMax"/>
        </c:scaling>
        <c:delete val="1"/>
        <c:axPos val="b"/>
        <c:numFmt formatCode="ge" sourceLinked="1"/>
        <c:majorTickMark val="none"/>
        <c:minorTickMark val="none"/>
        <c:tickLblPos val="none"/>
        <c:crossAx val="100217216"/>
        <c:crosses val="autoZero"/>
        <c:auto val="1"/>
        <c:lblOffset val="100"/>
        <c:baseTimeUnit val="years"/>
      </c:dateAx>
      <c:valAx>
        <c:axId val="1002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97.6</c:v>
                </c:pt>
                <c:pt idx="1">
                  <c:v>151.41999999999999</c:v>
                </c:pt>
                <c:pt idx="2">
                  <c:v>109.9</c:v>
                </c:pt>
                <c:pt idx="3">
                  <c:v>117.09</c:v>
                </c:pt>
                <c:pt idx="4">
                  <c:v>103.75</c:v>
                </c:pt>
              </c:numCache>
            </c:numRef>
          </c:val>
          <c:extLst>
            <c:ext xmlns:c16="http://schemas.microsoft.com/office/drawing/2014/chart" uri="{C3380CC4-5D6E-409C-BE32-E72D297353CC}">
              <c16:uniqueId val="{00000000-13CB-492C-B1C4-5988F33AC67F}"/>
            </c:ext>
          </c:extLst>
        </c:ser>
        <c:dLbls>
          <c:showLegendKey val="0"/>
          <c:showVal val="0"/>
          <c:showCatName val="0"/>
          <c:showSerName val="0"/>
          <c:showPercent val="0"/>
          <c:showBubbleSize val="0"/>
        </c:dLbls>
        <c:gapWidth val="150"/>
        <c:axId val="118877568"/>
        <c:axId val="118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13CB-492C-B1C4-5988F33AC67F}"/>
            </c:ext>
          </c:extLst>
        </c:ser>
        <c:dLbls>
          <c:showLegendKey val="0"/>
          <c:showVal val="0"/>
          <c:showCatName val="0"/>
          <c:showSerName val="0"/>
          <c:showPercent val="0"/>
          <c:showBubbleSize val="0"/>
        </c:dLbls>
        <c:marker val="1"/>
        <c:smooth val="0"/>
        <c:axId val="118877568"/>
        <c:axId val="118879744"/>
      </c:lineChart>
      <c:dateAx>
        <c:axId val="118877568"/>
        <c:scaling>
          <c:orientation val="minMax"/>
        </c:scaling>
        <c:delete val="1"/>
        <c:axPos val="b"/>
        <c:numFmt formatCode="ge" sourceLinked="1"/>
        <c:majorTickMark val="none"/>
        <c:minorTickMark val="none"/>
        <c:tickLblPos val="none"/>
        <c:crossAx val="118879744"/>
        <c:crosses val="autoZero"/>
        <c:auto val="1"/>
        <c:lblOffset val="100"/>
        <c:baseTimeUnit val="years"/>
      </c:dateAx>
      <c:valAx>
        <c:axId val="118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99.28</c:v>
                </c:pt>
                <c:pt idx="1">
                  <c:v>99.16</c:v>
                </c:pt>
                <c:pt idx="2">
                  <c:v>99.22</c:v>
                </c:pt>
                <c:pt idx="3">
                  <c:v>99.03</c:v>
                </c:pt>
                <c:pt idx="4">
                  <c:v>99.14</c:v>
                </c:pt>
              </c:numCache>
            </c:numRef>
          </c:val>
          <c:extLst>
            <c:ext xmlns:c16="http://schemas.microsoft.com/office/drawing/2014/chart" uri="{C3380CC4-5D6E-409C-BE32-E72D297353CC}">
              <c16:uniqueId val="{00000000-68AC-49DA-940D-49AFBA697C60}"/>
            </c:ext>
          </c:extLst>
        </c:ser>
        <c:dLbls>
          <c:showLegendKey val="0"/>
          <c:showVal val="0"/>
          <c:showCatName val="0"/>
          <c:showSerName val="0"/>
          <c:showPercent val="0"/>
          <c:showBubbleSize val="0"/>
        </c:dLbls>
        <c:gapWidth val="150"/>
        <c:axId val="118918144"/>
        <c:axId val="1189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68AC-49DA-940D-49AFBA697C60}"/>
            </c:ext>
          </c:extLst>
        </c:ser>
        <c:dLbls>
          <c:showLegendKey val="0"/>
          <c:showVal val="0"/>
          <c:showCatName val="0"/>
          <c:showSerName val="0"/>
          <c:showPercent val="0"/>
          <c:showBubbleSize val="0"/>
        </c:dLbls>
        <c:marker val="1"/>
        <c:smooth val="0"/>
        <c:axId val="118918144"/>
        <c:axId val="118920320"/>
      </c:lineChart>
      <c:dateAx>
        <c:axId val="118918144"/>
        <c:scaling>
          <c:orientation val="minMax"/>
        </c:scaling>
        <c:delete val="1"/>
        <c:axPos val="b"/>
        <c:numFmt formatCode="ge" sourceLinked="1"/>
        <c:majorTickMark val="none"/>
        <c:minorTickMark val="none"/>
        <c:tickLblPos val="none"/>
        <c:crossAx val="118920320"/>
        <c:crosses val="autoZero"/>
        <c:auto val="1"/>
        <c:lblOffset val="100"/>
        <c:baseTimeUnit val="years"/>
      </c:dateAx>
      <c:valAx>
        <c:axId val="1189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54.81</c:v>
                </c:pt>
                <c:pt idx="1">
                  <c:v>59.29</c:v>
                </c:pt>
                <c:pt idx="2">
                  <c:v>65.37</c:v>
                </c:pt>
                <c:pt idx="3">
                  <c:v>62.14</c:v>
                </c:pt>
                <c:pt idx="4">
                  <c:v>64.88</c:v>
                </c:pt>
              </c:numCache>
            </c:numRef>
          </c:val>
          <c:extLst>
            <c:ext xmlns:c16="http://schemas.microsoft.com/office/drawing/2014/chart" uri="{C3380CC4-5D6E-409C-BE32-E72D297353CC}">
              <c16:uniqueId val="{00000000-49C2-4A14-B7AF-88963814F1D7}"/>
            </c:ext>
          </c:extLst>
        </c:ser>
        <c:dLbls>
          <c:showLegendKey val="0"/>
          <c:showVal val="0"/>
          <c:showCatName val="0"/>
          <c:showSerName val="0"/>
          <c:showPercent val="0"/>
          <c:showBubbleSize val="0"/>
        </c:dLbls>
        <c:gapWidth val="150"/>
        <c:axId val="100226944"/>
        <c:axId val="1002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C2-4A14-B7AF-88963814F1D7}"/>
            </c:ext>
          </c:extLst>
        </c:ser>
        <c:dLbls>
          <c:showLegendKey val="0"/>
          <c:showVal val="0"/>
          <c:showCatName val="0"/>
          <c:showSerName val="0"/>
          <c:showPercent val="0"/>
          <c:showBubbleSize val="0"/>
        </c:dLbls>
        <c:marker val="1"/>
        <c:smooth val="0"/>
        <c:axId val="100226944"/>
        <c:axId val="100241408"/>
      </c:lineChart>
      <c:dateAx>
        <c:axId val="100226944"/>
        <c:scaling>
          <c:orientation val="minMax"/>
        </c:scaling>
        <c:delete val="1"/>
        <c:axPos val="b"/>
        <c:numFmt formatCode="ge" sourceLinked="1"/>
        <c:majorTickMark val="none"/>
        <c:minorTickMark val="none"/>
        <c:tickLblPos val="none"/>
        <c:crossAx val="100241408"/>
        <c:crosses val="autoZero"/>
        <c:auto val="1"/>
        <c:lblOffset val="100"/>
        <c:baseTimeUnit val="years"/>
      </c:dateAx>
      <c:valAx>
        <c:axId val="1002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5C-4607-8679-BBC60DB4DFE5}"/>
            </c:ext>
          </c:extLst>
        </c:ser>
        <c:dLbls>
          <c:showLegendKey val="0"/>
          <c:showVal val="0"/>
          <c:showCatName val="0"/>
          <c:showSerName val="0"/>
          <c:showPercent val="0"/>
          <c:showBubbleSize val="0"/>
        </c:dLbls>
        <c:gapWidth val="150"/>
        <c:axId val="100267520"/>
        <c:axId val="100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5C-4607-8679-BBC60DB4DFE5}"/>
            </c:ext>
          </c:extLst>
        </c:ser>
        <c:dLbls>
          <c:showLegendKey val="0"/>
          <c:showVal val="0"/>
          <c:showCatName val="0"/>
          <c:showSerName val="0"/>
          <c:showPercent val="0"/>
          <c:showBubbleSize val="0"/>
        </c:dLbls>
        <c:marker val="1"/>
        <c:smooth val="0"/>
        <c:axId val="100267520"/>
        <c:axId val="100269440"/>
      </c:lineChart>
      <c:dateAx>
        <c:axId val="100267520"/>
        <c:scaling>
          <c:orientation val="minMax"/>
        </c:scaling>
        <c:delete val="1"/>
        <c:axPos val="b"/>
        <c:numFmt formatCode="ge" sourceLinked="1"/>
        <c:majorTickMark val="none"/>
        <c:minorTickMark val="none"/>
        <c:tickLblPos val="none"/>
        <c:crossAx val="100269440"/>
        <c:crosses val="autoZero"/>
        <c:auto val="1"/>
        <c:lblOffset val="100"/>
        <c:baseTimeUnit val="years"/>
      </c:dateAx>
      <c:valAx>
        <c:axId val="100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9-4B91-8241-B477B4982E77}"/>
            </c:ext>
          </c:extLst>
        </c:ser>
        <c:dLbls>
          <c:showLegendKey val="0"/>
          <c:showVal val="0"/>
          <c:showCatName val="0"/>
          <c:showSerName val="0"/>
          <c:showPercent val="0"/>
          <c:showBubbleSize val="0"/>
        </c:dLbls>
        <c:gapWidth val="150"/>
        <c:axId val="100328576"/>
        <c:axId val="100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9-4B91-8241-B477B4982E77}"/>
            </c:ext>
          </c:extLst>
        </c:ser>
        <c:dLbls>
          <c:showLegendKey val="0"/>
          <c:showVal val="0"/>
          <c:showCatName val="0"/>
          <c:showSerName val="0"/>
          <c:showPercent val="0"/>
          <c:showBubbleSize val="0"/>
        </c:dLbls>
        <c:marker val="1"/>
        <c:smooth val="0"/>
        <c:axId val="100328576"/>
        <c:axId val="100330496"/>
      </c:lineChart>
      <c:dateAx>
        <c:axId val="100328576"/>
        <c:scaling>
          <c:orientation val="minMax"/>
        </c:scaling>
        <c:delete val="1"/>
        <c:axPos val="b"/>
        <c:numFmt formatCode="ge" sourceLinked="1"/>
        <c:majorTickMark val="none"/>
        <c:minorTickMark val="none"/>
        <c:tickLblPos val="none"/>
        <c:crossAx val="100330496"/>
        <c:crosses val="autoZero"/>
        <c:auto val="1"/>
        <c:lblOffset val="100"/>
        <c:baseTimeUnit val="years"/>
      </c:dateAx>
      <c:valAx>
        <c:axId val="100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E4-4F54-A4A3-6559BDFFD787}"/>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E4-4F54-A4A3-6559BDFFD787}"/>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3A-44D3-B05D-A18E83B6F1DF}"/>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3A-44D3-B05D-A18E83B6F1DF}"/>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684.33</c:v>
                </c:pt>
                <c:pt idx="1">
                  <c:v>603.32000000000005</c:v>
                </c:pt>
                <c:pt idx="2">
                  <c:v>284.94</c:v>
                </c:pt>
                <c:pt idx="3">
                  <c:v>173.81</c:v>
                </c:pt>
                <c:pt idx="4">
                  <c:v>210.4</c:v>
                </c:pt>
              </c:numCache>
            </c:numRef>
          </c:val>
          <c:extLst>
            <c:ext xmlns:c16="http://schemas.microsoft.com/office/drawing/2014/chart" uri="{C3380CC4-5D6E-409C-BE32-E72D297353CC}">
              <c16:uniqueId val="{00000000-CA9C-4E87-8074-3CA54CF585E3}"/>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CA9C-4E87-8074-3CA54CF585E3}"/>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34.950000000000003</c:v>
                </c:pt>
                <c:pt idx="1">
                  <c:v>36.119999999999997</c:v>
                </c:pt>
                <c:pt idx="2">
                  <c:v>36.9</c:v>
                </c:pt>
                <c:pt idx="3">
                  <c:v>36.32</c:v>
                </c:pt>
                <c:pt idx="4">
                  <c:v>37.47</c:v>
                </c:pt>
              </c:numCache>
            </c:numRef>
          </c:val>
          <c:extLst>
            <c:ext xmlns:c16="http://schemas.microsoft.com/office/drawing/2014/chart" uri="{C3380CC4-5D6E-409C-BE32-E72D297353CC}">
              <c16:uniqueId val="{00000000-7CDE-43AB-8442-F20F8DA23F03}"/>
            </c:ext>
          </c:extLst>
        </c:ser>
        <c:dLbls>
          <c:showLegendKey val="0"/>
          <c:showVal val="0"/>
          <c:showCatName val="0"/>
          <c:showSerName val="0"/>
          <c:showPercent val="0"/>
          <c:showBubbleSize val="0"/>
        </c:dLbls>
        <c:gapWidth val="150"/>
        <c:axId val="118747136"/>
        <c:axId val="118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7CDE-43AB-8442-F20F8DA23F03}"/>
            </c:ext>
          </c:extLst>
        </c:ser>
        <c:dLbls>
          <c:showLegendKey val="0"/>
          <c:showVal val="0"/>
          <c:showCatName val="0"/>
          <c:showSerName val="0"/>
          <c:showPercent val="0"/>
          <c:showBubbleSize val="0"/>
        </c:dLbls>
        <c:marker val="1"/>
        <c:smooth val="0"/>
        <c:axId val="118747136"/>
        <c:axId val="118749056"/>
      </c:lineChart>
      <c:dateAx>
        <c:axId val="118747136"/>
        <c:scaling>
          <c:orientation val="minMax"/>
        </c:scaling>
        <c:delete val="1"/>
        <c:axPos val="b"/>
        <c:numFmt formatCode="ge" sourceLinked="1"/>
        <c:majorTickMark val="none"/>
        <c:minorTickMark val="none"/>
        <c:tickLblPos val="none"/>
        <c:crossAx val="118749056"/>
        <c:crosses val="autoZero"/>
        <c:auto val="1"/>
        <c:lblOffset val="100"/>
        <c:baseTimeUnit val="years"/>
      </c:dateAx>
      <c:valAx>
        <c:axId val="118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150.04</c:v>
                </c:pt>
                <c:pt idx="1">
                  <c:v>149.13</c:v>
                </c:pt>
                <c:pt idx="2">
                  <c:v>150.01</c:v>
                </c:pt>
                <c:pt idx="3">
                  <c:v>150</c:v>
                </c:pt>
                <c:pt idx="4">
                  <c:v>138.68</c:v>
                </c:pt>
              </c:numCache>
            </c:numRef>
          </c:val>
          <c:extLst>
            <c:ext xmlns:c16="http://schemas.microsoft.com/office/drawing/2014/chart" uri="{C3380CC4-5D6E-409C-BE32-E72D297353CC}">
              <c16:uniqueId val="{00000000-996E-42FD-AFC2-05F6AD75DEB2}"/>
            </c:ext>
          </c:extLst>
        </c:ser>
        <c:dLbls>
          <c:showLegendKey val="0"/>
          <c:showVal val="0"/>
          <c:showCatName val="0"/>
          <c:showSerName val="0"/>
          <c:showPercent val="0"/>
          <c:showBubbleSize val="0"/>
        </c:dLbls>
        <c:gapWidth val="150"/>
        <c:axId val="118837248"/>
        <c:axId val="118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996E-42FD-AFC2-05F6AD75DEB2}"/>
            </c:ext>
          </c:extLst>
        </c:ser>
        <c:dLbls>
          <c:showLegendKey val="0"/>
          <c:showVal val="0"/>
          <c:showCatName val="0"/>
          <c:showSerName val="0"/>
          <c:showPercent val="0"/>
          <c:showBubbleSize val="0"/>
        </c:dLbls>
        <c:marker val="1"/>
        <c:smooth val="0"/>
        <c:axId val="118837248"/>
        <c:axId val="118839168"/>
      </c:lineChart>
      <c:dateAx>
        <c:axId val="118837248"/>
        <c:scaling>
          <c:orientation val="minMax"/>
        </c:scaling>
        <c:delete val="1"/>
        <c:axPos val="b"/>
        <c:numFmt formatCode="ge" sourceLinked="1"/>
        <c:majorTickMark val="none"/>
        <c:minorTickMark val="none"/>
        <c:tickLblPos val="none"/>
        <c:crossAx val="118839168"/>
        <c:crosses val="autoZero"/>
        <c:auto val="1"/>
        <c:lblOffset val="100"/>
        <c:baseTimeUnit val="years"/>
      </c:dateAx>
      <c:valAx>
        <c:axId val="118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30" zoomScaleNormal="130" workbookViewId="0">
      <selection activeCell="AD9" sqref="AD9:AJ9"/>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愛媛県　西条市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111619</v>
      </c>
      <c r="AM8" s="50"/>
      <c r="AN8" s="50"/>
      <c r="AO8" s="50"/>
      <c r="AP8" s="50"/>
      <c r="AQ8" s="50"/>
      <c r="AR8" s="50"/>
      <c r="AS8" s="50"/>
      <c r="AT8" s="45">
        <f>データ!T6</f>
        <v>509.98</v>
      </c>
      <c r="AU8" s="45"/>
      <c r="AV8" s="45"/>
      <c r="AW8" s="45"/>
      <c r="AX8" s="45"/>
      <c r="AY8" s="45"/>
      <c r="AZ8" s="45"/>
      <c r="BA8" s="45"/>
      <c r="BB8" s="45">
        <f>データ!U6</f>
        <v>218.87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1.36</v>
      </c>
      <c r="Q10" s="45"/>
      <c r="R10" s="45"/>
      <c r="S10" s="45"/>
      <c r="T10" s="45"/>
      <c r="U10" s="45"/>
      <c r="V10" s="45"/>
      <c r="W10" s="45">
        <f>データ!Q6</f>
        <v>69.180000000000007</v>
      </c>
      <c r="X10" s="45"/>
      <c r="Y10" s="45"/>
      <c r="Z10" s="45"/>
      <c r="AA10" s="45"/>
      <c r="AB10" s="45"/>
      <c r="AC10" s="45"/>
      <c r="AD10" s="50">
        <f>データ!R6</f>
        <v>1320</v>
      </c>
      <c r="AE10" s="50"/>
      <c r="AF10" s="50"/>
      <c r="AG10" s="50"/>
      <c r="AH10" s="50"/>
      <c r="AI10" s="50"/>
      <c r="AJ10" s="50"/>
      <c r="AK10" s="2"/>
      <c r="AL10" s="50">
        <f>データ!V6</f>
        <v>1507</v>
      </c>
      <c r="AM10" s="50"/>
      <c r="AN10" s="50"/>
      <c r="AO10" s="50"/>
      <c r="AP10" s="50"/>
      <c r="AQ10" s="50"/>
      <c r="AR10" s="50"/>
      <c r="AS10" s="50"/>
      <c r="AT10" s="45">
        <f>データ!W6</f>
        <v>0.35</v>
      </c>
      <c r="AU10" s="45"/>
      <c r="AV10" s="45"/>
      <c r="AW10" s="45"/>
      <c r="AX10" s="45"/>
      <c r="AY10" s="45"/>
      <c r="AZ10" s="45"/>
      <c r="BA10" s="45"/>
      <c r="BB10" s="45">
        <f>データ!X6</f>
        <v>4305.71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382060</v>
      </c>
      <c r="D6" s="33">
        <f t="shared" si="3"/>
        <v>47</v>
      </c>
      <c r="E6" s="33">
        <f t="shared" si="3"/>
        <v>17</v>
      </c>
      <c r="F6" s="33">
        <f t="shared" si="3"/>
        <v>5</v>
      </c>
      <c r="G6" s="33">
        <f t="shared" si="3"/>
        <v>0</v>
      </c>
      <c r="H6" s="33" t="str">
        <f t="shared" si="3"/>
        <v>愛媛県　西条市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1.36</v>
      </c>
      <c r="Q6" s="34">
        <f t="shared" si="3"/>
        <v>69.180000000000007</v>
      </c>
      <c r="R6" s="34">
        <f t="shared" si="3"/>
        <v>1320</v>
      </c>
      <c r="S6" s="34">
        <f t="shared" si="3"/>
        <v>111619</v>
      </c>
      <c r="T6" s="34">
        <f t="shared" si="3"/>
        <v>509.98</v>
      </c>
      <c r="U6" s="34">
        <f t="shared" si="3"/>
        <v>218.87</v>
      </c>
      <c r="V6" s="34">
        <f t="shared" si="3"/>
        <v>1507</v>
      </c>
      <c r="W6" s="34">
        <f t="shared" si="3"/>
        <v>0.35</v>
      </c>
      <c r="X6" s="34">
        <f t="shared" si="3"/>
        <v>4305.71</v>
      </c>
      <c r="Y6" s="35">
        <f>IF(Y7="",NA(),Y7)</f>
        <v>54.81</v>
      </c>
      <c r="Z6" s="35">
        <f t="shared" ref="Z6:AH6" si="4">IF(Z7="",NA(),Z7)</f>
        <v>59.29</v>
      </c>
      <c r="AA6" s="35">
        <f t="shared" si="4"/>
        <v>65.37</v>
      </c>
      <c r="AB6" s="35">
        <f t="shared" si="4"/>
        <v>62.14</v>
      </c>
      <c r="AC6" s="35">
        <f t="shared" si="4"/>
        <v>64.88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684.33</v>
      </c>
      <c r="BG6" s="35">
        <f t="shared" ref="BG6:BO6" si="7">IF(BG7="",NA(),BG7)</f>
        <v>603.32000000000005</v>
      </c>
      <c r="BH6" s="35">
        <f t="shared" si="7"/>
        <v>284.94</v>
      </c>
      <c r="BI6" s="35">
        <f t="shared" si="7"/>
        <v>173.81</v>
      </c>
      <c r="BJ6" s="35">
        <f t="shared" si="7"/>
        <v>210.4</v>
      </c>
      <c r="BK6" s="35">
        <f t="shared" si="7"/>
        <v>1197.82</v>
      </c>
      <c r="BL6" s="35">
        <f t="shared" si="7"/>
        <v>1126.77</v>
      </c>
      <c r="BM6" s="35">
        <f t="shared" si="7"/>
        <v>1044.8</v>
      </c>
      <c r="BN6" s="35">
        <f t="shared" si="7"/>
        <v>1081.8</v>
      </c>
      <c r="BO6" s="35">
        <f t="shared" si="7"/>
        <v>974.93</v>
      </c>
      <c r="BP6" s="34" t="str">
        <f>IF(BP7="","",IF(BP7="-","【-】","【"&amp;SUBSTITUTE(TEXT(BP7,"#,##0.00"),"-","△")&amp;"】"))</f>
        <v>【914.53】</v>
      </c>
      <c r="BQ6" s="35">
        <f>IF(BQ7="",NA(),BQ7)</f>
        <v>34.950000000000003</v>
      </c>
      <c r="BR6" s="35">
        <f t="shared" ref="BR6:BZ6" si="8">IF(BR7="",NA(),BR7)</f>
        <v>36.119999999999997</v>
      </c>
      <c r="BS6" s="35">
        <f t="shared" si="8"/>
        <v>36.9</v>
      </c>
      <c r="BT6" s="35">
        <f t="shared" si="8"/>
        <v>36.32</v>
      </c>
      <c r="BU6" s="35">
        <f t="shared" si="8"/>
        <v>37.47</v>
      </c>
      <c r="BV6" s="35">
        <f t="shared" si="8"/>
        <v>51.03</v>
      </c>
      <c r="BW6" s="35">
        <f t="shared" si="8"/>
        <v>50.9</v>
      </c>
      <c r="BX6" s="35">
        <f t="shared" si="8"/>
        <v>50.82</v>
      </c>
      <c r="BY6" s="35">
        <f t="shared" si="8"/>
        <v>52.19</v>
      </c>
      <c r="BZ6" s="35">
        <f t="shared" si="8"/>
        <v>55.32</v>
      </c>
      <c r="CA6" s="34" t="str">
        <f>IF(CA7="","",IF(CA7="-","【-】","【"&amp;SUBSTITUTE(TEXT(CA7,"#,##0.00"),"-","△")&amp;"】"))</f>
        <v>【55.73】</v>
      </c>
      <c r="CB6" s="35">
        <f>IF(CB7="",NA(),CB7)</f>
        <v>150.04</v>
      </c>
      <c r="CC6" s="35">
        <f t="shared" ref="CC6:CK6" si="9">IF(CC7="",NA(),CC7)</f>
        <v>149.13</v>
      </c>
      <c r="CD6" s="35">
        <f t="shared" si="9"/>
        <v>150.01</v>
      </c>
      <c r="CE6" s="35">
        <f t="shared" si="9"/>
        <v>150</v>
      </c>
      <c r="CF6" s="35">
        <f t="shared" si="9"/>
        <v>138.68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97.6</v>
      </c>
      <c r="CN6" s="35">
        <f t="shared" ref="CN6:CV6" si="10">IF(CN7="",NA(),CN7)</f>
        <v>151.41999999999999</v>
      </c>
      <c r="CO6" s="35">
        <f t="shared" si="10"/>
        <v>109.9</v>
      </c>
      <c r="CP6" s="35">
        <f t="shared" si="10"/>
        <v>117.09</v>
      </c>
      <c r="CQ6" s="35">
        <f t="shared" si="10"/>
        <v>103.75</v>
      </c>
      <c r="CR6" s="35">
        <f t="shared" si="10"/>
        <v>54.74</v>
      </c>
      <c r="CS6" s="35">
        <f t="shared" si="10"/>
        <v>53.78</v>
      </c>
      <c r="CT6" s="35">
        <f t="shared" si="10"/>
        <v>53.24</v>
      </c>
      <c r="CU6" s="35">
        <f t="shared" si="10"/>
        <v>52.31</v>
      </c>
      <c r="CV6" s="35">
        <f t="shared" si="10"/>
        <v>60.65</v>
      </c>
      <c r="CW6" s="34" t="str">
        <f>IF(CW7="","",IF(CW7="-","【-】","【"&amp;SUBSTITUTE(TEXT(CW7,"#,##0.00"),"-","△")&amp;"】"))</f>
        <v>【59.15】</v>
      </c>
      <c r="CX6" s="35">
        <f>IF(CX7="",NA(),CX7)</f>
        <v>99.28</v>
      </c>
      <c r="CY6" s="35">
        <f t="shared" ref="CY6:DG6" si="11">IF(CY7="",NA(),CY7)</f>
        <v>99.16</v>
      </c>
      <c r="CZ6" s="35">
        <f t="shared" si="11"/>
        <v>99.22</v>
      </c>
      <c r="DA6" s="35">
        <f t="shared" si="11"/>
        <v>99.03</v>
      </c>
      <c r="DB6" s="35">
        <f t="shared" si="11"/>
        <v>99.14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382060</v>
      </c>
      <c r="D7" s="37">
        <v>47</v>
      </c>
      <c r="E7" s="37">
        <v>17</v>
      </c>
      <c r="F7" s="37">
        <v>5</v>
      </c>
      <c r="G7" s="37">
        <v>0</v>
      </c>
      <c r="H7" s="37" t="s">
        <v>109</v>
      </c>
      <c r="I7" s="37" t="s">
        <v>110</v>
      </c>
      <c r="J7" s="37" t="s">
        <v>111</v>
      </c>
      <c r="K7" s="37" t="s">
        <v>112</v>
      </c>
      <c r="L7" s="37" t="s">
        <v>113</v>
      </c>
      <c r="M7" s="37"/>
      <c r="N7" s="38" t="s">
        <v>114</v>
      </c>
      <c r="O7" s="38" t="s">
        <v>115</v>
      </c>
      <c r="P7" s="38">
        <v>1.36</v>
      </c>
      <c r="Q7" s="38">
        <v>69.180000000000007</v>
      </c>
      <c r="R7" s="38">
        <v>1320</v>
      </c>
      <c r="S7" s="38">
        <v>111619</v>
      </c>
      <c r="T7" s="38">
        <v>509.98</v>
      </c>
      <c r="U7" s="38">
        <v>218.87</v>
      </c>
      <c r="V7" s="38">
        <v>1507</v>
      </c>
      <c r="W7" s="38">
        <v>0.35</v>
      </c>
      <c r="X7" s="38">
        <v>4305.71</v>
      </c>
      <c r="Y7" s="38">
        <v>54.81</v>
      </c>
      <c r="Z7" s="38">
        <v>59.29</v>
      </c>
      <c r="AA7" s="38">
        <v>65.37</v>
      </c>
      <c r="AB7" s="38">
        <v>62.14</v>
      </c>
      <c r="AC7" s="38">
        <v>64.88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684.33</v>
      </c>
      <c r="BG7" s="38">
        <v>603.32000000000005</v>
      </c>
      <c r="BH7" s="38">
        <v>284.94</v>
      </c>
      <c r="BI7" s="38">
        <v>173.81</v>
      </c>
      <c r="BJ7" s="38">
        <v>210.4</v>
      </c>
      <c r="BK7" s="38">
        <v>1197.82</v>
      </c>
      <c r="BL7" s="38">
        <v>1126.77</v>
      </c>
      <c r="BM7" s="38">
        <v>1044.8</v>
      </c>
      <c r="BN7" s="38">
        <v>1081.8</v>
      </c>
      <c r="BO7" s="38">
        <v>974.93</v>
      </c>
      <c r="BP7" s="38">
        <v>914.53</v>
      </c>
      <c r="BQ7" s="38">
        <v>34.950000000000003</v>
      </c>
      <c r="BR7" s="38">
        <v>36.119999999999997</v>
      </c>
      <c r="BS7" s="38">
        <v>36.9</v>
      </c>
      <c r="BT7" s="38">
        <v>36.32</v>
      </c>
      <c r="BU7" s="38">
        <v>37.47</v>
      </c>
      <c r="BV7" s="38">
        <v>51.03</v>
      </c>
      <c r="BW7" s="38">
        <v>50.9</v>
      </c>
      <c r="BX7" s="38">
        <v>50.82</v>
      </c>
      <c r="BY7" s="38">
        <v>52.19</v>
      </c>
      <c r="BZ7" s="38">
        <v>55.32</v>
      </c>
      <c r="CA7" s="38">
        <v>55.73</v>
      </c>
      <c r="CB7" s="38">
        <v>150.04</v>
      </c>
      <c r="CC7" s="38">
        <v>149.13</v>
      </c>
      <c r="CD7" s="38">
        <v>150.01</v>
      </c>
      <c r="CE7" s="38">
        <v>150</v>
      </c>
      <c r="CF7" s="38">
        <v>138.68</v>
      </c>
      <c r="CG7" s="38">
        <v>289.60000000000002</v>
      </c>
      <c r="CH7" s="38">
        <v>293.27</v>
      </c>
      <c r="CI7" s="38">
        <v>300.52</v>
      </c>
      <c r="CJ7" s="38">
        <v>296.14</v>
      </c>
      <c r="CK7" s="38">
        <v>283.17</v>
      </c>
      <c r="CL7" s="38">
        <v>276.77999999999997</v>
      </c>
      <c r="CM7" s="38">
        <v>97.6</v>
      </c>
      <c r="CN7" s="38">
        <v>151.41999999999999</v>
      </c>
      <c r="CO7" s="38">
        <v>109.9</v>
      </c>
      <c r="CP7" s="38">
        <v>117.09</v>
      </c>
      <c r="CQ7" s="38">
        <v>103.75</v>
      </c>
      <c r="CR7" s="38">
        <v>54.74</v>
      </c>
      <c r="CS7" s="38">
        <v>53.78</v>
      </c>
      <c r="CT7" s="38">
        <v>53.24</v>
      </c>
      <c r="CU7" s="38">
        <v>52.31</v>
      </c>
      <c r="CV7" s="38">
        <v>60.65</v>
      </c>
      <c r="CW7" s="38">
        <v>59.15</v>
      </c>
      <c r="CX7" s="38">
        <v>99.28</v>
      </c>
      <c r="CY7" s="38">
        <v>99.16</v>
      </c>
      <c r="CZ7" s="38">
        <v>99.22</v>
      </c>
      <c r="DA7" s="38">
        <v>99.03</v>
      </c>
      <c r="DB7" s="38">
        <v>99.14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