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501" lockStructure="1"/>
  <bookViews>
    <workbookView xWindow="240" yWindow="60" windowWidth="14940" windowHeight="7875"/>
  </bookViews>
  <sheets>
    <sheet name="法非適用_水道事業" sheetId="4" r:id="rId1"/>
    <sheet name="データ" sheetId="5" state="hidden" r:id="rId2"/>
  </sheets>
  <calcPr calcId="14562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AY8" i="4" s="1"/>
  <c r="R6" i="5"/>
  <c r="Q6" i="5"/>
  <c r="P6" i="5"/>
  <c r="O6" i="5"/>
  <c r="N6" i="5"/>
  <c r="M6" i="5"/>
  <c r="L6" i="5"/>
  <c r="K6" i="5"/>
  <c r="R8" i="4" s="1"/>
  <c r="J6" i="5"/>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Q10" i="4"/>
  <c r="AI10" i="4"/>
  <c r="Z10" i="4"/>
  <c r="R10" i="4"/>
  <c r="J10" i="4"/>
  <c r="B10" i="4"/>
  <c r="AQ8" i="4"/>
  <c r="AI8" i="4"/>
  <c r="Z8" i="4"/>
  <c r="J8"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<sst xmlns="http://schemas.openxmlformats.org/spreadsheetml/2006/main" count="218" uniqueCount="108">
  <si>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</si>
  <si>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</si>
  <si>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</si>
  <si>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</si>
  <si>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</si>
  <si>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</si>
  <si>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</si>
  <si>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</si>
  <si>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</si>
  <si>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</si>
  <si>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</si>
  <si>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</si>
  <si>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</si>
  <si>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</si>
  <si>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</si>
  <si>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</si>
  <si>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</si>
  <si>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</si>
  <si>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</si>
  <si>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</si>
  <si>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</si>
  <si>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平成26年度全国平均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</si>
  <si>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</si>
  <si>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</si>
  <si>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</si>
  <si>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</si>
  <si>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</si>
  <si>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</si>
  <si>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</si>
  <si>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</si>
  <si>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</si>
  <si>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</si>
  <si>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</si>
  <si>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</si>
  <si>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</si>
  <si>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</si>
  <si>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</si>
  <si>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</si>
  <si>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</si>
  <si>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平成22年度から平成25年度における各指標の類似団体平均値は、当時の事業数を基に算出していますが、管路更新率については、平成26年度の事業数を基に類似団体平均値を算出しています。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</si>
  <si>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</si>
  <si>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</si>
  <si>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</si>
  <si>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</si>
  <si>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</si>
  <si>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</si>
  <si>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</si>
  <si>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</si>
  <si>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</si>
  <si>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</si>
  <si>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</si>
  <si>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</si>
  <si>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</si>
  <si>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</si>
  <si>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</si>
  <si>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</si>
  <si>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</si>
  <si>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</si>
  <si>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</si>
  <si>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</si>
  <si>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</si>
  <si>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</si>
  <si>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</si>
  <si>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</si>
  <si>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</si>
  <si>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</si>
  <si>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</si>
  <si>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</si>
  <si>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</si>
  <si>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</si>
  <si>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</si>
  <si>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</si>
  <si>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</si>
  <si>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</si>
  <si>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</si>
  <si>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</si>
  <si>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</si>
  <si>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</si>
  <si>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</si>
  <si>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</si>
  <si>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</si>
  <si>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</si>
  <si>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</si>
  <si>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</si>
  <si>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</si>
  <si>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</si>
  <si>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</si>
  <si>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</si>
  <si>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</si>
  <si>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</si>
  <si>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</si>
  <si>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</si>
  <si>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</si>
  <si>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愛媛県　上島町</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</si>
  <si>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</si>
  <si>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</si>
  <si>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</si>
  <si>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</si>
  <si>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</si>
  <si>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</si>
  <si>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</si>
  <si>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</si>
  <si>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</si>
  <si>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</si>
  <si>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</si>
  <si>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管路更新については、現在更新されておらず、平成２８年度に高井神地区の送水管・導水管を一部更新する予定となっている。他の管路及び貯水槽の更新についても早急な検討が必要である。水道施設については魚島地区の海水淡水化施設の建設、高井神地区の膜ろ過施設の建設を実施し安定した水源の確保を行う。</t>
    <rPh sb="1" eb="3">
      <t>カンロ</t>
    </rPh>
    <rPh sb="3" eb="5">
      <t>コウシン</t>
    </rPh>
    <rPh sb="11" eb="13">
      <t>ゲンザイ</t>
    </rPh>
    <rPh sb="13" eb="15">
      <t>コウシン</t>
    </rPh>
    <rPh sb="22" eb="24">
      <t>ヘイセイ</t>
    </rPh>
    <rPh sb="26" eb="28">
      <t>ネンド</t>
    </rPh>
    <rPh sb="29" eb="31">
      <t>タカイ</t>
    </rPh>
    <rPh sb="31" eb="32">
      <t>カミ</t>
    </rPh>
    <rPh sb="32" eb="34">
      <t>チク</t>
    </rPh>
    <rPh sb="35" eb="38">
      <t>ソウスイカン</t>
    </rPh>
    <rPh sb="39" eb="41">
      <t>ドウスイ</t>
    </rPh>
    <rPh sb="41" eb="42">
      <t>カン</t>
    </rPh>
    <rPh sb="43" eb="45">
      <t>イチブ</t>
    </rPh>
    <rPh sb="45" eb="47">
      <t>コウシン</t>
    </rPh>
    <rPh sb="49" eb="51">
      <t>ヨテイ</t>
    </rPh>
    <rPh sb="58" eb="59">
      <t>ホカ</t>
    </rPh>
    <rPh sb="60" eb="62">
      <t>カンロ</t>
    </rPh>
    <rPh sb="62" eb="63">
      <t>オヨ</t>
    </rPh>
    <rPh sb="64" eb="67">
      <t>チョスイソウ</t>
    </rPh>
    <rPh sb="68" eb="70">
      <t>コウシン</t>
    </rPh>
    <rPh sb="75" eb="77">
      <t>ソウキュウ</t>
    </rPh>
    <rPh sb="78" eb="80">
      <t>ケントウ</t>
    </rPh>
    <rPh sb="81" eb="83">
      <t>ヒツヨウ</t>
    </rPh>
    <rPh sb="87" eb="89">
      <t>スイドウ</t>
    </rPh>
    <rPh sb="89" eb="91">
      <t>シセツ</t>
    </rPh>
    <rPh sb="96" eb="98">
      <t>ウオシマ</t>
    </rPh>
    <rPh sb="98" eb="100">
      <t>チク</t>
    </rPh>
    <rPh sb="101" eb="103">
      <t>カイスイ</t>
    </rPh>
    <rPh sb="103" eb="106">
      <t>タンスイカ</t>
    </rPh>
    <rPh sb="106" eb="108">
      <t>シセツ</t>
    </rPh>
    <rPh sb="109" eb="111">
      <t>ケンセツ</t>
    </rPh>
    <rPh sb="112" eb="114">
      <t>タカイ</t>
    </rPh>
    <rPh sb="114" eb="115">
      <t>カミ</t>
    </rPh>
    <rPh sb="115" eb="117">
      <t>チク</t>
    </rPh>
    <rPh sb="118" eb="119">
      <t>マク</t>
    </rPh>
    <rPh sb="120" eb="121">
      <t>カ</t>
    </rPh>
    <rPh sb="121" eb="123">
      <t>シセツ</t>
    </rPh>
    <rPh sb="124" eb="126">
      <t>ケンセツ</t>
    </rPh>
    <rPh sb="127" eb="129">
      <t>ジッシ</t>
    </rPh>
    <rPh sb="130" eb="132">
      <t>アンテイ</t>
    </rPh>
    <rPh sb="134" eb="136">
      <t>スイゲン</t>
    </rPh>
    <rPh sb="137" eb="139">
      <t>カクホ</t>
    </rPh>
    <rPh sb="140" eb="141">
      <t>オコナ</t>
    </rPh>
    <phoneticPr fontId="4"/>
  </si>
  <si>
    <t>　経営の健全性について、収益的収支比率は類似団体の平均値と比較して高いが、給水収益は少なく、一般会計からの繰入金に大きく依存している。また、平成２７～２８年度で実施する魚島地区の海水淡水化施設、高井神地区の膜ろ過施設の建設により、資本費の高騰が継続するため、今後も繰入金に頼らざるを得ない状況が続くものと思われる。
　通常であれば経営改善に向け料金の見直しを含めて検討しなけらばならないが、過疎・高齢化による人口の減少により収入の増加も見込めず、給水原価に相当する料金を住民に頼ることも難しいため、安易に料金改定もできず、料金改定を実施したとしても大幅な改定は望めないものと思われる。
　経営の効率性については、有収率は概ね類似団体の平均値と同等であるが、施設利用率が低く、これについては計画時の給水人口が現在の給水人口を大きく上回っており、現存の施設規模が大きすぎると思われる。やはり過疎・高齢化による人口の減少による影響が出ているものと思われる。</t>
    <rPh sb="1" eb="3">
      <t>ケイエイ</t>
    </rPh>
    <rPh sb="4" eb="7">
      <t>ケンゼンセイ</t>
    </rPh>
    <rPh sb="12" eb="15">
      <t>シュウエキテキ</t>
    </rPh>
    <rPh sb="15" eb="17">
      <t>シュウシ</t>
    </rPh>
    <rPh sb="17" eb="19">
      <t>ヒリツ</t>
    </rPh>
    <rPh sb="20" eb="22">
      <t>ルイジ</t>
    </rPh>
    <rPh sb="22" eb="24">
      <t>ダンタイ</t>
    </rPh>
    <rPh sb="25" eb="28">
      <t>ヘイキンチ</t>
    </rPh>
    <rPh sb="29" eb="31">
      <t>ヒカク</t>
    </rPh>
    <rPh sb="33" eb="34">
      <t>タカ</t>
    </rPh>
    <rPh sb="37" eb="39">
      <t>キュウスイ</t>
    </rPh>
    <rPh sb="39" eb="41">
      <t>シュウエキ</t>
    </rPh>
    <rPh sb="42" eb="43">
      <t>スク</t>
    </rPh>
    <rPh sb="46" eb="48">
      <t>イッパン</t>
    </rPh>
    <rPh sb="48" eb="50">
      <t>カイケイ</t>
    </rPh>
    <rPh sb="53" eb="55">
      <t>クリイレ</t>
    </rPh>
    <rPh sb="55" eb="56">
      <t>キン</t>
    </rPh>
    <rPh sb="57" eb="58">
      <t>オオ</t>
    </rPh>
    <rPh sb="60" eb="62">
      <t>イゾン</t>
    </rPh>
    <rPh sb="122" eb="124">
      <t>ケイゾク</t>
    </rPh>
    <rPh sb="129" eb="131">
      <t>コンゴ</t>
    </rPh>
    <rPh sb="132" eb="134">
      <t>クリイレ</t>
    </rPh>
    <rPh sb="134" eb="135">
      <t>キン</t>
    </rPh>
    <rPh sb="136" eb="137">
      <t>タヨ</t>
    </rPh>
    <rPh sb="141" eb="142">
      <t>エ</t>
    </rPh>
    <rPh sb="144" eb="146">
      <t>ジョウキョウ</t>
    </rPh>
    <rPh sb="147" eb="148">
      <t>ツヅ</t>
    </rPh>
    <rPh sb="152" eb="153">
      <t>オモ</t>
    </rPh>
    <rPh sb="165" eb="167">
      <t>ケイエイ</t>
    </rPh>
    <rPh sb="167" eb="169">
      <t>カイゼン</t>
    </rPh>
    <rPh sb="170" eb="171">
      <t>ム</t>
    </rPh>
    <rPh sb="195" eb="197">
      <t>カソ</t>
    </rPh>
    <rPh sb="198" eb="201">
      <t>コウレイカ</t>
    </rPh>
    <rPh sb="204" eb="206">
      <t>ジンコウ</t>
    </rPh>
    <rPh sb="207" eb="209">
      <t>ゲンショウ</t>
    </rPh>
    <rPh sb="218" eb="220">
      <t>ミコ</t>
    </rPh>
    <rPh sb="223" eb="225">
      <t>キュウスイ</t>
    </rPh>
    <rPh sb="225" eb="227">
      <t>ゲンカ</t>
    </rPh>
    <rPh sb="228" eb="230">
      <t>ソウトウ</t>
    </rPh>
    <rPh sb="232" eb="234">
      <t>リョウキン</t>
    </rPh>
    <rPh sb="235" eb="237">
      <t>ジュウミン</t>
    </rPh>
    <rPh sb="238" eb="239">
      <t>タヨ</t>
    </rPh>
    <rPh sb="243" eb="244">
      <t>ムズカ</t>
    </rPh>
    <rPh sb="249" eb="251">
      <t>アンイ</t>
    </rPh>
    <rPh sb="252" eb="254">
      <t>リョウキン</t>
    </rPh>
    <rPh sb="254" eb="256">
      <t>カイテイ</t>
    </rPh>
    <rPh sb="261" eb="263">
      <t>リョウキン</t>
    </rPh>
    <rPh sb="263" eb="265">
      <t>カイテイ</t>
    </rPh>
    <rPh sb="266" eb="268">
      <t>ジッシ</t>
    </rPh>
    <rPh sb="274" eb="276">
      <t>オオハバ</t>
    </rPh>
    <rPh sb="277" eb="279">
      <t>カイテイ</t>
    </rPh>
    <rPh sb="280" eb="281">
      <t>ノゾ</t>
    </rPh>
    <rPh sb="287" eb="288">
      <t>オモ</t>
    </rPh>
    <rPh sb="294" eb="296">
      <t>ケイエイ</t>
    </rPh>
    <rPh sb="297" eb="300">
      <t>コウリツセイ</t>
    </rPh>
    <rPh sb="306" eb="307">
      <t>ユウ</t>
    </rPh>
    <rPh sb="307" eb="308">
      <t>シュウ</t>
    </rPh>
    <rPh sb="308" eb="309">
      <t>リツ</t>
    </rPh>
    <rPh sb="310" eb="311">
      <t>オオム</t>
    </rPh>
    <rPh sb="312" eb="314">
      <t>ルイジ</t>
    </rPh>
    <rPh sb="314" eb="316">
      <t>ダンタイ</t>
    </rPh>
    <rPh sb="317" eb="320">
      <t>ヘイキンチ</t>
    </rPh>
    <rPh sb="321" eb="323">
      <t>ドウトウ</t>
    </rPh>
    <rPh sb="328" eb="330">
      <t>シセツ</t>
    </rPh>
    <rPh sb="330" eb="333">
      <t>リヨウリツ</t>
    </rPh>
    <rPh sb="334" eb="335">
      <t>ヒク</t>
    </rPh>
    <rPh sb="344" eb="346">
      <t>ケイカク</t>
    </rPh>
    <rPh sb="346" eb="347">
      <t>ジ</t>
    </rPh>
    <rPh sb="348" eb="350">
      <t>キュウスイ</t>
    </rPh>
    <rPh sb="350" eb="352">
      <t>ジンコウ</t>
    </rPh>
    <rPh sb="353" eb="355">
      <t>ゲンザイ</t>
    </rPh>
    <rPh sb="356" eb="358">
      <t>キュウスイ</t>
    </rPh>
    <rPh sb="358" eb="360">
      <t>ジンコウ</t>
    </rPh>
    <rPh sb="361" eb="362">
      <t>オオ</t>
    </rPh>
    <rPh sb="364" eb="366">
      <t>ウワマワ</t>
    </rPh>
    <rPh sb="371" eb="373">
      <t>ゲンゾン</t>
    </rPh>
    <rPh sb="374" eb="376">
      <t>シセツ</t>
    </rPh>
    <rPh sb="376" eb="378">
      <t>キボ</t>
    </rPh>
    <rPh sb="379" eb="380">
      <t>オオ</t>
    </rPh>
    <rPh sb="385" eb="386">
      <t>オモ</t>
    </rPh>
    <rPh sb="410" eb="412">
      <t>エイキョウ</t>
    </rPh>
    <rPh sb="413" eb="414">
      <t>デ</t>
    </rPh>
    <rPh sb="420" eb="421">
      <t>オモ</t>
    </rPh>
    <phoneticPr fontId="4"/>
  </si>
  <si>
    <t>　水道施設の老朽化も進んでおり、また、給水人口に見合った施設規模にあわせて、今後更新が必要となってくると思われるが、現状での給水収益の増加は見込めないため、一般会計からの繰入に頼らざるを得ない状況である。現状においても、水道料金は、上水道で全国で10位内に位置する上島町上水道と同等程度の料金を徴収していることから、大幅な改定は難しい状況ではあるが、会計制度の見直し（企業会計への移行による透明化）、過疎化・高齢化による給水件数の減少による水需要の減少などの社会環境の変化に対応した料金体系の見直しについての検討をすすめるなどの経営改善策を講じていく必要がある。</t>
    <rPh sb="1" eb="3">
      <t>スイドウ</t>
    </rPh>
    <rPh sb="3" eb="5">
      <t>シセツ</t>
    </rPh>
    <rPh sb="6" eb="9">
      <t>ロウキュウカ</t>
    </rPh>
    <rPh sb="10" eb="11">
      <t>スス</t>
    </rPh>
    <rPh sb="19" eb="21">
      <t>キュウスイ</t>
    </rPh>
    <rPh sb="21" eb="23">
      <t>ジンコウ</t>
    </rPh>
    <rPh sb="24" eb="26">
      <t>ミア</t>
    </rPh>
    <rPh sb="28" eb="30">
      <t>シセツ</t>
    </rPh>
    <rPh sb="30" eb="32">
      <t>キボ</t>
    </rPh>
    <rPh sb="38" eb="40">
      <t>コンゴ</t>
    </rPh>
    <rPh sb="40" eb="42">
      <t>コウシン</t>
    </rPh>
    <rPh sb="43" eb="45">
      <t>ヒツヨウ</t>
    </rPh>
    <rPh sb="52" eb="53">
      <t>オモ</t>
    </rPh>
    <rPh sb="58" eb="60">
      <t>ゲンジョウ</t>
    </rPh>
    <rPh sb="62" eb="64">
      <t>キュウスイ</t>
    </rPh>
    <rPh sb="64" eb="66">
      <t>シュウエキ</t>
    </rPh>
    <rPh sb="67" eb="69">
      <t>ゾウカ</t>
    </rPh>
    <rPh sb="70" eb="72">
      <t>ミコ</t>
    </rPh>
    <rPh sb="78" eb="80">
      <t>イッパン</t>
    </rPh>
    <rPh sb="80" eb="82">
      <t>カイケイ</t>
    </rPh>
    <rPh sb="85" eb="87">
      <t>クリイレ</t>
    </rPh>
    <rPh sb="88" eb="89">
      <t>タヨ</t>
    </rPh>
    <rPh sb="93" eb="94">
      <t>エ</t>
    </rPh>
    <rPh sb="96" eb="98">
      <t>ジョウキョウ</t>
    </rPh>
    <rPh sb="102" eb="104">
      <t>ゲンジョウ</t>
    </rPh>
    <rPh sb="110" eb="114">
      <t>スイドウリョウキン</t>
    </rPh>
    <rPh sb="116" eb="119">
      <t>ジョウスイドウ</t>
    </rPh>
    <rPh sb="120" eb="122">
      <t>ゼンコク</t>
    </rPh>
    <rPh sb="125" eb="126">
      <t>イ</t>
    </rPh>
    <rPh sb="126" eb="127">
      <t>ナイ</t>
    </rPh>
    <rPh sb="128" eb="130">
      <t>イチ</t>
    </rPh>
    <rPh sb="132" eb="135">
      <t>カミジマチョウ</t>
    </rPh>
    <rPh sb="135" eb="138">
      <t>ジョウスイドウ</t>
    </rPh>
    <rPh sb="139" eb="141">
      <t>ドウトウ</t>
    </rPh>
    <rPh sb="141" eb="143">
      <t>テイド</t>
    </rPh>
    <rPh sb="144" eb="146">
      <t>リョウキン</t>
    </rPh>
    <rPh sb="147" eb="149">
      <t>チョウシュウ</t>
    </rPh>
    <rPh sb="167" eb="169">
      <t>ジョウキョウ</t>
    </rPh>
    <rPh sb="175" eb="179">
      <t>カイケイセイド</t>
    </rPh>
    <rPh sb="180" eb="182">
      <t>ミナオ</t>
    </rPh>
    <rPh sb="184" eb="186">
      <t>キギョウ</t>
    </rPh>
    <rPh sb="186" eb="188">
      <t>カイケイ</t>
    </rPh>
    <rPh sb="190" eb="192">
      <t>イコウ</t>
    </rPh>
    <rPh sb="195" eb="198">
      <t>トウメイカ</t>
    </rPh>
    <rPh sb="200" eb="203">
      <t>カソカ</t>
    </rPh>
    <rPh sb="204" eb="207">
      <t>コウレイカ</t>
    </rPh>
    <rPh sb="210" eb="214">
      <t>キュウスイケンスウ</t>
    </rPh>
    <rPh sb="215" eb="217">
      <t>ゲンショウ</t>
    </rPh>
    <rPh sb="220" eb="221">
      <t>ミズ</t>
    </rPh>
    <rPh sb="221" eb="223">
      <t>ジュヨウ</t>
    </rPh>
    <rPh sb="224" eb="226">
      <t>ゲンショウ</t>
    </rPh>
    <rPh sb="229" eb="231">
      <t>シャカイ</t>
    </rPh>
    <rPh sb="231" eb="233">
      <t>カンキョウ</t>
    </rPh>
    <rPh sb="234" eb="236">
      <t>ヘンカ</t>
    </rPh>
    <rPh sb="237" eb="239">
      <t>タイオウ</t>
    </rPh>
    <rPh sb="241" eb="243">
      <t>リョウキン</t>
    </rPh>
    <rPh sb="243" eb="245">
      <t>タイケイ</t>
    </rPh>
    <rPh sb="246" eb="248">
      <t>ミナオ</t>
    </rPh>
    <rPh sb="254" eb="256">
      <t>ケントウ</t>
    </rPh>
    <rPh sb="264" eb="266">
      <t>ケイエイ</t>
    </rPh>
    <rPh sb="266" eb="269">
      <t>カイゼンサク</t>
    </rPh>
    <rPh sb="270" eb="271">
      <t>コウ</t>
    </rPh>
    <rPh sb="275" eb="27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</si>
</sst>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xf numFmtId="0" fontId="18" fillId="0" borderId="9" xfId="0" applyFont="1" applyBorder="1" applyAlignment="1" applyProtection="1">
      <alignment horizontal="left" vertical="top" wrapText="1"/>
      <protection locked="0"/>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21759232"/>
        <c:axId val="1217611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0.5</c:v>
                </c:pt>
                <c:pt idx="1">
                  <c:v>0.61</c:v>
                </c:pt>
                <c:pt idx="2">
                  <c:v>0.37</c:v>
                </c:pt>
                <c:pt idx="3">
                  <c:v>0.7</c:v>
                </c:pt>
                <c:pt idx="4">
                  <c:v>0.91</c:v>
                </c:pt>
              </c:numCache>
            </c:numRef>
          </c:val>
          <c:smooth val="0"/>
        </c:ser>
        <c:dLbls>
          <c:showLegendKey val="0"/>
          <c:showVal val="0"/>
          <c:showCatName val="0"/>
          <c:showSerName val="0"/>
          <c:showPercent val="0"/>
          <c:showBubbleSize val="0"/>
        </c:dLbls>
        <c:marker val="1"/>
        <c:smooth val="0"/>
        <c:axId val="121759232"/>
        <c:axId val="121761152"/>
      </c:lineChart>
      <c:dateAx>
        <c:axId val="121759232"/>
        <c:scaling>
          <c:orientation val="minMax"/>
        </c:scaling>
        <c:delete val="1"/>
        <c:axPos val="b"/>
        <c:numFmt formatCode="ge" sourceLinked="1"/>
        <c:majorTickMark val="none"/>
        <c:minorTickMark val="none"/>
        <c:tickLblPos val="none"/>
        <c:crossAx val="121761152"/>
        <c:crosses val="autoZero"/>
        <c:auto val="1"/>
        <c:lblOffset val="100"/>
        <c:baseTimeUnit val="years"/>
      </c:dateAx>
      <c:valAx>
        <c:axId val="1217611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7592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データ!$CK$6:$CO$6</c:f>
              <c:numCache>
                <c:formatCode>#,##0.00;"△"#,##0.00;"-"</c:formatCode>
                <c:ptCount val="5"/>
                <c:pt idx="0">
                  <c:v>36.94</c:v>
                </c:pt>
                <c:pt idx="1">
                  <c:v>35.93</c:v>
                </c:pt>
                <c:pt idx="2">
                  <c:v>34.340000000000003</c:v>
                </c:pt>
                <c:pt idx="3">
                  <c:v>38.799999999999997</c:v>
                </c:pt>
                <c:pt idx="4">
                  <c:v>37.15</c:v>
                </c:pt>
              </c:numCache>
            </c:numRef>
          </c:val>
        </c:ser>
        <c:dLbls>
          <c:showLegendKey val="0"/>
          <c:showVal val="0"/>
          <c:showCatName val="0"/>
          <c:showSerName val="0"/>
          <c:showPercent val="0"/>
          <c:showBubbleSize val="0"/>
        </c:dLbls>
        <c:gapWidth val="150"/>
        <c:axId val="122550144"/>
        <c:axId val="1231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51.56</c:v>
                </c:pt>
                <c:pt idx="1">
                  <c:v>50.66</c:v>
                </c:pt>
                <c:pt idx="2">
                  <c:v>51.11</c:v>
                </c:pt>
                <c:pt idx="3">
                  <c:v>50.49</c:v>
                </c:pt>
                <c:pt idx="4">
                  <c:v>48.36</c:v>
                </c:pt>
              </c:numCache>
            </c:numRef>
          </c:val>
          <c:smooth val="0"/>
        </c:ser>
        <c:dLbls>
          <c:showLegendKey val="0"/>
          <c:showVal val="0"/>
          <c:showCatName val="0"/>
          <c:showSerName val="0"/>
          <c:showPercent val="0"/>
          <c:showBubbleSize val="0"/>
        </c:dLbls>
        <c:marker val="1"/>
        <c:smooth val="0"/>
        <c:axId val="122550144"/>
        <c:axId val="123166720"/>
      </c:lineChart>
      <c:dateAx>
        <c:axId val="122550144"/>
        <c:scaling>
          <c:orientation val="minMax"/>
        </c:scaling>
        <c:delete val="1"/>
        <c:axPos val="b"/>
        <c:numFmt formatCode="ge" sourceLinked="1"/>
        <c:majorTickMark val="none"/>
        <c:minorTickMark val="none"/>
        <c:tickLblPos val="none"/>
        <c:crossAx val="123166720"/>
        <c:crosses val="autoZero"/>
        <c:auto val="1"/>
        <c:lblOffset val="100"/>
        <c:baseTimeUnit val="years"/>
      </c:dateAx>
      <c:valAx>
        <c:axId val="1231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5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データ!$CV$6:$CZ$6</c:f>
              <c:numCache>
                <c:formatCode>#,##0.00;"△"#,##0.00;"-"</c:formatCode>
                <c:ptCount val="5"/>
                <c:pt idx="0">
                  <c:v>92.99</c:v>
                </c:pt>
                <c:pt idx="1">
                  <c:v>88.42</c:v>
                </c:pt>
                <c:pt idx="2">
                  <c:v>88.67</c:v>
                </c:pt>
                <c:pt idx="3">
                  <c:v>77.17</c:v>
                </c:pt>
                <c:pt idx="4">
                  <c:v>76.459999999999994</c:v>
                </c:pt>
              </c:numCache>
            </c:numRef>
          </c:val>
        </c:ser>
        <c:dLbls>
          <c:showLegendKey val="0"/>
          <c:showVal val="0"/>
          <c:showCatName val="0"/>
          <c:showSerName val="0"/>
          <c:showPercent val="0"/>
          <c:showBubbleSize val="0"/>
        </c:dLbls>
        <c:gapWidth val="150"/>
        <c:axId val="123188736"/>
        <c:axId val="123190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75.58</c:v>
                </c:pt>
                <c:pt idx="1">
                  <c:v>74.13</c:v>
                </c:pt>
                <c:pt idx="2">
                  <c:v>74.16</c:v>
                </c:pt>
                <c:pt idx="3">
                  <c:v>74.209999999999994</c:v>
                </c:pt>
                <c:pt idx="4">
                  <c:v>75.239999999999995</c:v>
                </c:pt>
              </c:numCache>
            </c:numRef>
          </c:val>
          <c:smooth val="0"/>
        </c:ser>
        <c:dLbls>
          <c:showLegendKey val="0"/>
          <c:showVal val="0"/>
          <c:showCatName val="0"/>
          <c:showSerName val="0"/>
          <c:showPercent val="0"/>
          <c:showBubbleSize val="0"/>
        </c:dLbls>
        <c:marker val="1"/>
        <c:smooth val="0"/>
        <c:axId val="123188736"/>
        <c:axId val="123190656"/>
      </c:lineChart>
      <c:dateAx>
        <c:axId val="123188736"/>
        <c:scaling>
          <c:orientation val="minMax"/>
        </c:scaling>
        <c:delete val="1"/>
        <c:axPos val="b"/>
        <c:numFmt formatCode="ge" sourceLinked="1"/>
        <c:majorTickMark val="none"/>
        <c:minorTickMark val="none"/>
        <c:tickLblPos val="none"/>
        <c:crossAx val="123190656"/>
        <c:crosses val="autoZero"/>
        <c:auto val="1"/>
        <c:lblOffset val="100"/>
        <c:baseTimeUnit val="years"/>
      </c:dateAx>
      <c:valAx>
        <c:axId val="123190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3188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データ!$W$6:$AA$6</c:f>
              <c:numCache>
                <c:formatCode>#,##0.00;"△"#,##0.00;"-"</c:formatCode>
                <c:ptCount val="5"/>
                <c:pt idx="0">
                  <c:v>102.71</c:v>
                </c:pt>
                <c:pt idx="1">
                  <c:v>106.5</c:v>
                </c:pt>
                <c:pt idx="2">
                  <c:v>89.52</c:v>
                </c:pt>
                <c:pt idx="3">
                  <c:v>91.97</c:v>
                </c:pt>
                <c:pt idx="4">
                  <c:v>97.44</c:v>
                </c:pt>
              </c:numCache>
            </c:numRef>
          </c:val>
        </c:ser>
        <c:dLbls>
          <c:showLegendKey val="0"/>
          <c:showVal val="0"/>
          <c:showCatName val="0"/>
          <c:showSerName val="0"/>
          <c:showPercent val="0"/>
          <c:showBubbleSize val="0"/>
        </c:dLbls>
        <c:gapWidth val="150"/>
        <c:axId val="121803904"/>
        <c:axId val="1218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71.510000000000005</c:v>
                </c:pt>
                <c:pt idx="1">
                  <c:v>68.61</c:v>
                </c:pt>
                <c:pt idx="2">
                  <c:v>70.760000000000005</c:v>
                </c:pt>
                <c:pt idx="3">
                  <c:v>71.66</c:v>
                </c:pt>
                <c:pt idx="4">
                  <c:v>73.06</c:v>
                </c:pt>
              </c:numCache>
            </c:numRef>
          </c:val>
          <c:smooth val="0"/>
        </c:ser>
        <c:dLbls>
          <c:showLegendKey val="0"/>
          <c:showVal val="0"/>
          <c:showCatName val="0"/>
          <c:showSerName val="0"/>
          <c:showPercent val="0"/>
          <c:showBubbleSize val="0"/>
        </c:dLbls>
        <c:marker val="1"/>
        <c:smooth val="0"/>
        <c:axId val="121803904"/>
        <c:axId val="121805824"/>
      </c:lineChart>
      <c:dateAx>
        <c:axId val="121803904"/>
        <c:scaling>
          <c:orientation val="minMax"/>
        </c:scaling>
        <c:delete val="1"/>
        <c:axPos val="b"/>
        <c:numFmt formatCode="ge" sourceLinked="1"/>
        <c:majorTickMark val="none"/>
        <c:minorTickMark val="none"/>
        <c:tickLblPos val="none"/>
        <c:crossAx val="121805824"/>
        <c:crosses val="autoZero"/>
        <c:auto val="1"/>
        <c:lblOffset val="100"/>
        <c:baseTimeUnit val="years"/>
      </c:dateAx>
      <c:valAx>
        <c:axId val="1218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1803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241792"/>
        <c:axId val="12224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41792"/>
        <c:axId val="122243712"/>
      </c:lineChart>
      <c:dateAx>
        <c:axId val="122241792"/>
        <c:scaling>
          <c:orientation val="minMax"/>
        </c:scaling>
        <c:delete val="1"/>
        <c:axPos val="b"/>
        <c:numFmt formatCode="ge" sourceLinked="1"/>
        <c:majorTickMark val="none"/>
        <c:minorTickMark val="none"/>
        <c:tickLblPos val="none"/>
        <c:crossAx val="122243712"/>
        <c:crosses val="autoZero"/>
        <c:auto val="1"/>
        <c:lblOffset val="100"/>
        <c:baseTimeUnit val="years"/>
      </c:dateAx>
      <c:valAx>
        <c:axId val="12224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41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278272"/>
        <c:axId val="12228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278272"/>
        <c:axId val="122280192"/>
      </c:lineChart>
      <c:dateAx>
        <c:axId val="122278272"/>
        <c:scaling>
          <c:orientation val="minMax"/>
        </c:scaling>
        <c:delete val="1"/>
        <c:axPos val="b"/>
        <c:numFmt formatCode="ge" sourceLinked="1"/>
        <c:majorTickMark val="none"/>
        <c:minorTickMark val="none"/>
        <c:tickLblPos val="none"/>
        <c:crossAx val="122280192"/>
        <c:crosses val="autoZero"/>
        <c:auto val="1"/>
        <c:lblOffset val="100"/>
        <c:baseTimeUnit val="years"/>
      </c:dateAx>
      <c:valAx>
        <c:axId val="12228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27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392960"/>
        <c:axId val="122394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392960"/>
        <c:axId val="122394880"/>
      </c:lineChart>
      <c:dateAx>
        <c:axId val="122392960"/>
        <c:scaling>
          <c:orientation val="minMax"/>
        </c:scaling>
        <c:delete val="1"/>
        <c:axPos val="b"/>
        <c:numFmt formatCode="ge" sourceLinked="1"/>
        <c:majorTickMark val="none"/>
        <c:minorTickMark val="none"/>
        <c:tickLblPos val="none"/>
        <c:crossAx val="122394880"/>
        <c:crosses val="autoZero"/>
        <c:auto val="1"/>
        <c:lblOffset val="100"/>
        <c:baseTimeUnit val="years"/>
      </c:dateAx>
      <c:valAx>
        <c:axId val="122394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92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22423168"/>
        <c:axId val="122433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22423168"/>
        <c:axId val="122433536"/>
      </c:lineChart>
      <c:dateAx>
        <c:axId val="122423168"/>
        <c:scaling>
          <c:orientation val="minMax"/>
        </c:scaling>
        <c:delete val="1"/>
        <c:axPos val="b"/>
        <c:numFmt formatCode="ge" sourceLinked="1"/>
        <c:majorTickMark val="none"/>
        <c:minorTickMark val="none"/>
        <c:tickLblPos val="none"/>
        <c:crossAx val="122433536"/>
        <c:crosses val="autoZero"/>
        <c:auto val="1"/>
        <c:lblOffset val="100"/>
        <c:baseTimeUnit val="years"/>
      </c:dateAx>
      <c:valAx>
        <c:axId val="122433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2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データ!$BD$6:$BH$6</c:f>
              <c:numCache>
                <c:formatCode>#,##0.00;"△"#,##0.00;"-"</c:formatCode>
                <c:ptCount val="5"/>
                <c:pt idx="0">
                  <c:v>740.05</c:v>
                </c:pt>
                <c:pt idx="1">
                  <c:v>713.04</c:v>
                </c:pt>
                <c:pt idx="2">
                  <c:v>630.84</c:v>
                </c:pt>
                <c:pt idx="3">
                  <c:v>658.14</c:v>
                </c:pt>
                <c:pt idx="4">
                  <c:v>738.71</c:v>
                </c:pt>
              </c:numCache>
            </c:numRef>
          </c:val>
        </c:ser>
        <c:dLbls>
          <c:showLegendKey val="0"/>
          <c:showVal val="0"/>
          <c:showCatName val="0"/>
          <c:showSerName val="0"/>
          <c:showPercent val="0"/>
          <c:showBubbleSize val="0"/>
        </c:dLbls>
        <c:gapWidth val="150"/>
        <c:axId val="122451456"/>
        <c:axId val="122453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1450.45</c:v>
                </c:pt>
                <c:pt idx="1">
                  <c:v>1442.51</c:v>
                </c:pt>
                <c:pt idx="2">
                  <c:v>1496.15</c:v>
                </c:pt>
                <c:pt idx="3">
                  <c:v>1462.56</c:v>
                </c:pt>
                <c:pt idx="4">
                  <c:v>1486.62</c:v>
                </c:pt>
              </c:numCache>
            </c:numRef>
          </c:val>
          <c:smooth val="0"/>
        </c:ser>
        <c:dLbls>
          <c:showLegendKey val="0"/>
          <c:showVal val="0"/>
          <c:showCatName val="0"/>
          <c:showSerName val="0"/>
          <c:showPercent val="0"/>
          <c:showBubbleSize val="0"/>
        </c:dLbls>
        <c:marker val="1"/>
        <c:smooth val="0"/>
        <c:axId val="122451456"/>
        <c:axId val="122453376"/>
      </c:lineChart>
      <c:dateAx>
        <c:axId val="122451456"/>
        <c:scaling>
          <c:orientation val="minMax"/>
        </c:scaling>
        <c:delete val="1"/>
        <c:axPos val="b"/>
        <c:numFmt formatCode="ge" sourceLinked="1"/>
        <c:majorTickMark val="none"/>
        <c:minorTickMark val="none"/>
        <c:tickLblPos val="none"/>
        <c:crossAx val="122453376"/>
        <c:crosses val="autoZero"/>
        <c:auto val="1"/>
        <c:lblOffset val="100"/>
        <c:baseTimeUnit val="years"/>
      </c:dateAx>
      <c:valAx>
        <c:axId val="122453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451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データ!$BO$6:$BS$6</c:f>
              <c:numCache>
                <c:formatCode>#,##0.00;"△"#,##0.00;"-"</c:formatCode>
                <c:ptCount val="5"/>
                <c:pt idx="0">
                  <c:v>20.99</c:v>
                </c:pt>
                <c:pt idx="1">
                  <c:v>17.88</c:v>
                </c:pt>
                <c:pt idx="2">
                  <c:v>21.08</c:v>
                </c:pt>
                <c:pt idx="3">
                  <c:v>14.05</c:v>
                </c:pt>
                <c:pt idx="4">
                  <c:v>19.96</c:v>
                </c:pt>
              </c:numCache>
            </c:numRef>
          </c:val>
        </c:ser>
        <c:dLbls>
          <c:showLegendKey val="0"/>
          <c:showVal val="0"/>
          <c:showCatName val="0"/>
          <c:showSerName val="0"/>
          <c:showPercent val="0"/>
          <c:showBubbleSize val="0"/>
        </c:dLbls>
        <c:gapWidth val="150"/>
        <c:axId val="122504320"/>
        <c:axId val="1225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33.96</c:v>
                </c:pt>
                <c:pt idx="1">
                  <c:v>33.299999999999997</c:v>
                </c:pt>
                <c:pt idx="2">
                  <c:v>33.01</c:v>
                </c:pt>
                <c:pt idx="3">
                  <c:v>32.39</c:v>
                </c:pt>
                <c:pt idx="4">
                  <c:v>24.39</c:v>
                </c:pt>
              </c:numCache>
            </c:numRef>
          </c:val>
          <c:smooth val="0"/>
        </c:ser>
        <c:dLbls>
          <c:showLegendKey val="0"/>
          <c:showVal val="0"/>
          <c:showCatName val="0"/>
          <c:showSerName val="0"/>
          <c:showPercent val="0"/>
          <c:showBubbleSize val="0"/>
        </c:dLbls>
        <c:marker val="1"/>
        <c:smooth val="0"/>
        <c:axId val="122504320"/>
        <c:axId val="122506240"/>
      </c:lineChart>
      <c:dateAx>
        <c:axId val="122504320"/>
        <c:scaling>
          <c:orientation val="minMax"/>
        </c:scaling>
        <c:delete val="1"/>
        <c:axPos val="b"/>
        <c:numFmt formatCode="ge" sourceLinked="1"/>
        <c:majorTickMark val="none"/>
        <c:minorTickMark val="none"/>
        <c:tickLblPos val="none"/>
        <c:crossAx val="122506240"/>
        <c:crosses val="autoZero"/>
        <c:auto val="1"/>
        <c:lblOffset val="100"/>
        <c:baseTimeUnit val="years"/>
      </c:dateAx>
      <c:valAx>
        <c:axId val="1225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40179</c:v>
                </c:pt>
                <c:pt idx="1">
                  <c:v>40544</c:v>
                </c:pt>
                <c:pt idx="2">
                  <c:v>40909</c:v>
                </c:pt>
                <c:pt idx="3">
                  <c:v>41275</c:v>
                </c:pt>
                <c:pt idx="4">
                  <c:v>41640</c:v>
                </c:pt>
              </c:numCache>
            </c:numRef>
          </c:cat>
          <c:val>
            <c:numRef>
              <c:f>データ!$BZ$6:$CD$6</c:f>
              <c:numCache>
                <c:formatCode>#,##0.00;"△"#,##0.00;"-"</c:formatCode>
                <c:ptCount val="5"/>
                <c:pt idx="0">
                  <c:v>1391</c:v>
                </c:pt>
                <c:pt idx="1">
                  <c:v>1701.91</c:v>
                </c:pt>
                <c:pt idx="2">
                  <c:v>1579.46</c:v>
                </c:pt>
                <c:pt idx="3">
                  <c:v>2119.7199999999998</c:v>
                </c:pt>
                <c:pt idx="4">
                  <c:v>1647.47</c:v>
                </c:pt>
              </c:numCache>
            </c:numRef>
          </c:val>
        </c:ser>
        <c:dLbls>
          <c:showLegendKey val="0"/>
          <c:showVal val="0"/>
          <c:showCatName val="0"/>
          <c:showSerName val="0"/>
          <c:showPercent val="0"/>
          <c:showBubbleSize val="0"/>
        </c:dLbls>
        <c:gapWidth val="150"/>
        <c:axId val="122524032"/>
        <c:axId val="122525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512.74</c:v>
                </c:pt>
                <c:pt idx="1">
                  <c:v>526.57000000000005</c:v>
                </c:pt>
                <c:pt idx="2">
                  <c:v>523.08000000000004</c:v>
                </c:pt>
                <c:pt idx="3">
                  <c:v>530.83000000000004</c:v>
                </c:pt>
                <c:pt idx="4">
                  <c:v>734.18</c:v>
                </c:pt>
              </c:numCache>
            </c:numRef>
          </c:val>
          <c:smooth val="0"/>
        </c:ser>
        <c:dLbls>
          <c:showLegendKey val="0"/>
          <c:showVal val="0"/>
          <c:showCatName val="0"/>
          <c:showSerName val="0"/>
          <c:showPercent val="0"/>
          <c:showBubbleSize val="0"/>
        </c:dLbls>
        <c:marker val="1"/>
        <c:smooth val="0"/>
        <c:axId val="122524032"/>
        <c:axId val="122525952"/>
      </c:lineChart>
      <c:dateAx>
        <c:axId val="122524032"/>
        <c:scaling>
          <c:orientation val="minMax"/>
        </c:scaling>
        <c:delete val="1"/>
        <c:axPos val="b"/>
        <c:numFmt formatCode="ge" sourceLinked="1"/>
        <c:majorTickMark val="none"/>
        <c:minorTickMark val="none"/>
        <c:tickLblPos val="none"/>
        <c:crossAx val="122525952"/>
        <c:crosses val="autoZero"/>
        <c:auto val="1"/>
        <c:lblOffset val="100"/>
        <c:baseTimeUnit val="years"/>
      </c:dateAx>
      <c:valAx>
        <c:axId val="12252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2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【76.03】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【1,239.32】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【75.39】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【58.19】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【476.46】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【36.33】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G49"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愛媛県　上島町</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7377</v>
      </c>
      <c r="AJ8" s="74"/>
      <c r="AK8" s="74"/>
      <c r="AL8" s="74"/>
      <c r="AM8" s="74"/>
      <c r="AN8" s="74"/>
      <c r="AO8" s="74"/>
      <c r="AP8" s="75"/>
      <c r="AQ8" s="56">
        <f>データ!R6</f>
        <v>30.38</v>
      </c>
      <c r="AR8" s="56"/>
      <c r="AS8" s="56"/>
      <c r="AT8" s="56"/>
      <c r="AU8" s="56"/>
      <c r="AV8" s="56"/>
      <c r="AW8" s="56"/>
      <c r="AX8" s="56"/>
      <c r="AY8" s="56">
        <f>データ!S6</f>
        <v>242.82</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100</v>
      </c>
      <c r="S10" s="56"/>
      <c r="T10" s="56"/>
      <c r="U10" s="56"/>
      <c r="V10" s="56"/>
      <c r="W10" s="56"/>
      <c r="X10" s="56"/>
      <c r="Y10" s="56"/>
      <c r="Z10" s="64">
        <f>データ!P6</f>
        <v>5975</v>
      </c>
      <c r="AA10" s="64"/>
      <c r="AB10" s="64"/>
      <c r="AC10" s="64"/>
      <c r="AD10" s="64"/>
      <c r="AE10" s="64"/>
      <c r="AF10" s="64"/>
      <c r="AG10" s="64"/>
      <c r="AH10" s="2"/>
      <c r="AI10" s="64">
        <f>データ!T6</f>
        <v>210</v>
      </c>
      <c r="AJ10" s="64"/>
      <c r="AK10" s="64"/>
      <c r="AL10" s="64"/>
      <c r="AM10" s="64"/>
      <c r="AN10" s="64"/>
      <c r="AO10" s="64"/>
      <c r="AP10" s="64"/>
      <c r="AQ10" s="56">
        <f>データ!U6</f>
        <v>2.35</v>
      </c>
      <c r="AR10" s="56"/>
      <c r="AS10" s="56"/>
      <c r="AT10" s="56"/>
      <c r="AU10" s="56"/>
      <c r="AV10" s="56"/>
      <c r="AW10" s="56"/>
      <c r="AX10" s="56"/>
      <c r="AY10" s="56">
        <f>データ!V6</f>
        <v>89.36</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106</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105</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89"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B501"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2014</v>
      </c>
      <c r="C6" s="31">
        <f t="shared" ref="C6:V6" si="3">C7</f>
        <v>383562</v>
      </c>
      <c r="D6" s="31">
        <f t="shared" si="3"/>
        <v>47</v>
      </c>
      <c r="E6" s="31">
        <f t="shared" si="3"/>
        <v>1</v>
      </c>
      <c r="F6" s="31">
        <f t="shared" si="3"/>
        <v>0</v>
      </c>
      <c r="G6" s="31">
        <f t="shared" si="3"/>
        <v>0</v>
      </c>
      <c r="H6" s="31" t="str">
        <f t="shared" si="3"/>
        <v>愛媛県　上島町</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100</v>
      </c>
      <c r="P6" s="32">
        <f t="shared" si="3"/>
        <v>5975</v>
      </c>
      <c r="Q6" s="32">
        <f t="shared" si="3"/>
        <v>7377</v>
      </c>
      <c r="R6" s="32">
        <f t="shared" si="3"/>
        <v>30.38</v>
      </c>
      <c r="S6" s="32">
        <f t="shared" si="3"/>
        <v>242.82</v>
      </c>
      <c r="T6" s="32">
        <f t="shared" si="3"/>
        <v>210</v>
      </c>
      <c r="U6" s="32">
        <f t="shared" si="3"/>
        <v>2.35</v>
      </c>
      <c r="V6" s="32">
        <f t="shared" si="3"/>
        <v>89.36</v>
      </c>
      <c r="W6" s="33">
        <f>IF(W7="",NA(),W7)</f>
        <v>102.71</v>
      </c>
      <c r="X6" s="33">
        <f t="shared" ref="X6:AF6" si="4">IF(X7="",NA(),X7)</f>
        <v>106.5</v>
      </c>
      <c r="Y6" s="33">
        <f t="shared" si="4"/>
        <v>89.52</v>
      </c>
      <c r="Z6" s="33">
        <f t="shared" si="4"/>
        <v>91.97</v>
      </c>
      <c r="AA6" s="33">
        <f t="shared" si="4"/>
        <v>97.44</v>
      </c>
      <c r="AB6" s="33">
        <f t="shared" si="4"/>
        <v>71.510000000000005</v>
      </c>
      <c r="AC6" s="33">
        <f t="shared" si="4"/>
        <v>68.61</v>
      </c>
      <c r="AD6" s="33">
        <f t="shared" si="4"/>
        <v>70.760000000000005</v>
      </c>
      <c r="AE6" s="33">
        <f t="shared" si="4"/>
        <v>71.66</v>
      </c>
      <c r="AF6" s="33">
        <f t="shared" si="4"/>
        <v>73.06</v>
      </c>
      <c r="AG6" s="32" t="str">
        <f>IF(AG7="","",IF(AG7="-","【-】","【"&amp;SUBSTITUTE(TEXT(AG7,"#,##0.00"),"-","△")&amp;"】"))</f>
        <v>【76.03】</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740.05</v>
      </c>
      <c r="BE6" s="33">
        <f t="shared" ref="BE6:BM6" si="7">IF(BE7="",NA(),BE7)</f>
        <v>713.04</v>
      </c>
      <c r="BF6" s="33">
        <f t="shared" si="7"/>
        <v>630.84</v>
      </c>
      <c r="BG6" s="33">
        <f t="shared" si="7"/>
        <v>658.14</v>
      </c>
      <c r="BH6" s="33">
        <f t="shared" si="7"/>
        <v>738.71</v>
      </c>
      <c r="BI6" s="33">
        <f t="shared" si="7"/>
        <v>1450.45</v>
      </c>
      <c r="BJ6" s="33">
        <f t="shared" si="7"/>
        <v>1442.51</v>
      </c>
      <c r="BK6" s="33">
        <f t="shared" si="7"/>
        <v>1496.15</v>
      </c>
      <c r="BL6" s="33">
        <f t="shared" si="7"/>
        <v>1462.56</v>
      </c>
      <c r="BM6" s="33">
        <f t="shared" si="7"/>
        <v>1486.62</v>
      </c>
      <c r="BN6" s="32" t="str">
        <f>IF(BN7="","",IF(BN7="-","【-】","【"&amp;SUBSTITUTE(TEXT(BN7,"#,##0.00"),"-","△")&amp;"】"))</f>
        <v>【1,239.32】</v>
      </c>
      <c r="BO6" s="33">
        <f>IF(BO7="",NA(),BO7)</f>
        <v>20.99</v>
      </c>
      <c r="BP6" s="33">
        <f t="shared" ref="BP6:BX6" si="8">IF(BP7="",NA(),BP7)</f>
        <v>17.88</v>
      </c>
      <c r="BQ6" s="33">
        <f t="shared" si="8"/>
        <v>21.08</v>
      </c>
      <c r="BR6" s="33">
        <f t="shared" si="8"/>
        <v>14.05</v>
      </c>
      <c r="BS6" s="33">
        <f t="shared" si="8"/>
        <v>19.96</v>
      </c>
      <c r="BT6" s="33">
        <f t="shared" si="8"/>
        <v>33.96</v>
      </c>
      <c r="BU6" s="33">
        <f t="shared" si="8"/>
        <v>33.299999999999997</v>
      </c>
      <c r="BV6" s="33">
        <f t="shared" si="8"/>
        <v>33.01</v>
      </c>
      <c r="BW6" s="33">
        <f t="shared" si="8"/>
        <v>32.39</v>
      </c>
      <c r="BX6" s="33">
        <f t="shared" si="8"/>
        <v>24.39</v>
      </c>
      <c r="BY6" s="32" t="str">
        <f>IF(BY7="","",IF(BY7="-","【-】","【"&amp;SUBSTITUTE(TEXT(BY7,"#,##0.00"),"-","△")&amp;"】"))</f>
        <v>【36.33】</v>
      </c>
      <c r="BZ6" s="33">
        <f>IF(BZ7="",NA(),BZ7)</f>
        <v>1391</v>
      </c>
      <c r="CA6" s="33">
        <f t="shared" ref="CA6:CI6" si="9">IF(CA7="",NA(),CA7)</f>
        <v>1701.91</v>
      </c>
      <c r="CB6" s="33">
        <f t="shared" si="9"/>
        <v>1579.46</v>
      </c>
      <c r="CC6" s="33">
        <f t="shared" si="9"/>
        <v>2119.7199999999998</v>
      </c>
      <c r="CD6" s="33">
        <f t="shared" si="9"/>
        <v>1647.47</v>
      </c>
      <c r="CE6" s="33">
        <f t="shared" si="9"/>
        <v>512.74</v>
      </c>
      <c r="CF6" s="33">
        <f t="shared" si="9"/>
        <v>526.57000000000005</v>
      </c>
      <c r="CG6" s="33">
        <f t="shared" si="9"/>
        <v>523.08000000000004</v>
      </c>
      <c r="CH6" s="33">
        <f t="shared" si="9"/>
        <v>530.83000000000004</v>
      </c>
      <c r="CI6" s="33">
        <f t="shared" si="9"/>
        <v>734.18</v>
      </c>
      <c r="CJ6" s="32" t="str">
        <f>IF(CJ7="","",IF(CJ7="-","【-】","【"&amp;SUBSTITUTE(TEXT(CJ7,"#,##0.00"),"-","△")&amp;"】"))</f>
        <v>【476.46】</v>
      </c>
      <c r="CK6" s="33">
        <f>IF(CK7="",NA(),CK7)</f>
        <v>36.94</v>
      </c>
      <c r="CL6" s="33">
        <f t="shared" ref="CL6:CT6" si="10">IF(CL7="",NA(),CL7)</f>
        <v>35.93</v>
      </c>
      <c r="CM6" s="33">
        <f t="shared" si="10"/>
        <v>34.340000000000003</v>
      </c>
      <c r="CN6" s="33">
        <f t="shared" si="10"/>
        <v>38.799999999999997</v>
      </c>
      <c r="CO6" s="33">
        <f t="shared" si="10"/>
        <v>37.15</v>
      </c>
      <c r="CP6" s="33">
        <f t="shared" si="10"/>
        <v>51.56</v>
      </c>
      <c r="CQ6" s="33">
        <f t="shared" si="10"/>
        <v>50.66</v>
      </c>
      <c r="CR6" s="33">
        <f t="shared" si="10"/>
        <v>51.11</v>
      </c>
      <c r="CS6" s="33">
        <f t="shared" si="10"/>
        <v>50.49</v>
      </c>
      <c r="CT6" s="33">
        <f t="shared" si="10"/>
        <v>48.36</v>
      </c>
      <c r="CU6" s="32" t="str">
        <f>IF(CU7="","",IF(CU7="-","【-】","【"&amp;SUBSTITUTE(TEXT(CU7,"#,##0.00"),"-","△")&amp;"】"))</f>
        <v>【58.19】</v>
      </c>
      <c r="CV6" s="33">
        <f>IF(CV7="",NA(),CV7)</f>
        <v>92.99</v>
      </c>
      <c r="CW6" s="33">
        <f t="shared" ref="CW6:DE6" si="11">IF(CW7="",NA(),CW7)</f>
        <v>88.42</v>
      </c>
      <c r="CX6" s="33">
        <f t="shared" si="11"/>
        <v>88.67</v>
      </c>
      <c r="CY6" s="33">
        <f t="shared" si="11"/>
        <v>77.17</v>
      </c>
      <c r="CZ6" s="33">
        <f t="shared" si="11"/>
        <v>76.459999999999994</v>
      </c>
      <c r="DA6" s="33">
        <f t="shared" si="11"/>
        <v>75.58</v>
      </c>
      <c r="DB6" s="33">
        <f t="shared" si="11"/>
        <v>74.13</v>
      </c>
      <c r="DC6" s="33">
        <f t="shared" si="11"/>
        <v>74.16</v>
      </c>
      <c r="DD6" s="33">
        <f t="shared" si="11"/>
        <v>74.209999999999994</v>
      </c>
      <c r="DE6" s="33">
        <f t="shared" si="11"/>
        <v>75.239999999999995</v>
      </c>
      <c r="DF6" s="32" t="str">
        <f>IF(DF7="","",IF(DF7="-","【-】","【"&amp;SUBSTITUTE(TEXT(DF7,"#,##0.00"),"-","△")&amp;"】"))</f>
        <v>【75.39】</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0.5</v>
      </c>
      <c r="EI6" s="33">
        <f t="shared" si="14"/>
        <v>0.61</v>
      </c>
      <c r="EJ6" s="33">
        <f t="shared" si="14"/>
        <v>0.37</v>
      </c>
      <c r="EK6" s="33">
        <f t="shared" si="14"/>
        <v>0.7</v>
      </c>
      <c r="EL6" s="33">
        <f t="shared" si="14"/>
        <v>0.91</v>
      </c>
      <c r="EM6" s="32" t="str">
        <f>IF(EM7="","",IF(EM7="-","【-】","【"&amp;SUBSTITUTE(TEXT(EM7,"#,##0.00"),"-","△")&amp;"】"))</f>
        <v>【0.74】</v>
      </c>
    </row>
    <row r="7" spans="1:143" s="34" customFormat="1">
      <c r="A7" s="26"/>
      <c r="B7" s="35">
        <v>2014</v>
      </c>
      <c r="C7" s="35">
        <v>383562</v>
      </c>
      <c r="D7" s="35">
        <v>47</v>
      </c>
      <c r="E7" s="35">
        <v>1</v>
      </c>
      <c r="F7" s="35">
        <v>0</v>
      </c>
      <c r="G7" s="35">
        <v>0</v>
      </c>
      <c r="H7" s="35" t="s">
        <v>93</v>
      </c>
      <c r="I7" s="35" t="s">
        <v>94</v>
      </c>
      <c r="J7" s="35" t="s">
        <v>95</v>
      </c>
      <c r="K7" s="35" t="s">
        <v>96</v>
      </c>
      <c r="L7" s="35" t="s">
        <v>97</v>
      </c>
      <c r="M7" s="36" t="s">
        <v>98</v>
      </c>
      <c r="N7" s="36" t="s">
        <v>99</v>
      </c>
      <c r="O7" s="36">
        <v>100</v>
      </c>
      <c r="P7" s="36">
        <v>5975</v>
      </c>
      <c r="Q7" s="36">
        <v>7377</v>
      </c>
      <c r="R7" s="36">
        <v>30.38</v>
      </c>
      <c r="S7" s="36">
        <v>242.82</v>
      </c>
      <c r="T7" s="36">
        <v>210</v>
      </c>
      <c r="U7" s="36">
        <v>2.35</v>
      </c>
      <c r="V7" s="36">
        <v>89.36</v>
      </c>
      <c r="W7" s="36">
        <v>102.71</v>
      </c>
      <c r="X7" s="36">
        <v>106.5</v>
      </c>
      <c r="Y7" s="36">
        <v>89.52</v>
      </c>
      <c r="Z7" s="36">
        <v>91.97</v>
      </c>
      <c r="AA7" s="36">
        <v>97.44</v>
      </c>
      <c r="AB7" s="36">
        <v>71.510000000000005</v>
      </c>
      <c r="AC7" s="36">
        <v>68.61</v>
      </c>
      <c r="AD7" s="36">
        <v>70.760000000000005</v>
      </c>
      <c r="AE7" s="36">
        <v>71.66</v>
      </c>
      <c r="AF7" s="36">
        <v>73.06</v>
      </c>
      <c r="AG7" s="36">
        <v>76.03</v>
      </c>
      <c r="AH7" s="36"/>
      <c r="AI7" s="36"/>
      <c r="AJ7" s="36"/>
      <c r="AK7" s="36"/>
      <c r="AL7" s="36"/>
      <c r="AM7" s="36"/>
      <c r="AN7" s="36"/>
      <c r="AO7" s="36"/>
      <c r="AP7" s="36"/>
      <c r="AQ7" s="36"/>
      <c r="AR7" s="36"/>
      <c r="AS7" s="36"/>
      <c r="AT7" s="36"/>
      <c r="AU7" s="36"/>
      <c r="AV7" s="36"/>
      <c r="AW7" s="36"/>
      <c r="AX7" s="36"/>
      <c r="AY7" s="36"/>
      <c r="AZ7" s="36"/>
      <c r="BA7" s="36"/>
      <c r="BB7" s="36"/>
      <c r="BC7" s="36"/>
      <c r="BD7" s="36">
        <v>740.05</v>
      </c>
      <c r="BE7" s="36">
        <v>713.04</v>
      </c>
      <c r="BF7" s="36">
        <v>630.84</v>
      </c>
      <c r="BG7" s="36">
        <v>658.14</v>
      </c>
      <c r="BH7" s="36">
        <v>738.71</v>
      </c>
      <c r="BI7" s="36">
        <v>1450.45</v>
      </c>
      <c r="BJ7" s="36">
        <v>1442.51</v>
      </c>
      <c r="BK7" s="36">
        <v>1496.15</v>
      </c>
      <c r="BL7" s="36">
        <v>1462.56</v>
      </c>
      <c r="BM7" s="36">
        <v>1486.62</v>
      </c>
      <c r="BN7" s="36">
        <v>1239.32</v>
      </c>
      <c r="BO7" s="36">
        <v>20.99</v>
      </c>
      <c r="BP7" s="36">
        <v>17.88</v>
      </c>
      <c r="BQ7" s="36">
        <v>21.08</v>
      </c>
      <c r="BR7" s="36">
        <v>14.05</v>
      </c>
      <c r="BS7" s="36">
        <v>19.96</v>
      </c>
      <c r="BT7" s="36">
        <v>33.96</v>
      </c>
      <c r="BU7" s="36">
        <v>33.299999999999997</v>
      </c>
      <c r="BV7" s="36">
        <v>33.01</v>
      </c>
      <c r="BW7" s="36">
        <v>32.39</v>
      </c>
      <c r="BX7" s="36">
        <v>24.39</v>
      </c>
      <c r="BY7" s="36">
        <v>36.33</v>
      </c>
      <c r="BZ7" s="36">
        <v>1391</v>
      </c>
      <c r="CA7" s="36">
        <v>1701.91</v>
      </c>
      <c r="CB7" s="36">
        <v>1579.46</v>
      </c>
      <c r="CC7" s="36">
        <v>2119.7199999999998</v>
      </c>
      <c r="CD7" s="36">
        <v>1647.47</v>
      </c>
      <c r="CE7" s="36">
        <v>512.74</v>
      </c>
      <c r="CF7" s="36">
        <v>526.57000000000005</v>
      </c>
      <c r="CG7" s="36">
        <v>523.08000000000004</v>
      </c>
      <c r="CH7" s="36">
        <v>530.83000000000004</v>
      </c>
      <c r="CI7" s="36">
        <v>734.18</v>
      </c>
      <c r="CJ7" s="36">
        <v>476.46</v>
      </c>
      <c r="CK7" s="36">
        <v>36.94</v>
      </c>
      <c r="CL7" s="36">
        <v>35.93</v>
      </c>
      <c r="CM7" s="36">
        <v>34.340000000000003</v>
      </c>
      <c r="CN7" s="36">
        <v>38.799999999999997</v>
      </c>
      <c r="CO7" s="36">
        <v>37.15</v>
      </c>
      <c r="CP7" s="36">
        <v>51.56</v>
      </c>
      <c r="CQ7" s="36">
        <v>50.66</v>
      </c>
      <c r="CR7" s="36">
        <v>51.11</v>
      </c>
      <c r="CS7" s="36">
        <v>50.49</v>
      </c>
      <c r="CT7" s="36">
        <v>48.36</v>
      </c>
      <c r="CU7" s="36">
        <v>58.19</v>
      </c>
      <c r="CV7" s="36">
        <v>92.99</v>
      </c>
      <c r="CW7" s="36">
        <v>88.42</v>
      </c>
      <c r="CX7" s="36">
        <v>88.67</v>
      </c>
      <c r="CY7" s="36">
        <v>77.17</v>
      </c>
      <c r="CZ7" s="36">
        <v>76.459999999999994</v>
      </c>
      <c r="DA7" s="36">
        <v>75.58</v>
      </c>
      <c r="DB7" s="36">
        <v>74.13</v>
      </c>
      <c r="DC7" s="36">
        <v>74.16</v>
      </c>
      <c r="DD7" s="36">
        <v>74.209999999999994</v>
      </c>
      <c r="DE7" s="36">
        <v>75.239999999999995</v>
      </c>
      <c r="DF7" s="36">
        <v>75.39</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0.5</v>
      </c>
      <c r="EI7" s="36">
        <v>0.61</v>
      </c>
      <c r="EJ7" s="36">
        <v>0.37</v>
      </c>
      <c r="EK7" s="36">
        <v>0.7</v>
      </c>
      <c r="EL7" s="36">
        <v>0.91</v>
      </c>
      <c r="EM7" s="36">
        <v>0.74</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40179</v>
      </c>
      <c r="C10" s="39">
        <f>DATEVALUE($B$6-3&amp;"年1月1日")</f>
        <v>40544</v>
      </c>
      <c r="D10" s="39">
        <f>DATEVALUE($B$6-2&amp;"年1月1日")</f>
        <v>40909</v>
      </c>
      <c r="E10" s="39">
        <f>DATEVALUE($B$6-1&amp;"年1月1日")</f>
        <v>41275</v>
      </c>
      <c r="F10" s="39">
        <f>DATEVALUE($B$6&amp;"年1月1日")</f>
        <v>41640</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User</cp:lastModifiedBy>
  <cp:lastPrinted>2016-02-02T07:21:30Z</cp:lastPrinted>
  <dcterms:created xsi:type="dcterms:W3CDTF">2016-01-18T05:06:05Z</dcterms:created>
  <dcterms:modified xsi:type="dcterms:W3CDTF">2016-02-24T05:59:57Z</dcterms:modified>
</cp:coreProperties>
</file>