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20730" windowHeight="7770" tabRatio="799" activeTab="0"/>
  </bookViews>
  <sheets>
    <sheet name="松山市" sheetId="1" r:id="rId1"/>
    <sheet name="今治市" sheetId="2" r:id="rId2"/>
    <sheet name="宇和島市" sheetId="3" r:id="rId3"/>
    <sheet name="八幡浜市" sheetId="4" r:id="rId4"/>
    <sheet name="新居浜市" sheetId="5" r:id="rId5"/>
    <sheet name="西条市" sheetId="6" r:id="rId6"/>
    <sheet name="大洲市" sheetId="7" r:id="rId7"/>
    <sheet name="伊予市" sheetId="8" r:id="rId8"/>
    <sheet name="四国中央市" sheetId="9" r:id="rId9"/>
    <sheet name="西予市" sheetId="10" r:id="rId10"/>
    <sheet name="東温市" sheetId="11" r:id="rId11"/>
    <sheet name="上島町" sheetId="12" r:id="rId12"/>
    <sheet name="久万高原町" sheetId="13" r:id="rId13"/>
    <sheet name="松前町" sheetId="14" r:id="rId14"/>
    <sheet name="砥部町" sheetId="15" r:id="rId15"/>
    <sheet name="内子町" sheetId="16" r:id="rId16"/>
    <sheet name="伊方町" sheetId="17" r:id="rId17"/>
    <sheet name="松野町" sheetId="18" r:id="rId18"/>
    <sheet name="鬼北町" sheetId="19" r:id="rId19"/>
    <sheet name="愛南町" sheetId="20" r:id="rId20"/>
  </sheets>
  <definedNames/>
  <calcPr calcMode="manual" fullCalcOnLoad="1"/>
</workbook>
</file>

<file path=xl/sharedStrings.xml><?xml version="1.0" encoding="utf-8"?>
<sst xmlns="http://schemas.openxmlformats.org/spreadsheetml/2006/main" count="5496" uniqueCount="116">
  <si>
    <t xml:space="preserve">                                                                                                                                       </t>
  </si>
  <si>
    <t>　市　町　別　道　路　現　況　総　括　表　</t>
  </si>
  <si>
    <t>　　市　町　別　道　路　現　況　総　括　表　</t>
  </si>
  <si>
    <t>単位：m</t>
  </si>
  <si>
    <t>区道
分路</t>
  </si>
  <si>
    <t>総延長</t>
  </si>
  <si>
    <t>実延長</t>
  </si>
  <si>
    <t xml:space="preserve">実　     　　　　　延　　　　　 　　長　　　　　　　の　　　　　　　内　　    　　　　訳     </t>
  </si>
  <si>
    <t>実　　　　　　延　　　　　　長　　　　　の　　　　　　内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</si>
  <si>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</si>
  <si>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</si>
  <si>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</si>
  <si>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</si>
  <si>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</si>
  <si>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</si>
  <si>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道　　路　　種　　別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</si>
  <si>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</si>
  <si>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</si>
  <si>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</si>
  <si>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</si>
  <si>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</si>
  <si>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</si>
  <si>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</si>
  <si>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</si>
  <si>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</si>
  <si>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</si>
  <si>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</si>
  <si>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</si>
  <si>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</si>
  <si>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</si>
  <si>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</si>
  <si>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</si>
  <si>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</si>
  <si>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</si>
  <si>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</si>
  <si>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</si>
  <si>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</si>
  <si>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</si>
  <si>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</si>
  <si>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</si>
  <si>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</si>
  <si>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</si>
  <si>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</si>
  <si>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</si>
  <si>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</si>
  <si>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</si>
  <si>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</si>
  <si>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</si>
  <si>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</si>
  <si>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</si>
  <si>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</si>
  <si>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</si>
  <si>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</si>
  <si>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</si>
  <si>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</si>
  <si>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</si>
  <si>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</si>
  <si>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</si>
  <si>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</si>
  <si>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</si>
  <si>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</si>
  <si>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</si>
  <si>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</si>
  <si>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</si>
  <si>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</si>
  <si>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</si>
  <si>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</si>
  <si>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</si>
  <si>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</si>
  <si>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</si>
  <si>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</si>
  <si>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</si>
  <si>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　一　　　般　　　国　　　道
　　指　　　定　　　区　　　間</t>
  </si>
  <si>
    <t>　　一　　　般　　　国　　　道
　　指　　定　　区　　間　　外</t>
  </si>
  <si>
    <t>　　一　　　般　　　国　　　道
　　　　　合　　　　　計</t>
  </si>
  <si>
    <t>主　　　要　　　地　　　方　　　道</t>
  </si>
  <si>
    <t>一　　　般　　　県　　　道</t>
  </si>
  <si>
    <t xml:space="preserve">     県　　　　　　    　道
　　　　　合　　　　　計</t>
  </si>
  <si>
    <t>　一　　般　　国　　道　　県　　道
　　　　　合　　　　　計</t>
  </si>
  <si>
    <t xml:space="preserve">   　県　 管　 理　　道　　路
　　　　　合　　　　　計</t>
  </si>
  <si>
    <t>一　　級　　市　　町　　村　　道</t>
  </si>
  <si>
    <t>二　　級　　市　　町　　村　　道</t>
  </si>
  <si>
    <t xml:space="preserve">  一  級 ・ 二  級  市  町  村  道
　　　 　　合　　　　　計</t>
  </si>
  <si>
    <t>そ　の　他　市　町　村　道</t>
  </si>
  <si>
    <t>　　市　　　町　　　村　　　道
　　　　　合　　　　　計</t>
  </si>
  <si>
    <t>総　　　　　　　　　計</t>
  </si>
  <si>
    <t xml:space="preserve">                                                                                               </t>
  </si>
  <si>
    <t>Ｊ　　Ｒ</t>
  </si>
  <si>
    <t>トンネル</t>
  </si>
  <si>
    <t>市町名　　　　　　　新居浜市　　　</t>
  </si>
  <si>
    <t>市町名　　　　　　　西条市　　　</t>
  </si>
  <si>
    <t>市町名　　　　　　　今治市　　　</t>
  </si>
  <si>
    <t>市町名　　　　　　　上島町　　　</t>
  </si>
  <si>
    <t>市町名　　　　　　　松山市　　　</t>
  </si>
  <si>
    <t>市町名　　　　　　　東温市　　　</t>
  </si>
  <si>
    <t>市町名　　　　　　　伊予市　　　</t>
  </si>
  <si>
    <t>Ｊ　　Ｒ</t>
  </si>
  <si>
    <t>市町名　　　　　　　松前町　　　</t>
  </si>
  <si>
    <t>市町名　　　　　　　砥部町　　　</t>
  </si>
  <si>
    <t>市町名　　　　　久万高原町　　　</t>
  </si>
  <si>
    <t>市町名　　　　　　　大洲市　　　</t>
  </si>
  <si>
    <t>市町名　　　　　　　内子町　　　</t>
  </si>
  <si>
    <t>市町名　　　　　　八幡浜市　　　</t>
  </si>
  <si>
    <t>市町名　　　　　　　伊方町　　　</t>
  </si>
  <si>
    <t>市町名　　　　　　　西予市　　　</t>
  </si>
  <si>
    <t>市町名　　　　　　宇和島市　　　</t>
  </si>
  <si>
    <t>市町名　　　　　　　鬼北町　　　</t>
  </si>
  <si>
    <t>市町名　　　　　　　松野町　　　</t>
  </si>
  <si>
    <t>市町名　　　　　　　愛南町　　　</t>
  </si>
  <si>
    <t>市町名　　　　　四国中央市　　　</t>
  </si>
  <si>
    <t xml:space="preserve">     （注）　　一般県道松山川内自転車道線は除いている。</t>
  </si>
  <si>
    <t xml:space="preserve">     （注）　　一般国道１９６号のうち西日本高速道路㈱管理分及び、一般国道３１７号のうち本州四国連絡高速道路㈱管理分を『一般国道指定区間』欄に含む。　　　　　　　　　　　　　　</t>
  </si>
  <si>
    <t xml:space="preserve">     　　　　　一般県道今治大三島自転車道線は除いている。　　　　　　　　　　　　　　　　　　　</t>
  </si>
  <si>
    <t xml:space="preserve">　　　　　（注）　　　一般県道藤縄長浜線を路線数に含んでいる。           </t>
  </si>
  <si>
    <t xml:space="preserve">     （注）　　一般国道１９６号のうち西日本高速道路㈱管理分を『一般国道指定区間』欄に含む。　　</t>
  </si>
  <si>
    <t/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</si>
</sst>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0_);[Red]\(0.00\)"/>
    <numFmt numFmtId="183" formatCode="0_);[Red]\(0\)"/>
    <numFmt numFmtId="184" formatCode="0.0_);[Red]\(0.0\)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_ "/>
    <numFmt numFmtId="190" formatCode="#,###.0\ ;;&quot;&quot;"/>
    <numFmt numFmtId="191" formatCode="_-* #,##0_-;\-* #,##0_-;_-* &quot;-&quot;_-;_-@_-"/>
    <numFmt numFmtId="192" formatCode="_-* #,##0.00_-;\-* #,##0.00_-;_-* &quot;-&quot;??_-;_-@_-"/>
    <numFmt numFmtId="193" formatCode="_-&quot;¥&quot;* #,##0_-;\-&quot;¥&quot;* #,##0_-;_-&quot;¥&quot;* &quot;-&quot;_-;_-@_-"/>
    <numFmt numFmtId="194" formatCode="_-&quot;¥&quot;* #,##0.00_-;\-&quot;¥&quot;* #,##0.00_-;_-&quot;¥&quot;* &quot;-&quot;??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29" fillId="0" borderId="0">
      <alignment vertical="center"/>
      <protection/>
    </xf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distributed" wrapText="1"/>
    </xf>
    <xf numFmtId="0" fontId="2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3" fillId="0" borderId="23" xfId="0" applyFont="1" applyFill="1" applyBorder="1" applyAlignment="1">
      <alignment vertical="distributed" wrapText="1"/>
    </xf>
    <xf numFmtId="0" fontId="9" fillId="0" borderId="23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6" fontId="2" fillId="0" borderId="2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84" fontId="2" fillId="0" borderId="30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84" fontId="2" fillId="0" borderId="12" xfId="0" applyNumberFormat="1" applyFont="1" applyFill="1" applyBorder="1" applyAlignment="1">
      <alignment horizontal="right"/>
    </xf>
    <xf numFmtId="176" fontId="2" fillId="0" borderId="33" xfId="0" applyNumberFormat="1" applyFont="1" applyFill="1" applyBorder="1" applyAlignment="1">
      <alignment horizontal="right"/>
    </xf>
    <xf numFmtId="176" fontId="2" fillId="0" borderId="34" xfId="0" applyNumberFormat="1" applyFont="1" applyFill="1" applyBorder="1" applyAlignment="1">
      <alignment horizontal="right"/>
    </xf>
    <xf numFmtId="176" fontId="2" fillId="0" borderId="27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/>
    </xf>
    <xf numFmtId="176" fontId="2" fillId="0" borderId="35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11" xfId="0" applyNumberFormat="1" applyFont="1" applyFill="1" applyBorder="1" applyAlignment="1" applyProtection="1">
      <alignment horizontal="right"/>
      <protection locked="0"/>
    </xf>
    <xf numFmtId="176" fontId="2" fillId="0" borderId="20" xfId="0" applyNumberFormat="1" applyFont="1" applyFill="1" applyBorder="1" applyAlignment="1" applyProtection="1">
      <alignment horizontal="right"/>
      <protection locked="0"/>
    </xf>
    <xf numFmtId="184" fontId="2" fillId="0" borderId="0" xfId="0" applyNumberFormat="1" applyFont="1" applyFill="1" applyBorder="1" applyAlignment="1" applyProtection="1">
      <alignment horizontal="right"/>
      <protection locked="0"/>
    </xf>
    <xf numFmtId="184" fontId="2" fillId="0" borderId="35" xfId="0" applyNumberFormat="1" applyFont="1" applyFill="1" applyBorder="1" applyAlignment="1" applyProtection="1">
      <alignment horizontal="right"/>
      <protection locked="0"/>
    </xf>
    <xf numFmtId="176" fontId="2" fillId="0" borderId="10" xfId="0" applyNumberFormat="1" applyFont="1" applyFill="1" applyBorder="1" applyAlignment="1" applyProtection="1">
      <alignment horizontal="right"/>
      <protection locked="0"/>
    </xf>
    <xf numFmtId="176" fontId="2" fillId="0" borderId="22" xfId="0" applyNumberFormat="1" applyFont="1" applyFill="1" applyBorder="1" applyAlignment="1" applyProtection="1">
      <alignment horizontal="right"/>
      <protection locked="0"/>
    </xf>
    <xf numFmtId="176" fontId="2" fillId="0" borderId="21" xfId="0" applyNumberFormat="1" applyFont="1" applyFill="1" applyBorder="1" applyAlignment="1" applyProtection="1">
      <alignment horizontal="right"/>
      <protection locked="0"/>
    </xf>
    <xf numFmtId="176" fontId="2" fillId="0" borderId="28" xfId="0" applyNumberFormat="1" applyFont="1" applyFill="1" applyBorder="1" applyAlignment="1" applyProtection="1">
      <alignment horizontal="right"/>
      <protection locked="0"/>
    </xf>
    <xf numFmtId="176" fontId="2" fillId="0" borderId="29" xfId="0" applyNumberFormat="1" applyFont="1" applyFill="1" applyBorder="1" applyAlignment="1" applyProtection="1">
      <alignment horizontal="right"/>
      <protection locked="0"/>
    </xf>
    <xf numFmtId="184" fontId="2" fillId="0" borderId="30" xfId="0" applyNumberFormat="1" applyFont="1" applyFill="1" applyBorder="1" applyAlignment="1" applyProtection="1">
      <alignment horizontal="right"/>
      <protection locked="0"/>
    </xf>
    <xf numFmtId="176" fontId="2" fillId="0" borderId="31" xfId="0" applyNumberFormat="1" applyFont="1" applyFill="1" applyBorder="1" applyAlignment="1" applyProtection="1">
      <alignment horizontal="right"/>
      <protection locked="0"/>
    </xf>
    <xf numFmtId="176" fontId="2" fillId="0" borderId="32" xfId="0" applyNumberFormat="1" applyFont="1" applyFill="1" applyBorder="1" applyAlignment="1" applyProtection="1">
      <alignment horizontal="right"/>
      <protection locked="0"/>
    </xf>
    <xf numFmtId="176" fontId="2" fillId="0" borderId="12" xfId="0" applyNumberFormat="1" applyFont="1" applyFill="1" applyBorder="1" applyAlignment="1" applyProtection="1">
      <alignment horizontal="right"/>
      <protection locked="0"/>
    </xf>
    <xf numFmtId="176" fontId="2" fillId="0" borderId="23" xfId="0" applyNumberFormat="1" applyFont="1" applyFill="1" applyBorder="1" applyAlignment="1" applyProtection="1">
      <alignment horizontal="right"/>
      <protection locked="0"/>
    </xf>
    <xf numFmtId="176" fontId="2" fillId="0" borderId="19" xfId="0" applyNumberFormat="1" applyFont="1" applyFill="1" applyBorder="1" applyAlignment="1" applyProtection="1">
      <alignment horizontal="right"/>
      <protection locked="0"/>
    </xf>
    <xf numFmtId="184" fontId="2" fillId="0" borderId="12" xfId="0" applyNumberFormat="1" applyFont="1" applyFill="1" applyBorder="1" applyAlignment="1" applyProtection="1">
      <alignment horizontal="right"/>
      <protection locked="0"/>
    </xf>
    <xf numFmtId="176" fontId="2" fillId="0" borderId="33" xfId="0" applyNumberFormat="1" applyFont="1" applyFill="1" applyBorder="1" applyAlignment="1" applyProtection="1">
      <alignment horizontal="right"/>
      <protection locked="0"/>
    </xf>
    <xf numFmtId="176" fontId="2" fillId="0" borderId="34" xfId="0" applyNumberFormat="1" applyFont="1" applyFill="1" applyBorder="1" applyAlignment="1" applyProtection="1">
      <alignment horizontal="right"/>
      <protection locked="0"/>
    </xf>
    <xf numFmtId="176" fontId="2" fillId="0" borderId="27" xfId="0" applyNumberFormat="1" applyFont="1" applyFill="1" applyBorder="1" applyAlignment="1" applyProtection="1">
      <alignment horizontal="right"/>
      <protection locked="0"/>
    </xf>
    <xf numFmtId="190" fontId="2" fillId="0" borderId="0" xfId="0" applyNumberFormat="1" applyFont="1" applyFill="1" applyBorder="1" applyAlignment="1" applyProtection="1">
      <alignment horizontal="right"/>
      <protection locked="0"/>
    </xf>
    <xf numFmtId="190" fontId="2" fillId="0" borderId="35" xfId="0" applyNumberFormat="1" applyFont="1" applyFill="1" applyBorder="1" applyAlignment="1" applyProtection="1">
      <alignment horizontal="right"/>
      <protection locked="0"/>
    </xf>
    <xf numFmtId="184" fontId="2" fillId="0" borderId="32" xfId="0" applyNumberFormat="1" applyFont="1" applyFill="1" applyBorder="1" applyAlignment="1" applyProtection="1">
      <alignment horizontal="right"/>
      <protection locked="0"/>
    </xf>
    <xf numFmtId="184" fontId="2" fillId="0" borderId="35" xfId="0" applyNumberFormat="1" applyFont="1" applyFill="1" applyBorder="1" applyAlignment="1">
      <alignment horizontal="right"/>
    </xf>
    <xf numFmtId="184" fontId="2" fillId="0" borderId="32" xfId="0" applyNumberFormat="1" applyFont="1" applyFill="1" applyBorder="1" applyAlignment="1">
      <alignment horizontal="right"/>
    </xf>
    <xf numFmtId="0" fontId="3" fillId="0" borderId="12" xfId="0" applyFont="1" applyFill="1" applyBorder="1" applyAlignment="1" applyProtection="1">
      <alignment/>
      <protection locked="0"/>
    </xf>
    <xf numFmtId="190" fontId="2" fillId="0" borderId="0" xfId="0" applyNumberFormat="1" applyFont="1" applyFill="1" applyBorder="1" applyAlignment="1">
      <alignment horizontal="right"/>
    </xf>
    <xf numFmtId="190" fontId="2" fillId="0" borderId="35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76" fontId="2" fillId="0" borderId="38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/>
    </xf>
    <xf numFmtId="176" fontId="2" fillId="0" borderId="39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34" xfId="0" applyFont="1" applyFill="1" applyBorder="1" applyAlignment="1">
      <alignment horizontal="justify" vertical="center"/>
    </xf>
    <xf numFmtId="0" fontId="3" fillId="0" borderId="44" xfId="0" applyFont="1" applyFill="1" applyBorder="1" applyAlignment="1">
      <alignment horizontal="center" vertical="distributed" wrapText="1"/>
    </xf>
    <xf numFmtId="0" fontId="3" fillId="0" borderId="45" xfId="0" applyFont="1" applyFill="1" applyBorder="1" applyAlignment="1">
      <alignment horizontal="center" vertical="distributed" wrapText="1"/>
    </xf>
    <xf numFmtId="0" fontId="3" fillId="0" borderId="46" xfId="0" applyFont="1" applyFill="1" applyBorder="1" applyAlignment="1">
      <alignment horizontal="center" vertical="distributed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tabSelected="1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A1" sqref="A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93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松山市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60543</v>
      </c>
      <c r="J9" s="87">
        <v>100</v>
      </c>
      <c r="K9" s="86"/>
      <c r="L9" s="85">
        <v>93</v>
      </c>
      <c r="M9" s="85">
        <v>8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89412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63613</v>
      </c>
      <c r="G10" s="92">
        <v>0</v>
      </c>
      <c r="H10" s="84">
        <v>60543</v>
      </c>
      <c r="I10" s="93"/>
      <c r="J10" s="94"/>
      <c r="K10" s="86">
        <v>53416</v>
      </c>
      <c r="L10" s="95"/>
      <c r="M10" s="95"/>
      <c r="N10" s="84">
        <v>0</v>
      </c>
      <c r="O10" s="86">
        <v>2222</v>
      </c>
      <c r="P10" s="85">
        <v>58321</v>
      </c>
      <c r="Q10" s="85">
        <v>0</v>
      </c>
      <c r="R10" s="96"/>
      <c r="S10" s="89">
        <v>4375</v>
      </c>
      <c r="T10" s="85">
        <v>30207</v>
      </c>
      <c r="U10" s="85">
        <v>25961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3</v>
      </c>
      <c r="AC10" s="85">
        <v>0</v>
      </c>
      <c r="AD10" s="85">
        <v>3</v>
      </c>
      <c r="AE10" s="84">
        <v>3</v>
      </c>
      <c r="AF10" s="95"/>
      <c r="AG10" s="86">
        <v>36</v>
      </c>
      <c r="AH10" s="85">
        <v>7</v>
      </c>
      <c r="AI10" s="86">
        <v>1890558</v>
      </c>
      <c r="AJ10" s="93">
        <v>1472464</v>
      </c>
      <c r="AK10" s="95">
        <v>771651</v>
      </c>
      <c r="AL10" s="91">
        <v>4</v>
      </c>
    </row>
    <row r="11" spans="1:38" ht="13.5">
      <c r="A11" s="124"/>
      <c r="B11" s="62"/>
      <c r="C11" s="62"/>
      <c r="D11" s="62"/>
      <c r="E11" s="62"/>
      <c r="F11" s="97"/>
      <c r="G11" s="98">
        <v>3070</v>
      </c>
      <c r="H11" s="97"/>
      <c r="I11" s="99">
        <v>0</v>
      </c>
      <c r="J11" s="100"/>
      <c r="K11" s="99"/>
      <c r="L11" s="98">
        <v>4696</v>
      </c>
      <c r="M11" s="98">
        <v>2431</v>
      </c>
      <c r="N11" s="97"/>
      <c r="O11" s="99"/>
      <c r="P11" s="98"/>
      <c r="Q11" s="98"/>
      <c r="R11" s="101">
        <v>60543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48044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25374.2</v>
      </c>
      <c r="J12" s="87">
        <v>79.3</v>
      </c>
      <c r="K12" s="86" t="s">
        <v>115</v>
      </c>
      <c r="L12" s="85">
        <v>23</v>
      </c>
      <c r="M12" s="85">
        <v>3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92.5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19221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86844.2</v>
      </c>
      <c r="G13" s="92">
        <v>21000</v>
      </c>
      <c r="H13" s="84">
        <v>31978.2</v>
      </c>
      <c r="I13" s="93" t="s">
        <v>115</v>
      </c>
      <c r="J13" s="94" t="s">
        <v>115</v>
      </c>
      <c r="K13" s="86">
        <v>30623.2</v>
      </c>
      <c r="L13" s="95" t="s">
        <v>115</v>
      </c>
      <c r="M13" s="95" t="s">
        <v>115</v>
      </c>
      <c r="N13" s="84">
        <v>2404.3</v>
      </c>
      <c r="O13" s="86">
        <v>832.3</v>
      </c>
      <c r="P13" s="85">
        <v>24266.3</v>
      </c>
      <c r="Q13" s="85">
        <v>4475.3</v>
      </c>
      <c r="R13" s="96" t="s">
        <v>115</v>
      </c>
      <c r="S13" s="89">
        <v>246.4</v>
      </c>
      <c r="T13" s="85">
        <v>1183.5</v>
      </c>
      <c r="U13" s="85">
        <v>23571.5</v>
      </c>
      <c r="V13" s="85">
        <v>372.8</v>
      </c>
      <c r="W13" s="85">
        <v>159.7</v>
      </c>
      <c r="X13" s="85">
        <v>2296.1</v>
      </c>
      <c r="Y13" s="85">
        <v>4148.2</v>
      </c>
      <c r="Z13" s="85">
        <v>2341.3</v>
      </c>
      <c r="AA13" s="84">
        <v>2341.3</v>
      </c>
      <c r="AB13" s="86">
        <v>2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1</v>
      </c>
      <c r="AH13" s="85">
        <v>0</v>
      </c>
      <c r="AI13" s="86">
        <v>477858.6</v>
      </c>
      <c r="AJ13" s="93">
        <v>341933.3</v>
      </c>
      <c r="AK13" s="95">
        <v>211069.4</v>
      </c>
      <c r="AL13" s="91">
        <v>5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33866</v>
      </c>
      <c r="H14" s="97" t="s">
        <v>115</v>
      </c>
      <c r="I14" s="99">
        <v>6604</v>
      </c>
      <c r="J14" s="100" t="s">
        <v>115</v>
      </c>
      <c r="K14" s="99" t="s">
        <v>115</v>
      </c>
      <c r="L14" s="98">
        <v>734.5</v>
      </c>
      <c r="M14" s="98">
        <v>620.5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29573.9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11164.8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85917.2</v>
      </c>
      <c r="J15" s="110">
        <f>IF(H16=0,0,I15/H16*100)</f>
        <v>92.86217645253197</v>
      </c>
      <c r="K15" s="65"/>
      <c r="L15" s="2">
        <f>SUM(L9,L12)</f>
        <v>116</v>
      </c>
      <c r="M15" s="2">
        <f>SUM(M9,M12)</f>
        <v>11</v>
      </c>
      <c r="N15" s="3"/>
      <c r="O15" s="65"/>
      <c r="P15" s="2"/>
      <c r="Q15" s="2"/>
      <c r="R15" s="111">
        <f>IF(H16=0,0,(O16+P16+Q16)/H16*100)</f>
        <v>97.40135233870724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108633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150457.2</v>
      </c>
      <c r="G16" s="68">
        <f>SUM(G10,G13)</f>
        <v>21000</v>
      </c>
      <c r="H16" s="3">
        <f>SUM(H10,H13)</f>
        <v>92521.2</v>
      </c>
      <c r="I16" s="69"/>
      <c r="J16" s="70"/>
      <c r="K16" s="65">
        <f>SUM(K10,K13)</f>
        <v>84039.2</v>
      </c>
      <c r="L16" s="71"/>
      <c r="M16" s="71"/>
      <c r="N16" s="3">
        <f>SUM(N10,N13)</f>
        <v>2404.3</v>
      </c>
      <c r="O16" s="65">
        <f>SUM(O10,O13)</f>
        <v>3054.3</v>
      </c>
      <c r="P16" s="2">
        <f>SUM(P10,P13)</f>
        <v>82587.3</v>
      </c>
      <c r="Q16" s="2">
        <f>SUM(Q10,Q13)</f>
        <v>4475.3</v>
      </c>
      <c r="R16" s="72"/>
      <c r="S16" s="1">
        <f aca="true" t="shared" si="0" ref="S16:AE16">SUM(S10,S13)</f>
        <v>4621.4</v>
      </c>
      <c r="T16" s="2">
        <f t="shared" si="0"/>
        <v>31390.5</v>
      </c>
      <c r="U16" s="2">
        <f t="shared" si="0"/>
        <v>49532.5</v>
      </c>
      <c r="V16" s="2">
        <f t="shared" si="0"/>
        <v>372.8</v>
      </c>
      <c r="W16" s="2">
        <f t="shared" si="0"/>
        <v>159.7</v>
      </c>
      <c r="X16" s="2">
        <f t="shared" si="0"/>
        <v>2296.1</v>
      </c>
      <c r="Y16" s="2">
        <f t="shared" si="0"/>
        <v>4148.2</v>
      </c>
      <c r="Z16" s="2">
        <f t="shared" si="0"/>
        <v>2341.3</v>
      </c>
      <c r="AA16" s="3">
        <f t="shared" si="0"/>
        <v>2341.3</v>
      </c>
      <c r="AB16" s="65">
        <f t="shared" si="0"/>
        <v>5</v>
      </c>
      <c r="AC16" s="2">
        <f t="shared" si="0"/>
        <v>0</v>
      </c>
      <c r="AD16" s="2">
        <f t="shared" si="0"/>
        <v>3</v>
      </c>
      <c r="AE16" s="3">
        <f t="shared" si="0"/>
        <v>3</v>
      </c>
      <c r="AF16" s="71"/>
      <c r="AG16" s="65">
        <f aca="true" t="shared" si="1" ref="AG16:AL16">SUM(AG10,AG13)</f>
        <v>37</v>
      </c>
      <c r="AH16" s="2">
        <f t="shared" si="1"/>
        <v>7</v>
      </c>
      <c r="AI16" s="65">
        <f t="shared" si="1"/>
        <v>2368416.6</v>
      </c>
      <c r="AJ16" s="69">
        <f t="shared" si="1"/>
        <v>1814397.3</v>
      </c>
      <c r="AK16" s="71">
        <f t="shared" si="1"/>
        <v>982720.4</v>
      </c>
      <c r="AL16" s="67">
        <f t="shared" si="1"/>
        <v>9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36936</v>
      </c>
      <c r="H17" s="73"/>
      <c r="I17" s="75">
        <f>SUM(I11,I14)</f>
        <v>6604</v>
      </c>
      <c r="J17" s="76"/>
      <c r="K17" s="75"/>
      <c r="L17" s="74">
        <f>SUM(L11,L14)</f>
        <v>5430.5</v>
      </c>
      <c r="M17" s="74">
        <f>SUM(M11,M14)</f>
        <v>3051.5</v>
      </c>
      <c r="N17" s="73"/>
      <c r="O17" s="75"/>
      <c r="P17" s="74"/>
      <c r="Q17" s="74"/>
      <c r="R17" s="77">
        <f>SUM(O16:Q16)</f>
        <v>90116.90000000001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59208.8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112408</v>
      </c>
      <c r="J18" s="87">
        <v>94.4</v>
      </c>
      <c r="K18" s="86" t="s">
        <v>115</v>
      </c>
      <c r="L18" s="85">
        <v>87</v>
      </c>
      <c r="M18" s="85">
        <v>3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111034.3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128790.7</v>
      </c>
      <c r="G19" s="92">
        <v>0</v>
      </c>
      <c r="H19" s="84">
        <v>119069.8</v>
      </c>
      <c r="I19" s="93" t="s">
        <v>115</v>
      </c>
      <c r="J19" s="94" t="s">
        <v>115</v>
      </c>
      <c r="K19" s="86">
        <v>114530.7</v>
      </c>
      <c r="L19" s="95" t="s">
        <v>115</v>
      </c>
      <c r="M19" s="95" t="s">
        <v>115</v>
      </c>
      <c r="N19" s="84">
        <v>0</v>
      </c>
      <c r="O19" s="86">
        <v>3634.5</v>
      </c>
      <c r="P19" s="85">
        <v>95360.8</v>
      </c>
      <c r="Q19" s="85">
        <v>20074.5</v>
      </c>
      <c r="R19" s="96" t="s">
        <v>115</v>
      </c>
      <c r="S19" s="89">
        <v>1572.7</v>
      </c>
      <c r="T19" s="85">
        <v>7731.5</v>
      </c>
      <c r="U19" s="85">
        <v>96258.3</v>
      </c>
      <c r="V19" s="85">
        <v>6845.5</v>
      </c>
      <c r="W19" s="85">
        <v>166.8</v>
      </c>
      <c r="X19" s="85">
        <v>4392.6</v>
      </c>
      <c r="Y19" s="85">
        <v>2102.4</v>
      </c>
      <c r="Z19" s="85">
        <v>104.3</v>
      </c>
      <c r="AA19" s="84">
        <v>104.3</v>
      </c>
      <c r="AB19" s="86">
        <v>4</v>
      </c>
      <c r="AC19" s="85">
        <v>6</v>
      </c>
      <c r="AD19" s="85" t="s">
        <v>115</v>
      </c>
      <c r="AE19" s="84" t="s">
        <v>115</v>
      </c>
      <c r="AF19" s="95" t="s">
        <v>115</v>
      </c>
      <c r="AG19" s="86">
        <v>13</v>
      </c>
      <c r="AH19" s="85">
        <v>2</v>
      </c>
      <c r="AI19" s="86">
        <v>1920085.8</v>
      </c>
      <c r="AJ19" s="93">
        <v>1493167.1</v>
      </c>
      <c r="AK19" s="95">
        <v>849249.6</v>
      </c>
      <c r="AL19" s="91">
        <v>10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9720.9</v>
      </c>
      <c r="H20" s="97" t="s">
        <v>115</v>
      </c>
      <c r="I20" s="99">
        <v>6661.8</v>
      </c>
      <c r="J20" s="100" t="s">
        <v>115</v>
      </c>
      <c r="K20" s="99" t="s">
        <v>115</v>
      </c>
      <c r="L20" s="98">
        <v>1765.1</v>
      </c>
      <c r="M20" s="98">
        <v>2774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119069.8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76025.8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127661.3</v>
      </c>
      <c r="J21" s="87">
        <v>73.6</v>
      </c>
      <c r="K21" s="86" t="s">
        <v>115</v>
      </c>
      <c r="L21" s="85">
        <v>136</v>
      </c>
      <c r="M21" s="85">
        <v>0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99.1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90607.3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195784</v>
      </c>
      <c r="G22" s="92">
        <v>4625.6</v>
      </c>
      <c r="H22" s="84">
        <v>173548.9</v>
      </c>
      <c r="I22" s="93" t="s">
        <v>115</v>
      </c>
      <c r="J22" s="94" t="s">
        <v>115</v>
      </c>
      <c r="K22" s="86">
        <v>171617.9</v>
      </c>
      <c r="L22" s="95" t="s">
        <v>115</v>
      </c>
      <c r="M22" s="95" t="s">
        <v>115</v>
      </c>
      <c r="N22" s="84">
        <v>1577.9</v>
      </c>
      <c r="O22" s="86">
        <v>1277.7</v>
      </c>
      <c r="P22" s="85">
        <v>97577.6</v>
      </c>
      <c r="Q22" s="85">
        <v>73115.7</v>
      </c>
      <c r="R22" s="96" t="s">
        <v>115</v>
      </c>
      <c r="S22" s="89">
        <v>351.3</v>
      </c>
      <c r="T22" s="85">
        <v>835.4</v>
      </c>
      <c r="U22" s="85">
        <v>103201.6</v>
      </c>
      <c r="V22" s="85">
        <v>23273</v>
      </c>
      <c r="W22" s="85">
        <v>1316.5</v>
      </c>
      <c r="X22" s="85">
        <v>19459.9</v>
      </c>
      <c r="Y22" s="85">
        <v>25111.2</v>
      </c>
      <c r="Z22" s="85">
        <v>2007.5</v>
      </c>
      <c r="AA22" s="84">
        <v>2007.5</v>
      </c>
      <c r="AB22" s="86">
        <v>4</v>
      </c>
      <c r="AC22" s="85">
        <v>11</v>
      </c>
      <c r="AD22" s="85" t="s">
        <v>115</v>
      </c>
      <c r="AE22" s="84" t="s">
        <v>115</v>
      </c>
      <c r="AF22" s="95" t="s">
        <v>115</v>
      </c>
      <c r="AG22" s="86">
        <v>8</v>
      </c>
      <c r="AH22" s="85">
        <v>0</v>
      </c>
      <c r="AI22" s="86">
        <v>1930853.6</v>
      </c>
      <c r="AJ22" s="93">
        <v>1537000.4</v>
      </c>
      <c r="AK22" s="95">
        <v>945742.8</v>
      </c>
      <c r="AL22" s="91">
        <v>29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17609.5</v>
      </c>
      <c r="H23" s="97" t="s">
        <v>115</v>
      </c>
      <c r="I23" s="99">
        <v>45887.6</v>
      </c>
      <c r="J23" s="100" t="s">
        <v>115</v>
      </c>
      <c r="K23" s="99" t="s">
        <v>115</v>
      </c>
      <c r="L23" s="98">
        <v>1931</v>
      </c>
      <c r="M23" s="98">
        <v>0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171971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66044.3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240069.3</v>
      </c>
      <c r="J24" s="110">
        <f>IF(H25=0,0,I24/H25*100)</f>
        <v>82.04168086318474</v>
      </c>
      <c r="K24" s="65"/>
      <c r="L24" s="2">
        <f>SUM(L18,L21)</f>
        <v>223</v>
      </c>
      <c r="M24" s="2">
        <f>SUM(M18,M21)</f>
        <v>3</v>
      </c>
      <c r="N24" s="3"/>
      <c r="O24" s="65"/>
      <c r="P24" s="2"/>
      <c r="Q24" s="2"/>
      <c r="R24" s="111">
        <f>IF(H25=0,0,(O25+P25+Q25)/H25*100)</f>
        <v>99.46076583622305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201641.6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324574.7</v>
      </c>
      <c r="G25" s="68">
        <f>SUM(G19,G22)</f>
        <v>4625.6</v>
      </c>
      <c r="H25" s="3">
        <f>SUM(H19,H22)</f>
        <v>292618.7</v>
      </c>
      <c r="I25" s="69"/>
      <c r="J25" s="70"/>
      <c r="K25" s="65">
        <f>SUM(K19,K22)</f>
        <v>286148.6</v>
      </c>
      <c r="L25" s="71"/>
      <c r="M25" s="71"/>
      <c r="N25" s="3">
        <f>SUM(N19,N22)</f>
        <v>1577.9</v>
      </c>
      <c r="O25" s="65">
        <f>SUM(O19,O22)</f>
        <v>4912.2</v>
      </c>
      <c r="P25" s="2">
        <f>SUM(P19,P22)</f>
        <v>192938.40000000002</v>
      </c>
      <c r="Q25" s="2">
        <f>SUM(Q19,Q22)</f>
        <v>93190.2</v>
      </c>
      <c r="R25" s="72"/>
      <c r="S25" s="1">
        <f aca="true" t="shared" si="2" ref="S25:AE25">SUM(S19,S22)</f>
        <v>1924</v>
      </c>
      <c r="T25" s="2">
        <f t="shared" si="2"/>
        <v>8566.9</v>
      </c>
      <c r="U25" s="2">
        <f t="shared" si="2"/>
        <v>199459.90000000002</v>
      </c>
      <c r="V25" s="2">
        <f t="shared" si="2"/>
        <v>30118.5</v>
      </c>
      <c r="W25" s="2">
        <f t="shared" si="2"/>
        <v>1483.3</v>
      </c>
      <c r="X25" s="2">
        <f t="shared" si="2"/>
        <v>23852.5</v>
      </c>
      <c r="Y25" s="2">
        <f t="shared" si="2"/>
        <v>27213.600000000002</v>
      </c>
      <c r="Z25" s="2">
        <f t="shared" si="2"/>
        <v>2111.8</v>
      </c>
      <c r="AA25" s="3">
        <f t="shared" si="2"/>
        <v>2111.8</v>
      </c>
      <c r="AB25" s="65">
        <f t="shared" si="2"/>
        <v>8</v>
      </c>
      <c r="AC25" s="2">
        <f t="shared" si="2"/>
        <v>17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21</v>
      </c>
      <c r="AH25" s="2">
        <f t="shared" si="3"/>
        <v>2</v>
      </c>
      <c r="AI25" s="65">
        <f t="shared" si="3"/>
        <v>3850939.4000000004</v>
      </c>
      <c r="AJ25" s="69">
        <f t="shared" si="3"/>
        <v>3030167.5</v>
      </c>
      <c r="AK25" s="71">
        <f t="shared" si="3"/>
        <v>1794992.4</v>
      </c>
      <c r="AL25" s="67">
        <f t="shared" si="3"/>
        <v>39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27330.4</v>
      </c>
      <c r="H26" s="73"/>
      <c r="I26" s="75">
        <f>SUM(I20,I23)</f>
        <v>52549.4</v>
      </c>
      <c r="J26" s="76"/>
      <c r="K26" s="75"/>
      <c r="L26" s="74">
        <f>SUM(L20,L23)</f>
        <v>3696.1</v>
      </c>
      <c r="M26" s="74">
        <f>SUM(M20,M23)</f>
        <v>2774</v>
      </c>
      <c r="N26" s="73"/>
      <c r="O26" s="75"/>
      <c r="P26" s="74"/>
      <c r="Q26" s="74"/>
      <c r="R26" s="77">
        <f>SUM(O25:Q25)</f>
        <v>291040.80000000005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142070.1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325986.5</v>
      </c>
      <c r="J27" s="110">
        <f>IF(H28=0,0,I27/H28*100)</f>
        <v>84.64106159865544</v>
      </c>
      <c r="K27" s="65"/>
      <c r="L27" s="2">
        <f>SUM(L18,L9,L12,L21)</f>
        <v>339</v>
      </c>
      <c r="M27" s="2">
        <f>SUM(M18,M9,M12,M21)</f>
        <v>14</v>
      </c>
      <c r="N27" s="3"/>
      <c r="O27" s="65"/>
      <c r="P27" s="2"/>
      <c r="Q27" s="2"/>
      <c r="R27" s="111">
        <f>IF(H28=0,0,(O28+P28+Q28)/H28*100)</f>
        <v>98.9660380552625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310274.6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475031.9</v>
      </c>
      <c r="G28" s="68">
        <f>SUM(G19,G10,G13,G22)</f>
        <v>25625.6</v>
      </c>
      <c r="H28" s="3">
        <f>SUM(H19,H10,H13,H22)</f>
        <v>385139.9</v>
      </c>
      <c r="I28" s="69"/>
      <c r="J28" s="70"/>
      <c r="K28" s="65">
        <f>SUM(K19,K10,K13,K22)</f>
        <v>370187.80000000005</v>
      </c>
      <c r="L28" s="71"/>
      <c r="M28" s="71"/>
      <c r="N28" s="3">
        <f>SUM(N19,N10,N13,N22)</f>
        <v>3982.2000000000003</v>
      </c>
      <c r="O28" s="65">
        <f>SUM(O19,O10,O13,O22)</f>
        <v>7966.5</v>
      </c>
      <c r="P28" s="2">
        <f>SUM(P19,P10,P13,P22)</f>
        <v>275525.69999999995</v>
      </c>
      <c r="Q28" s="2">
        <f>SUM(Q19,Q10,Q13,Q22)</f>
        <v>97665.5</v>
      </c>
      <c r="R28" s="108"/>
      <c r="S28" s="1">
        <f aca="true" t="shared" si="4" ref="S28:AE28">SUM(S19,S10,S13,S22)</f>
        <v>6545.4</v>
      </c>
      <c r="T28" s="2">
        <f t="shared" si="4"/>
        <v>39957.4</v>
      </c>
      <c r="U28" s="2">
        <f t="shared" si="4"/>
        <v>248992.4</v>
      </c>
      <c r="V28" s="2">
        <f t="shared" si="4"/>
        <v>30491.3</v>
      </c>
      <c r="W28" s="2">
        <f t="shared" si="4"/>
        <v>1643</v>
      </c>
      <c r="X28" s="2">
        <f t="shared" si="4"/>
        <v>26148.600000000002</v>
      </c>
      <c r="Y28" s="2">
        <f t="shared" si="4"/>
        <v>31361.800000000003</v>
      </c>
      <c r="Z28" s="2">
        <f t="shared" si="4"/>
        <v>4453.1</v>
      </c>
      <c r="AA28" s="3">
        <f t="shared" si="4"/>
        <v>4453.1</v>
      </c>
      <c r="AB28" s="65">
        <f t="shared" si="4"/>
        <v>13</v>
      </c>
      <c r="AC28" s="2">
        <f t="shared" si="4"/>
        <v>17</v>
      </c>
      <c r="AD28" s="2">
        <f t="shared" si="4"/>
        <v>3</v>
      </c>
      <c r="AE28" s="3">
        <f t="shared" si="4"/>
        <v>3</v>
      </c>
      <c r="AF28" s="71"/>
      <c r="AG28" s="65">
        <f aca="true" t="shared" si="5" ref="AG28:AL28">SUM(AG19,AG10,AG13,AG22)</f>
        <v>58</v>
      </c>
      <c r="AH28" s="2">
        <f t="shared" si="5"/>
        <v>9</v>
      </c>
      <c r="AI28" s="65">
        <f t="shared" si="5"/>
        <v>6219356</v>
      </c>
      <c r="AJ28" s="69">
        <f t="shared" si="5"/>
        <v>4844564.8</v>
      </c>
      <c r="AK28" s="71">
        <f t="shared" si="5"/>
        <v>2777712.8</v>
      </c>
      <c r="AL28" s="67">
        <f t="shared" si="5"/>
        <v>48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64266.4</v>
      </c>
      <c r="H29" s="73"/>
      <c r="I29" s="75">
        <f>SUM(I20,I11,I14,I23)</f>
        <v>59153.399999999994</v>
      </c>
      <c r="J29" s="76"/>
      <c r="K29" s="75"/>
      <c r="L29" s="74">
        <f>SUM(L20,L11,L14,L23)</f>
        <v>9126.6</v>
      </c>
      <c r="M29" s="74">
        <f>SUM(M20,M11,M14,M23)</f>
        <v>5825.5</v>
      </c>
      <c r="N29" s="73"/>
      <c r="O29" s="75"/>
      <c r="P29" s="74"/>
      <c r="Q29" s="74"/>
      <c r="R29" s="77">
        <f>SUM(O28:Q28)</f>
        <v>381157.69999999995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201278.90000000002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265443.5</v>
      </c>
      <c r="J30" s="110">
        <f>IF(H31=0,0,I30/H31*100)</f>
        <v>81.77635091401058</v>
      </c>
      <c r="K30" s="65"/>
      <c r="L30" s="2">
        <f>SUM(L21,L12,L18)</f>
        <v>246</v>
      </c>
      <c r="M30" s="2">
        <f>SUM(M21,M12,M18)</f>
        <v>6</v>
      </c>
      <c r="N30" s="3"/>
      <c r="O30" s="65"/>
      <c r="P30" s="2"/>
      <c r="Q30" s="2"/>
      <c r="R30" s="111">
        <f>IF(H31=0,0,(O31+P31+Q31)/H31*100)</f>
        <v>98.77318606554776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220862.6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411418.9</v>
      </c>
      <c r="G31" s="68">
        <f>SUM(G22,G13,G19)</f>
        <v>25625.6</v>
      </c>
      <c r="H31" s="3">
        <f>SUM(H22,H13,H19)</f>
        <v>324596.9</v>
      </c>
      <c r="I31" s="69"/>
      <c r="J31" s="70"/>
      <c r="K31" s="65">
        <f>SUM(K22,K13,K19)</f>
        <v>316771.8</v>
      </c>
      <c r="L31" s="71"/>
      <c r="M31" s="71"/>
      <c r="N31" s="3">
        <f>SUM(N22,N13,N19)</f>
        <v>3982.2000000000003</v>
      </c>
      <c r="O31" s="65">
        <f>SUM(O22,O13,O19)</f>
        <v>5744.5</v>
      </c>
      <c r="P31" s="2">
        <f>SUM(P22,P13,P19)</f>
        <v>217204.7</v>
      </c>
      <c r="Q31" s="2">
        <f>SUM(Q22,Q13,Q19)</f>
        <v>97665.5</v>
      </c>
      <c r="R31" s="108"/>
      <c r="S31" s="1">
        <f aca="true" t="shared" si="6" ref="S31:AE31">SUM(S22,S13,S19)</f>
        <v>2170.4</v>
      </c>
      <c r="T31" s="2">
        <f t="shared" si="6"/>
        <v>9750.4</v>
      </c>
      <c r="U31" s="2">
        <f t="shared" si="6"/>
        <v>223031.40000000002</v>
      </c>
      <c r="V31" s="2">
        <f t="shared" si="6"/>
        <v>30491.3</v>
      </c>
      <c r="W31" s="2">
        <f t="shared" si="6"/>
        <v>1643</v>
      </c>
      <c r="X31" s="2">
        <f t="shared" si="6"/>
        <v>26148.6</v>
      </c>
      <c r="Y31" s="2">
        <f t="shared" si="6"/>
        <v>31361.800000000003</v>
      </c>
      <c r="Z31" s="2">
        <f t="shared" si="6"/>
        <v>4453.1</v>
      </c>
      <c r="AA31" s="3">
        <f t="shared" si="6"/>
        <v>4453.1</v>
      </c>
      <c r="AB31" s="65">
        <f t="shared" si="6"/>
        <v>10</v>
      </c>
      <c r="AC31" s="2">
        <f t="shared" si="6"/>
        <v>17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22</v>
      </c>
      <c r="AH31" s="2">
        <f t="shared" si="7"/>
        <v>2</v>
      </c>
      <c r="AI31" s="65">
        <f t="shared" si="7"/>
        <v>4328798</v>
      </c>
      <c r="AJ31" s="69">
        <f t="shared" si="7"/>
        <v>3372100.8</v>
      </c>
      <c r="AK31" s="71">
        <f t="shared" si="7"/>
        <v>2006061.7999999998</v>
      </c>
      <c r="AL31" s="67">
        <f t="shared" si="7"/>
        <v>44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61196.4</v>
      </c>
      <c r="H32" s="73"/>
      <c r="I32" s="75">
        <f>SUM(I23,I14,I20)</f>
        <v>59153.4</v>
      </c>
      <c r="J32" s="76"/>
      <c r="K32" s="75"/>
      <c r="L32" s="74">
        <f>SUM(L23,L14,L20)</f>
        <v>4430.6</v>
      </c>
      <c r="M32" s="74">
        <f>SUM(M23,M14,M20)</f>
        <v>3394.5</v>
      </c>
      <c r="N32" s="73"/>
      <c r="O32" s="75"/>
      <c r="P32" s="74"/>
      <c r="Q32" s="74"/>
      <c r="R32" s="77">
        <f>SUM(O31:Q31)</f>
        <v>320614.7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153234.90000000002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177617</v>
      </c>
      <c r="J33" s="104">
        <v>86.4</v>
      </c>
      <c r="K33" s="86"/>
      <c r="L33" s="85">
        <v>168</v>
      </c>
      <c r="M33" s="85">
        <v>1</v>
      </c>
      <c r="N33" s="84"/>
      <c r="O33" s="86"/>
      <c r="P33" s="85"/>
      <c r="Q33" s="85"/>
      <c r="R33" s="105">
        <v>97.4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107356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213298</v>
      </c>
      <c r="G34" s="92">
        <v>411</v>
      </c>
      <c r="H34" s="84">
        <v>205520</v>
      </c>
      <c r="I34" s="93"/>
      <c r="J34" s="94"/>
      <c r="K34" s="86">
        <v>202162</v>
      </c>
      <c r="L34" s="95"/>
      <c r="M34" s="95"/>
      <c r="N34" s="84">
        <v>5434</v>
      </c>
      <c r="O34" s="86">
        <v>5025</v>
      </c>
      <c r="P34" s="85">
        <v>49887</v>
      </c>
      <c r="Q34" s="85">
        <v>145174</v>
      </c>
      <c r="R34" s="96"/>
      <c r="S34" s="89">
        <v>4130</v>
      </c>
      <c r="T34" s="85">
        <v>7652</v>
      </c>
      <c r="U34" s="85">
        <v>80862</v>
      </c>
      <c r="V34" s="85">
        <v>84973</v>
      </c>
      <c r="W34" s="85">
        <v>165</v>
      </c>
      <c r="X34" s="85">
        <v>179</v>
      </c>
      <c r="Y34" s="85">
        <v>27559</v>
      </c>
      <c r="Z34" s="85"/>
      <c r="AA34" s="84">
        <v>3595</v>
      </c>
      <c r="AB34" s="86">
        <v>4</v>
      </c>
      <c r="AC34" s="85">
        <v>12</v>
      </c>
      <c r="AD34" s="85">
        <v>3</v>
      </c>
      <c r="AE34" s="84">
        <v>23</v>
      </c>
      <c r="AF34" s="95"/>
      <c r="AG34" s="86">
        <v>11</v>
      </c>
      <c r="AH34" s="85"/>
      <c r="AI34" s="86">
        <v>1947681</v>
      </c>
      <c r="AJ34" s="93">
        <v>1792783</v>
      </c>
      <c r="AK34" s="95">
        <v>1237103</v>
      </c>
      <c r="AL34" s="91">
        <v>261</v>
      </c>
    </row>
    <row r="35" spans="1:38" ht="13.5">
      <c r="A35" s="48"/>
      <c r="B35" s="62"/>
      <c r="C35" s="62"/>
      <c r="D35" s="62"/>
      <c r="E35" s="62"/>
      <c r="F35" s="97"/>
      <c r="G35" s="98">
        <v>7367</v>
      </c>
      <c r="H35" s="97"/>
      <c r="I35" s="99">
        <v>27903</v>
      </c>
      <c r="J35" s="100"/>
      <c r="K35" s="99"/>
      <c r="L35" s="98">
        <v>3030</v>
      </c>
      <c r="M35" s="98">
        <v>328</v>
      </c>
      <c r="N35" s="97"/>
      <c r="O35" s="99"/>
      <c r="P35" s="98"/>
      <c r="Q35" s="98"/>
      <c r="R35" s="101">
        <v>200086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61800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148156</v>
      </c>
      <c r="J36" s="104">
        <v>73.9</v>
      </c>
      <c r="K36" s="86"/>
      <c r="L36" s="85">
        <v>177</v>
      </c>
      <c r="M36" s="85"/>
      <c r="N36" s="84"/>
      <c r="O36" s="86"/>
      <c r="P36" s="85"/>
      <c r="Q36" s="85"/>
      <c r="R36" s="105">
        <v>96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24488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206344</v>
      </c>
      <c r="G37" s="92">
        <v>3708</v>
      </c>
      <c r="H37" s="84">
        <v>200609</v>
      </c>
      <c r="I37" s="93"/>
      <c r="J37" s="94"/>
      <c r="K37" s="86">
        <v>199381</v>
      </c>
      <c r="L37" s="95"/>
      <c r="M37" s="95"/>
      <c r="N37" s="84">
        <v>7994</v>
      </c>
      <c r="O37" s="86">
        <v>13017</v>
      </c>
      <c r="P37" s="85">
        <v>8685</v>
      </c>
      <c r="Q37" s="85">
        <v>170913</v>
      </c>
      <c r="R37" s="96"/>
      <c r="S37" s="89">
        <v>5</v>
      </c>
      <c r="T37" s="85">
        <v>197</v>
      </c>
      <c r="U37" s="85">
        <v>35567</v>
      </c>
      <c r="V37" s="85">
        <v>112387</v>
      </c>
      <c r="W37" s="85">
        <v>235</v>
      </c>
      <c r="X37" s="85">
        <v>733</v>
      </c>
      <c r="Y37" s="85">
        <v>51485</v>
      </c>
      <c r="Z37" s="85"/>
      <c r="AA37" s="84">
        <v>11060</v>
      </c>
      <c r="AB37" s="86">
        <v>1</v>
      </c>
      <c r="AC37" s="85">
        <v>11</v>
      </c>
      <c r="AD37" s="85">
        <v>1</v>
      </c>
      <c r="AE37" s="84">
        <v>9</v>
      </c>
      <c r="AF37" s="95"/>
      <c r="AG37" s="86"/>
      <c r="AH37" s="85"/>
      <c r="AI37" s="86">
        <v>1231436</v>
      </c>
      <c r="AJ37" s="93">
        <v>1079650</v>
      </c>
      <c r="AK37" s="95">
        <v>822083</v>
      </c>
      <c r="AL37" s="91">
        <v>362</v>
      </c>
    </row>
    <row r="38" spans="1:38" ht="13.5">
      <c r="A38" s="48"/>
      <c r="B38" s="62"/>
      <c r="C38" s="62"/>
      <c r="D38" s="62"/>
      <c r="E38" s="62"/>
      <c r="F38" s="97"/>
      <c r="G38" s="98">
        <v>2027</v>
      </c>
      <c r="H38" s="97"/>
      <c r="I38" s="99">
        <v>52453</v>
      </c>
      <c r="J38" s="100"/>
      <c r="K38" s="99"/>
      <c r="L38" s="98">
        <v>1228</v>
      </c>
      <c r="M38" s="98"/>
      <c r="N38" s="97"/>
      <c r="O38" s="99"/>
      <c r="P38" s="98"/>
      <c r="Q38" s="98"/>
      <c r="R38" s="101">
        <v>192615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17621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325773</v>
      </c>
      <c r="J39" s="104">
        <v>80.2</v>
      </c>
      <c r="K39" s="86"/>
      <c r="L39" s="85">
        <v>345</v>
      </c>
      <c r="M39" s="85">
        <v>1</v>
      </c>
      <c r="N39" s="84"/>
      <c r="O39" s="86"/>
      <c r="P39" s="85"/>
      <c r="Q39" s="85"/>
      <c r="R39" s="105">
        <v>96.7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131844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419642</v>
      </c>
      <c r="G40" s="92">
        <v>4119</v>
      </c>
      <c r="H40" s="84">
        <v>406129</v>
      </c>
      <c r="I40" s="93"/>
      <c r="J40" s="94"/>
      <c r="K40" s="86">
        <v>401543</v>
      </c>
      <c r="L40" s="95"/>
      <c r="M40" s="95"/>
      <c r="N40" s="84">
        <v>13428</v>
      </c>
      <c r="O40" s="86">
        <v>18042</v>
      </c>
      <c r="P40" s="85">
        <v>58572</v>
      </c>
      <c r="Q40" s="85">
        <v>316087</v>
      </c>
      <c r="R40" s="96"/>
      <c r="S40" s="89">
        <v>4135</v>
      </c>
      <c r="T40" s="85">
        <v>7849</v>
      </c>
      <c r="U40" s="85">
        <v>116429</v>
      </c>
      <c r="V40" s="85">
        <v>197360</v>
      </c>
      <c r="W40" s="85">
        <v>400</v>
      </c>
      <c r="X40" s="85">
        <v>912</v>
      </c>
      <c r="Y40" s="85">
        <v>79044</v>
      </c>
      <c r="Z40" s="85"/>
      <c r="AA40" s="84">
        <v>14655</v>
      </c>
      <c r="AB40" s="86">
        <v>5</v>
      </c>
      <c r="AC40" s="85">
        <v>23</v>
      </c>
      <c r="AD40" s="85">
        <v>4</v>
      </c>
      <c r="AE40" s="84">
        <v>32</v>
      </c>
      <c r="AF40" s="95"/>
      <c r="AG40" s="86">
        <v>11</v>
      </c>
      <c r="AH40" s="85"/>
      <c r="AI40" s="86">
        <v>3179117</v>
      </c>
      <c r="AJ40" s="93">
        <v>2872433</v>
      </c>
      <c r="AK40" s="95">
        <v>2059186</v>
      </c>
      <c r="AL40" s="91">
        <v>623</v>
      </c>
    </row>
    <row r="41" spans="1:38" ht="13.5">
      <c r="A41" s="124"/>
      <c r="B41" s="62"/>
      <c r="C41" s="62"/>
      <c r="D41" s="62"/>
      <c r="E41" s="62"/>
      <c r="F41" s="97"/>
      <c r="G41" s="98">
        <v>9394</v>
      </c>
      <c r="H41" s="97"/>
      <c r="I41" s="99">
        <v>80356</v>
      </c>
      <c r="J41" s="100"/>
      <c r="K41" s="99"/>
      <c r="L41" s="98">
        <v>4258</v>
      </c>
      <c r="M41" s="98">
        <v>328</v>
      </c>
      <c r="N41" s="97"/>
      <c r="O41" s="99"/>
      <c r="P41" s="98"/>
      <c r="Q41" s="98"/>
      <c r="R41" s="101">
        <v>392701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79421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>
        <v>101</v>
      </c>
      <c r="H42" s="84"/>
      <c r="I42" s="86">
        <v>805035</v>
      </c>
      <c r="J42" s="104">
        <v>60</v>
      </c>
      <c r="K42" s="86"/>
      <c r="L42" s="85">
        <v>836</v>
      </c>
      <c r="M42" s="85">
        <v>2</v>
      </c>
      <c r="N42" s="84"/>
      <c r="O42" s="86"/>
      <c r="P42" s="85"/>
      <c r="Q42" s="85"/>
      <c r="R42" s="105">
        <v>94.4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73509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1419885</v>
      </c>
      <c r="G43" s="92">
        <v>46519</v>
      </c>
      <c r="H43" s="84">
        <v>1341896</v>
      </c>
      <c r="I43" s="93"/>
      <c r="J43" s="94"/>
      <c r="K43" s="86">
        <v>1335557</v>
      </c>
      <c r="L43" s="95"/>
      <c r="M43" s="95"/>
      <c r="N43" s="84">
        <v>75372</v>
      </c>
      <c r="O43" s="86">
        <v>116056</v>
      </c>
      <c r="P43" s="85">
        <v>21315</v>
      </c>
      <c r="Q43" s="85">
        <v>1129153</v>
      </c>
      <c r="R43" s="96"/>
      <c r="S43" s="89">
        <v>246</v>
      </c>
      <c r="T43" s="85">
        <v>1652</v>
      </c>
      <c r="U43" s="85">
        <v>90463</v>
      </c>
      <c r="V43" s="85">
        <v>712674</v>
      </c>
      <c r="W43" s="85">
        <v>585</v>
      </c>
      <c r="X43" s="85">
        <v>3430</v>
      </c>
      <c r="Y43" s="85">
        <v>532846</v>
      </c>
      <c r="Z43" s="85"/>
      <c r="AA43" s="84">
        <v>185077</v>
      </c>
      <c r="AB43" s="86">
        <v>11</v>
      </c>
      <c r="AC43" s="85">
        <v>35</v>
      </c>
      <c r="AD43" s="85">
        <v>11</v>
      </c>
      <c r="AE43" s="84">
        <v>87</v>
      </c>
      <c r="AF43" s="95"/>
      <c r="AG43" s="86"/>
      <c r="AH43" s="85"/>
      <c r="AI43" s="86">
        <v>6482197</v>
      </c>
      <c r="AJ43" s="93">
        <v>6055109</v>
      </c>
      <c r="AK43" s="95">
        <v>4512714</v>
      </c>
      <c r="AL43" s="91">
        <v>5651</v>
      </c>
    </row>
    <row r="44" spans="1:38" ht="13.5">
      <c r="A44" s="48"/>
      <c r="B44" s="62"/>
      <c r="C44" s="62"/>
      <c r="D44" s="62"/>
      <c r="E44" s="62"/>
      <c r="F44" s="97"/>
      <c r="G44" s="98">
        <v>31369</v>
      </c>
      <c r="H44" s="97"/>
      <c r="I44" s="99">
        <v>536861</v>
      </c>
      <c r="J44" s="100"/>
      <c r="K44" s="99"/>
      <c r="L44" s="98">
        <v>6186</v>
      </c>
      <c r="M44" s="98">
        <v>153</v>
      </c>
      <c r="N44" s="97"/>
      <c r="O44" s="99"/>
      <c r="P44" s="98"/>
      <c r="Q44" s="98"/>
      <c r="R44" s="101">
        <v>1266524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55085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>
        <v>101</v>
      </c>
      <c r="H45" s="84"/>
      <c r="I45" s="86">
        <v>1130808</v>
      </c>
      <c r="J45" s="104">
        <v>64.7</v>
      </c>
      <c r="K45" s="86"/>
      <c r="L45" s="85">
        <v>1181</v>
      </c>
      <c r="M45" s="85">
        <v>3</v>
      </c>
      <c r="N45" s="84"/>
      <c r="O45" s="86"/>
      <c r="P45" s="85"/>
      <c r="Q45" s="85"/>
      <c r="R45" s="105">
        <v>94.9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205353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1839527</v>
      </c>
      <c r="G46" s="92">
        <v>50638</v>
      </c>
      <c r="H46" s="84">
        <v>1748025</v>
      </c>
      <c r="I46" s="93"/>
      <c r="J46" s="94"/>
      <c r="K46" s="86">
        <v>1737100</v>
      </c>
      <c r="L46" s="95"/>
      <c r="M46" s="95"/>
      <c r="N46" s="84">
        <v>88800</v>
      </c>
      <c r="O46" s="86">
        <v>134098</v>
      </c>
      <c r="P46" s="85">
        <v>79887</v>
      </c>
      <c r="Q46" s="85">
        <v>1445240</v>
      </c>
      <c r="R46" s="106"/>
      <c r="S46" s="89">
        <v>4381</v>
      </c>
      <c r="T46" s="85">
        <v>9501</v>
      </c>
      <c r="U46" s="85">
        <v>206892</v>
      </c>
      <c r="V46" s="85">
        <v>910034</v>
      </c>
      <c r="W46" s="85">
        <v>985</v>
      </c>
      <c r="X46" s="85">
        <v>4342</v>
      </c>
      <c r="Y46" s="85">
        <v>611890</v>
      </c>
      <c r="Z46" s="85"/>
      <c r="AA46" s="84">
        <v>199732</v>
      </c>
      <c r="AB46" s="86">
        <v>16</v>
      </c>
      <c r="AC46" s="85">
        <v>58</v>
      </c>
      <c r="AD46" s="85">
        <v>15</v>
      </c>
      <c r="AE46" s="84">
        <v>119</v>
      </c>
      <c r="AF46" s="95"/>
      <c r="AG46" s="86">
        <v>11</v>
      </c>
      <c r="AH46" s="85"/>
      <c r="AI46" s="86">
        <v>9661314</v>
      </c>
      <c r="AJ46" s="93">
        <v>8927542</v>
      </c>
      <c r="AK46" s="95">
        <v>6571900</v>
      </c>
      <c r="AL46" s="91">
        <v>6274</v>
      </c>
    </row>
    <row r="47" spans="1:38" ht="13.5">
      <c r="A47" s="124"/>
      <c r="B47" s="62"/>
      <c r="C47" s="62"/>
      <c r="D47" s="62"/>
      <c r="E47" s="62"/>
      <c r="F47" s="97"/>
      <c r="G47" s="98">
        <v>40763</v>
      </c>
      <c r="H47" s="97"/>
      <c r="I47" s="99">
        <v>617217</v>
      </c>
      <c r="J47" s="100"/>
      <c r="K47" s="99"/>
      <c r="L47" s="98">
        <v>10444</v>
      </c>
      <c r="M47" s="98">
        <v>481</v>
      </c>
      <c r="N47" s="97"/>
      <c r="O47" s="99"/>
      <c r="P47" s="98"/>
      <c r="Q47" s="98"/>
      <c r="R47" s="101">
        <v>1659225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134506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101</v>
      </c>
      <c r="H54" s="3"/>
      <c r="I54" s="65">
        <f>SUM(I9,I12,I18,I21,I33,I36,I42)</f>
        <v>1456794.5</v>
      </c>
      <c r="J54" s="110">
        <f>IF(H55=0,0,I54/H55*100)</f>
        <v>68.29263410437703</v>
      </c>
      <c r="K54" s="65"/>
      <c r="L54" s="2">
        <f>SUM(L9,L12,L18,L21,L33,L36,L42)</f>
        <v>1520</v>
      </c>
      <c r="M54" s="2">
        <f>SUM(M9,M12,M18,M21,M33,M36,M42)</f>
        <v>17</v>
      </c>
      <c r="N54" s="3"/>
      <c r="O54" s="65"/>
      <c r="P54" s="2"/>
      <c r="Q54" s="2"/>
      <c r="R54" s="111">
        <f>IF(H55=0,0,(O55+P55+Q55)/H55*100)</f>
        <v>95.65049096766968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515627.6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2314558.9</v>
      </c>
      <c r="G55" s="68">
        <f>SUM(G10,G13,G19,G22,G34,G37,G43)</f>
        <v>76263.6</v>
      </c>
      <c r="H55" s="3">
        <f>SUM(H10,H13,H19,H22,H34,H37,H43)</f>
        <v>2133164.9</v>
      </c>
      <c r="I55" s="69"/>
      <c r="J55" s="112"/>
      <c r="K55" s="65">
        <f>SUM(K10,K13,K19,K22,K34,K37,K43)</f>
        <v>2107287.8</v>
      </c>
      <c r="L55" s="71"/>
      <c r="M55" s="71"/>
      <c r="N55" s="3">
        <f>SUM(N10,N13,N19,N22,N34,N37,N43)</f>
        <v>92782.2</v>
      </c>
      <c r="O55" s="65">
        <f>SUM(O10,O13,O19,O22,O34,O37,O43)</f>
        <v>142064.5</v>
      </c>
      <c r="P55" s="2">
        <f>SUM(P10,P13,P19,P22,P34,P37,P43)</f>
        <v>355412.7</v>
      </c>
      <c r="Q55" s="2">
        <f>SUM(Q10,Q13,Q19,Q22,Q34,Q37,Q43)</f>
        <v>1542905.5</v>
      </c>
      <c r="R55" s="72"/>
      <c r="S55" s="1">
        <f aca="true" t="shared" si="8" ref="S55:AE55">SUM(S10,S13,S19,S22,S34,S37,S43)</f>
        <v>10926.4</v>
      </c>
      <c r="T55" s="2">
        <f t="shared" si="8"/>
        <v>49458.4</v>
      </c>
      <c r="U55" s="2">
        <f t="shared" si="8"/>
        <v>455884.4</v>
      </c>
      <c r="V55" s="2">
        <f t="shared" si="8"/>
        <v>940525.3</v>
      </c>
      <c r="W55" s="2">
        <f t="shared" si="8"/>
        <v>2628</v>
      </c>
      <c r="X55" s="2">
        <f t="shared" si="8"/>
        <v>30490.600000000002</v>
      </c>
      <c r="Y55" s="2">
        <f t="shared" si="8"/>
        <v>643251.8</v>
      </c>
      <c r="Z55" s="2">
        <f t="shared" si="8"/>
        <v>4453.1</v>
      </c>
      <c r="AA55" s="3">
        <f t="shared" si="8"/>
        <v>204185.1</v>
      </c>
      <c r="AB55" s="65">
        <f t="shared" si="8"/>
        <v>29</v>
      </c>
      <c r="AC55" s="65">
        <f t="shared" si="8"/>
        <v>75</v>
      </c>
      <c r="AD55" s="65">
        <f t="shared" si="8"/>
        <v>18</v>
      </c>
      <c r="AE55" s="65">
        <f t="shared" si="8"/>
        <v>122</v>
      </c>
      <c r="AF55" s="71"/>
      <c r="AG55" s="65">
        <f aca="true" t="shared" si="9" ref="AG55:AL55">SUM(AG10,AG13,AG19,AG22,AG34,AG37,AG43)</f>
        <v>69</v>
      </c>
      <c r="AH55" s="2">
        <f t="shared" si="9"/>
        <v>9</v>
      </c>
      <c r="AI55" s="65">
        <f t="shared" si="9"/>
        <v>15880670</v>
      </c>
      <c r="AJ55" s="69">
        <f t="shared" si="9"/>
        <v>13772106.8</v>
      </c>
      <c r="AK55" s="71">
        <f t="shared" si="9"/>
        <v>9349612.8</v>
      </c>
      <c r="AL55" s="67">
        <f t="shared" si="9"/>
        <v>6322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105029.4</v>
      </c>
      <c r="H56" s="115"/>
      <c r="I56" s="117">
        <f>SUM(I11,I14,I20,I23,I35,I38,I44)</f>
        <v>676370.4</v>
      </c>
      <c r="J56" s="115"/>
      <c r="K56" s="117"/>
      <c r="L56" s="116">
        <f>SUM(L11,L14,L20,L23,L35,L38,L44)</f>
        <v>19570.6</v>
      </c>
      <c r="M56" s="116">
        <f>SUM(M11,M14,M20,M23,M35,M38,M44)</f>
        <v>6306.5</v>
      </c>
      <c r="N56" s="115"/>
      <c r="O56" s="117"/>
      <c r="P56" s="116"/>
      <c r="Q56" s="116"/>
      <c r="R56" s="118">
        <f>SUM(O55:Q55)</f>
        <v>2040382.7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335784.9</v>
      </c>
      <c r="AG56" s="117"/>
      <c r="AH56" s="116"/>
      <c r="AI56" s="117"/>
      <c r="AJ56" s="117"/>
      <c r="AK56" s="116"/>
      <c r="AL56" s="120"/>
    </row>
    <row r="57" spans="1:38" ht="13.5">
      <c r="A57" s="82" t="s">
        <v>110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104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西予市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12715</v>
      </c>
      <c r="J9" s="87">
        <v>100</v>
      </c>
      <c r="K9" s="86"/>
      <c r="L9" s="85">
        <v>7</v>
      </c>
      <c r="M9" s="85">
        <v>0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18115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12715</v>
      </c>
      <c r="G10" s="92">
        <v>0</v>
      </c>
      <c r="H10" s="84">
        <v>12715</v>
      </c>
      <c r="I10" s="93">
        <v>0</v>
      </c>
      <c r="J10" s="94"/>
      <c r="K10" s="86">
        <v>12646</v>
      </c>
      <c r="L10" s="95">
        <v>0</v>
      </c>
      <c r="M10" s="95">
        <v>0</v>
      </c>
      <c r="N10" s="84">
        <v>0</v>
      </c>
      <c r="O10" s="86">
        <v>0</v>
      </c>
      <c r="P10" s="85">
        <v>12715</v>
      </c>
      <c r="Q10" s="85">
        <v>0</v>
      </c>
      <c r="R10" s="96"/>
      <c r="S10" s="89">
        <v>0</v>
      </c>
      <c r="T10" s="85">
        <v>0</v>
      </c>
      <c r="U10" s="85">
        <v>12715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1</v>
      </c>
      <c r="AC10" s="85">
        <v>0</v>
      </c>
      <c r="AD10" s="85">
        <v>0</v>
      </c>
      <c r="AE10" s="84">
        <v>0</v>
      </c>
      <c r="AF10" s="95"/>
      <c r="AG10" s="86">
        <v>3</v>
      </c>
      <c r="AH10" s="85">
        <v>0</v>
      </c>
      <c r="AI10" s="86">
        <v>183922</v>
      </c>
      <c r="AJ10" s="93">
        <v>123019</v>
      </c>
      <c r="AK10" s="95">
        <v>83982</v>
      </c>
      <c r="AL10" s="91">
        <v>1</v>
      </c>
    </row>
    <row r="11" spans="1:38" ht="13.5">
      <c r="A11" s="124"/>
      <c r="B11" s="62"/>
      <c r="C11" s="62"/>
      <c r="D11" s="62"/>
      <c r="E11" s="62"/>
      <c r="F11" s="97"/>
      <c r="G11" s="98">
        <v>0</v>
      </c>
      <c r="H11" s="97"/>
      <c r="I11" s="99">
        <v>0</v>
      </c>
      <c r="J11" s="100"/>
      <c r="K11" s="99"/>
      <c r="L11" s="98">
        <v>69</v>
      </c>
      <c r="M11" s="98">
        <v>0</v>
      </c>
      <c r="N11" s="97"/>
      <c r="O11" s="99"/>
      <c r="P11" s="98"/>
      <c r="Q11" s="98"/>
      <c r="R11" s="101">
        <v>12715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12231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75423</v>
      </c>
      <c r="J12" s="87">
        <v>82.5</v>
      </c>
      <c r="K12" s="86" t="s">
        <v>115</v>
      </c>
      <c r="L12" s="85">
        <v>58</v>
      </c>
      <c r="M12" s="85">
        <v>11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47338.7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91387</v>
      </c>
      <c r="G13" s="92">
        <v>0</v>
      </c>
      <c r="H13" s="84">
        <v>91387</v>
      </c>
      <c r="I13" s="93" t="s">
        <v>115</v>
      </c>
      <c r="J13" s="94" t="s">
        <v>115</v>
      </c>
      <c r="K13" s="86">
        <v>83306.7</v>
      </c>
      <c r="L13" s="95" t="s">
        <v>115</v>
      </c>
      <c r="M13" s="95" t="s">
        <v>115</v>
      </c>
      <c r="N13" s="84">
        <v>0</v>
      </c>
      <c r="O13" s="86">
        <v>4546.8</v>
      </c>
      <c r="P13" s="85">
        <v>50582.8</v>
      </c>
      <c r="Q13" s="85">
        <v>36257.4</v>
      </c>
      <c r="R13" s="96" t="s">
        <v>115</v>
      </c>
      <c r="S13" s="89">
        <v>18.1</v>
      </c>
      <c r="T13" s="85">
        <v>464.9</v>
      </c>
      <c r="U13" s="85">
        <v>61461.7</v>
      </c>
      <c r="V13" s="85">
        <v>13478.3</v>
      </c>
      <c r="W13" s="85">
        <v>548.3</v>
      </c>
      <c r="X13" s="85">
        <v>11013.4</v>
      </c>
      <c r="Y13" s="85">
        <v>4402.3</v>
      </c>
      <c r="Z13" s="85">
        <v>0</v>
      </c>
      <c r="AA13" s="84">
        <v>0</v>
      </c>
      <c r="AB13" s="86">
        <v>0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1419733.7</v>
      </c>
      <c r="AJ13" s="93">
        <v>871452.4</v>
      </c>
      <c r="AK13" s="95">
        <v>532251.6</v>
      </c>
      <c r="AL13" s="91">
        <v>3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0</v>
      </c>
      <c r="H14" s="97" t="s">
        <v>115</v>
      </c>
      <c r="I14" s="99">
        <v>15964</v>
      </c>
      <c r="J14" s="100" t="s">
        <v>115</v>
      </c>
      <c r="K14" s="99" t="s">
        <v>115</v>
      </c>
      <c r="L14" s="98">
        <v>1670.9</v>
      </c>
      <c r="M14" s="98">
        <v>6409.4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91387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40753.8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88138</v>
      </c>
      <c r="J15" s="110">
        <f>IF(H16=0,0,I15/H16*100)</f>
        <v>84.6650400568673</v>
      </c>
      <c r="K15" s="65"/>
      <c r="L15" s="2">
        <f>SUM(L9,L12)</f>
        <v>65</v>
      </c>
      <c r="M15" s="2">
        <f>SUM(M9,M12)</f>
        <v>11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65453.7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104102</v>
      </c>
      <c r="G16" s="68">
        <f>SUM(G10,G13)</f>
        <v>0</v>
      </c>
      <c r="H16" s="3">
        <f>SUM(H10,H13)</f>
        <v>104102</v>
      </c>
      <c r="I16" s="69"/>
      <c r="J16" s="70"/>
      <c r="K16" s="65">
        <f>SUM(K10,K13)</f>
        <v>95952.7</v>
      </c>
      <c r="L16" s="71"/>
      <c r="M16" s="71"/>
      <c r="N16" s="3">
        <f>SUM(N10,N13)</f>
        <v>0</v>
      </c>
      <c r="O16" s="65">
        <f>SUM(O10,O13)</f>
        <v>4546.8</v>
      </c>
      <c r="P16" s="2">
        <f>SUM(P10,P13)</f>
        <v>63297.8</v>
      </c>
      <c r="Q16" s="2">
        <f>SUM(Q10,Q13)</f>
        <v>36257.4</v>
      </c>
      <c r="R16" s="72"/>
      <c r="S16" s="1">
        <f aca="true" t="shared" si="0" ref="S16:AE16">SUM(S10,S13)</f>
        <v>18.1</v>
      </c>
      <c r="T16" s="2">
        <f t="shared" si="0"/>
        <v>464.9</v>
      </c>
      <c r="U16" s="2">
        <f t="shared" si="0"/>
        <v>74176.7</v>
      </c>
      <c r="V16" s="2">
        <f t="shared" si="0"/>
        <v>13478.3</v>
      </c>
      <c r="W16" s="2">
        <f t="shared" si="0"/>
        <v>548.3</v>
      </c>
      <c r="X16" s="2">
        <f t="shared" si="0"/>
        <v>11013.4</v>
      </c>
      <c r="Y16" s="2">
        <f t="shared" si="0"/>
        <v>4402.3</v>
      </c>
      <c r="Z16" s="2">
        <f t="shared" si="0"/>
        <v>0</v>
      </c>
      <c r="AA16" s="3">
        <f t="shared" si="0"/>
        <v>0</v>
      </c>
      <c r="AB16" s="65">
        <f t="shared" si="0"/>
        <v>1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3</v>
      </c>
      <c r="AH16" s="2">
        <f t="shared" si="1"/>
        <v>0</v>
      </c>
      <c r="AI16" s="65">
        <f t="shared" si="1"/>
        <v>1603655.7</v>
      </c>
      <c r="AJ16" s="69">
        <f t="shared" si="1"/>
        <v>994471.4</v>
      </c>
      <c r="AK16" s="71">
        <f t="shared" si="1"/>
        <v>616233.6</v>
      </c>
      <c r="AL16" s="67">
        <f t="shared" si="1"/>
        <v>4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0</v>
      </c>
      <c r="H17" s="73"/>
      <c r="I17" s="75">
        <f>SUM(I11,I14)</f>
        <v>15964</v>
      </c>
      <c r="J17" s="76"/>
      <c r="K17" s="75"/>
      <c r="L17" s="74">
        <f>SUM(L11,L14)</f>
        <v>1739.9</v>
      </c>
      <c r="M17" s="74">
        <f>SUM(M11,M14)</f>
        <v>6409.4</v>
      </c>
      <c r="N17" s="73"/>
      <c r="O17" s="75"/>
      <c r="P17" s="74"/>
      <c r="Q17" s="74"/>
      <c r="R17" s="77">
        <f>SUM(O16:Q16)</f>
        <v>104102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52984.8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98794.4</v>
      </c>
      <c r="J18" s="87">
        <v>74.8</v>
      </c>
      <c r="K18" s="86" t="s">
        <v>115</v>
      </c>
      <c r="L18" s="85">
        <v>72</v>
      </c>
      <c r="M18" s="85">
        <v>5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99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44758.2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142105.3</v>
      </c>
      <c r="G19" s="92">
        <v>0</v>
      </c>
      <c r="H19" s="84">
        <v>132152.3</v>
      </c>
      <c r="I19" s="93" t="s">
        <v>115</v>
      </c>
      <c r="J19" s="94" t="s">
        <v>115</v>
      </c>
      <c r="K19" s="86">
        <v>127477.9</v>
      </c>
      <c r="L19" s="95" t="s">
        <v>115</v>
      </c>
      <c r="M19" s="95" t="s">
        <v>115</v>
      </c>
      <c r="N19" s="84">
        <v>1305.8</v>
      </c>
      <c r="O19" s="86">
        <v>2506</v>
      </c>
      <c r="P19" s="85">
        <v>64671.9</v>
      </c>
      <c r="Q19" s="85">
        <v>63668.6</v>
      </c>
      <c r="R19" s="96" t="s">
        <v>115</v>
      </c>
      <c r="S19" s="89">
        <v>0</v>
      </c>
      <c r="T19" s="85">
        <v>282</v>
      </c>
      <c r="U19" s="85">
        <v>79378.2</v>
      </c>
      <c r="V19" s="85">
        <v>19134.2</v>
      </c>
      <c r="W19" s="85">
        <v>1168.4</v>
      </c>
      <c r="X19" s="85">
        <v>17128.9</v>
      </c>
      <c r="Y19" s="85">
        <v>15060.6</v>
      </c>
      <c r="Z19" s="85">
        <v>1102.4</v>
      </c>
      <c r="AA19" s="84">
        <v>1102.4</v>
      </c>
      <c r="AB19" s="86">
        <v>1</v>
      </c>
      <c r="AC19" s="85">
        <v>1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1986264.7</v>
      </c>
      <c r="AJ19" s="93">
        <v>1141412.2</v>
      </c>
      <c r="AK19" s="95">
        <v>709869.7</v>
      </c>
      <c r="AL19" s="91">
        <v>12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9953</v>
      </c>
      <c r="H20" s="97" t="s">
        <v>115</v>
      </c>
      <c r="I20" s="99">
        <v>33357.9</v>
      </c>
      <c r="J20" s="100" t="s">
        <v>115</v>
      </c>
      <c r="K20" s="99" t="s">
        <v>115</v>
      </c>
      <c r="L20" s="98">
        <v>1583.7</v>
      </c>
      <c r="M20" s="98">
        <v>3090.7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130846.5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37905.8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61440.7</v>
      </c>
      <c r="J21" s="87">
        <v>51.3</v>
      </c>
      <c r="K21" s="86" t="s">
        <v>115</v>
      </c>
      <c r="L21" s="85">
        <v>48</v>
      </c>
      <c r="M21" s="85">
        <v>0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90.2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13676.9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124426.7</v>
      </c>
      <c r="G22" s="92">
        <v>0</v>
      </c>
      <c r="H22" s="84">
        <v>119850.4</v>
      </c>
      <c r="I22" s="93" t="s">
        <v>115</v>
      </c>
      <c r="J22" s="94" t="s">
        <v>115</v>
      </c>
      <c r="K22" s="86">
        <v>119420.9</v>
      </c>
      <c r="L22" s="95" t="s">
        <v>115</v>
      </c>
      <c r="M22" s="95" t="s">
        <v>115</v>
      </c>
      <c r="N22" s="84">
        <v>11730.9</v>
      </c>
      <c r="O22" s="86">
        <v>164.6</v>
      </c>
      <c r="P22" s="85">
        <v>23130.2</v>
      </c>
      <c r="Q22" s="85">
        <v>84824.7</v>
      </c>
      <c r="R22" s="96" t="s">
        <v>115</v>
      </c>
      <c r="S22" s="89">
        <v>10</v>
      </c>
      <c r="T22" s="85">
        <v>17.9</v>
      </c>
      <c r="U22" s="85">
        <v>33103.6</v>
      </c>
      <c r="V22" s="85">
        <v>28309.2</v>
      </c>
      <c r="W22" s="85">
        <v>1217.1</v>
      </c>
      <c r="X22" s="85">
        <v>18708</v>
      </c>
      <c r="Y22" s="85">
        <v>38484.6</v>
      </c>
      <c r="Z22" s="85">
        <v>11249.9</v>
      </c>
      <c r="AA22" s="84">
        <v>11249.9</v>
      </c>
      <c r="AB22" s="86">
        <v>0</v>
      </c>
      <c r="AC22" s="85">
        <v>3</v>
      </c>
      <c r="AD22" s="85" t="s">
        <v>115</v>
      </c>
      <c r="AE22" s="84" t="s">
        <v>115</v>
      </c>
      <c r="AF22" s="95" t="s">
        <v>115</v>
      </c>
      <c r="AG22" s="86">
        <v>0</v>
      </c>
      <c r="AH22" s="85">
        <v>0</v>
      </c>
      <c r="AI22" s="86">
        <v>1087044.6</v>
      </c>
      <c r="AJ22" s="93">
        <v>722745.5</v>
      </c>
      <c r="AK22" s="95">
        <v>493939.3</v>
      </c>
      <c r="AL22" s="91">
        <v>16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4576.3</v>
      </c>
      <c r="H23" s="97" t="s">
        <v>115</v>
      </c>
      <c r="I23" s="99">
        <v>58409.7</v>
      </c>
      <c r="J23" s="100" t="s">
        <v>115</v>
      </c>
      <c r="K23" s="99" t="s">
        <v>115</v>
      </c>
      <c r="L23" s="98">
        <v>429.5</v>
      </c>
      <c r="M23" s="98">
        <v>0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108119.5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11855.8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160235.09999999998</v>
      </c>
      <c r="J24" s="110">
        <f>IF(H25=0,0,I24/H25*100)</f>
        <v>63.58467587847273</v>
      </c>
      <c r="K24" s="65"/>
      <c r="L24" s="2">
        <f>SUM(L18,L21)</f>
        <v>120</v>
      </c>
      <c r="M24" s="2">
        <f>SUM(M18,M21)</f>
        <v>5</v>
      </c>
      <c r="N24" s="3"/>
      <c r="O24" s="65"/>
      <c r="P24" s="2"/>
      <c r="Q24" s="2"/>
      <c r="R24" s="111">
        <f>IF(H25=0,0,(O25+P25+Q25)/H25*100)</f>
        <v>94.82676177675874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58435.1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266532</v>
      </c>
      <c r="G25" s="68">
        <f>SUM(G19,G22)</f>
        <v>0</v>
      </c>
      <c r="H25" s="3">
        <f>SUM(H19,H22)</f>
        <v>252002.69999999998</v>
      </c>
      <c r="I25" s="69"/>
      <c r="J25" s="70"/>
      <c r="K25" s="65">
        <f>SUM(K19,K22)</f>
        <v>246898.8</v>
      </c>
      <c r="L25" s="71"/>
      <c r="M25" s="71"/>
      <c r="N25" s="3">
        <f>SUM(N19,N22)</f>
        <v>13036.699999999999</v>
      </c>
      <c r="O25" s="65">
        <f>SUM(O19,O22)</f>
        <v>2670.6</v>
      </c>
      <c r="P25" s="2">
        <f>SUM(P19,P22)</f>
        <v>87802.1</v>
      </c>
      <c r="Q25" s="2">
        <f>SUM(Q19,Q22)</f>
        <v>148493.3</v>
      </c>
      <c r="R25" s="72"/>
      <c r="S25" s="1">
        <f aca="true" t="shared" si="2" ref="S25:AE25">SUM(S19,S22)</f>
        <v>10</v>
      </c>
      <c r="T25" s="2">
        <f t="shared" si="2"/>
        <v>299.9</v>
      </c>
      <c r="U25" s="2">
        <f t="shared" si="2"/>
        <v>112481.79999999999</v>
      </c>
      <c r="V25" s="2">
        <f t="shared" si="2"/>
        <v>47443.4</v>
      </c>
      <c r="W25" s="2">
        <f t="shared" si="2"/>
        <v>2385.5</v>
      </c>
      <c r="X25" s="2">
        <f t="shared" si="2"/>
        <v>35836.9</v>
      </c>
      <c r="Y25" s="2">
        <f t="shared" si="2"/>
        <v>53545.2</v>
      </c>
      <c r="Z25" s="2">
        <f t="shared" si="2"/>
        <v>12352.3</v>
      </c>
      <c r="AA25" s="3">
        <f t="shared" si="2"/>
        <v>12352.3</v>
      </c>
      <c r="AB25" s="65">
        <f t="shared" si="2"/>
        <v>1</v>
      </c>
      <c r="AC25" s="2">
        <f t="shared" si="2"/>
        <v>4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0</v>
      </c>
      <c r="AH25" s="2">
        <f t="shared" si="3"/>
        <v>0</v>
      </c>
      <c r="AI25" s="65">
        <f t="shared" si="3"/>
        <v>3073309.3</v>
      </c>
      <c r="AJ25" s="69">
        <f t="shared" si="3"/>
        <v>1864157.7</v>
      </c>
      <c r="AK25" s="71">
        <f t="shared" si="3"/>
        <v>1203809</v>
      </c>
      <c r="AL25" s="67">
        <f t="shared" si="3"/>
        <v>28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14529.3</v>
      </c>
      <c r="H26" s="73"/>
      <c r="I26" s="75">
        <f>SUM(I20,I23)</f>
        <v>91767.6</v>
      </c>
      <c r="J26" s="76"/>
      <c r="K26" s="75"/>
      <c r="L26" s="74">
        <f>SUM(L20,L23)</f>
        <v>2013.2</v>
      </c>
      <c r="M26" s="74">
        <f>SUM(M20,M23)</f>
        <v>3090.7</v>
      </c>
      <c r="N26" s="73"/>
      <c r="O26" s="75"/>
      <c r="P26" s="74"/>
      <c r="Q26" s="74"/>
      <c r="R26" s="77">
        <f>SUM(O25:Q25)</f>
        <v>238966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49761.600000000006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248373.09999999998</v>
      </c>
      <c r="J27" s="110">
        <f>IF(H28=0,0,I27/H28*100)</f>
        <v>69.74721198568848</v>
      </c>
      <c r="K27" s="65"/>
      <c r="L27" s="2">
        <f>SUM(L18,L9,L12,L21)</f>
        <v>185</v>
      </c>
      <c r="M27" s="2">
        <f>SUM(M18,M9,M12,M21)</f>
        <v>16</v>
      </c>
      <c r="N27" s="3"/>
      <c r="O27" s="65"/>
      <c r="P27" s="2"/>
      <c r="Q27" s="2"/>
      <c r="R27" s="111">
        <f>IF(H28=0,0,(O28+P28+Q28)/H28*100)</f>
        <v>96.33908229798709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123888.79999999999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370634</v>
      </c>
      <c r="G28" s="68">
        <f>SUM(G19,G10,G13,G22)</f>
        <v>0</v>
      </c>
      <c r="H28" s="3">
        <f>SUM(H19,H10,H13,H22)</f>
        <v>356104.69999999995</v>
      </c>
      <c r="I28" s="69"/>
      <c r="J28" s="70"/>
      <c r="K28" s="65">
        <f>SUM(K19,K10,K13,K22)</f>
        <v>342851.5</v>
      </c>
      <c r="L28" s="71"/>
      <c r="M28" s="71"/>
      <c r="N28" s="3">
        <f>SUM(N19,N10,N13,N22)</f>
        <v>13036.699999999999</v>
      </c>
      <c r="O28" s="65">
        <f>SUM(O19,O10,O13,O22)</f>
        <v>7217.400000000001</v>
      </c>
      <c r="P28" s="2">
        <f>SUM(P19,P10,P13,P22)</f>
        <v>151099.9</v>
      </c>
      <c r="Q28" s="2">
        <f>SUM(Q19,Q10,Q13,Q22)</f>
        <v>184750.7</v>
      </c>
      <c r="R28" s="108"/>
      <c r="S28" s="1">
        <f aca="true" t="shared" si="4" ref="S28:AE28">SUM(S19,S10,S13,S22)</f>
        <v>28.1</v>
      </c>
      <c r="T28" s="2">
        <f t="shared" si="4"/>
        <v>764.8</v>
      </c>
      <c r="U28" s="2">
        <f t="shared" si="4"/>
        <v>186658.5</v>
      </c>
      <c r="V28" s="2">
        <f t="shared" si="4"/>
        <v>60921.7</v>
      </c>
      <c r="W28" s="2">
        <f t="shared" si="4"/>
        <v>2933.8</v>
      </c>
      <c r="X28" s="2">
        <f t="shared" si="4"/>
        <v>46850.3</v>
      </c>
      <c r="Y28" s="2">
        <f t="shared" si="4"/>
        <v>57947.5</v>
      </c>
      <c r="Z28" s="2">
        <f t="shared" si="4"/>
        <v>12352.3</v>
      </c>
      <c r="AA28" s="3">
        <f t="shared" si="4"/>
        <v>12352.3</v>
      </c>
      <c r="AB28" s="65">
        <f t="shared" si="4"/>
        <v>2</v>
      </c>
      <c r="AC28" s="2">
        <f t="shared" si="4"/>
        <v>4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3</v>
      </c>
      <c r="AH28" s="2">
        <f t="shared" si="5"/>
        <v>0</v>
      </c>
      <c r="AI28" s="65">
        <f t="shared" si="5"/>
        <v>4676965</v>
      </c>
      <c r="AJ28" s="69">
        <f t="shared" si="5"/>
        <v>2858629.1</v>
      </c>
      <c r="AK28" s="71">
        <f t="shared" si="5"/>
        <v>1820042.5999999999</v>
      </c>
      <c r="AL28" s="67">
        <f t="shared" si="5"/>
        <v>32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14529.3</v>
      </c>
      <c r="H29" s="73"/>
      <c r="I29" s="75">
        <f>SUM(I20,I11,I14,I23)</f>
        <v>107731.6</v>
      </c>
      <c r="J29" s="76"/>
      <c r="K29" s="75"/>
      <c r="L29" s="74">
        <f>SUM(L20,L11,L14,L23)</f>
        <v>3753.1000000000004</v>
      </c>
      <c r="M29" s="74">
        <f>SUM(M20,M11,M14,M23)</f>
        <v>9500.099999999999</v>
      </c>
      <c r="N29" s="73"/>
      <c r="O29" s="75"/>
      <c r="P29" s="74"/>
      <c r="Q29" s="74"/>
      <c r="R29" s="77">
        <f>SUM(O28:Q28)</f>
        <v>343068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102746.40000000001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235658.1</v>
      </c>
      <c r="J30" s="110">
        <f>IF(H31=0,0,I30/H31*100)</f>
        <v>68.62701472991183</v>
      </c>
      <c r="K30" s="65"/>
      <c r="L30" s="2">
        <f>SUM(L21,L12,L18)</f>
        <v>178</v>
      </c>
      <c r="M30" s="2">
        <f>SUM(M21,M12,M18)</f>
        <v>16</v>
      </c>
      <c r="N30" s="3"/>
      <c r="O30" s="65"/>
      <c r="P30" s="2"/>
      <c r="Q30" s="2"/>
      <c r="R30" s="111">
        <f>IF(H31=0,0,(O31+P31+Q31)/H31*100)</f>
        <v>96.20352619778637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105773.79999999999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357919</v>
      </c>
      <c r="G31" s="68">
        <f>SUM(G22,G13,G19)</f>
        <v>0</v>
      </c>
      <c r="H31" s="3">
        <f>SUM(H22,H13,H19)</f>
        <v>343389.69999999995</v>
      </c>
      <c r="I31" s="69"/>
      <c r="J31" s="70"/>
      <c r="K31" s="65">
        <f>SUM(K22,K13,K19)</f>
        <v>330205.5</v>
      </c>
      <c r="L31" s="71"/>
      <c r="M31" s="71"/>
      <c r="N31" s="3">
        <f>SUM(N22,N13,N19)</f>
        <v>13036.699999999999</v>
      </c>
      <c r="O31" s="65">
        <f>SUM(O22,O13,O19)</f>
        <v>7217.400000000001</v>
      </c>
      <c r="P31" s="2">
        <f>SUM(P22,P13,P19)</f>
        <v>138384.9</v>
      </c>
      <c r="Q31" s="2">
        <f>SUM(Q22,Q13,Q19)</f>
        <v>184750.7</v>
      </c>
      <c r="R31" s="108"/>
      <c r="S31" s="1">
        <f aca="true" t="shared" si="6" ref="S31:AE31">SUM(S22,S13,S19)</f>
        <v>28.1</v>
      </c>
      <c r="T31" s="2">
        <f t="shared" si="6"/>
        <v>764.8</v>
      </c>
      <c r="U31" s="2">
        <f t="shared" si="6"/>
        <v>173943.5</v>
      </c>
      <c r="V31" s="2">
        <f t="shared" si="6"/>
        <v>60921.7</v>
      </c>
      <c r="W31" s="2">
        <f t="shared" si="6"/>
        <v>2933.8</v>
      </c>
      <c r="X31" s="2">
        <f t="shared" si="6"/>
        <v>46850.3</v>
      </c>
      <c r="Y31" s="2">
        <f t="shared" si="6"/>
        <v>57947.5</v>
      </c>
      <c r="Z31" s="2">
        <f t="shared" si="6"/>
        <v>12352.3</v>
      </c>
      <c r="AA31" s="3">
        <f t="shared" si="6"/>
        <v>12352.3</v>
      </c>
      <c r="AB31" s="65">
        <f t="shared" si="6"/>
        <v>1</v>
      </c>
      <c r="AC31" s="2">
        <f t="shared" si="6"/>
        <v>4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0</v>
      </c>
      <c r="AH31" s="2">
        <f t="shared" si="7"/>
        <v>0</v>
      </c>
      <c r="AI31" s="65">
        <f t="shared" si="7"/>
        <v>4493043</v>
      </c>
      <c r="AJ31" s="69">
        <f t="shared" si="7"/>
        <v>2735610.0999999996</v>
      </c>
      <c r="AK31" s="71">
        <f t="shared" si="7"/>
        <v>1736060.5999999999</v>
      </c>
      <c r="AL31" s="67">
        <f t="shared" si="7"/>
        <v>31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14529.3</v>
      </c>
      <c r="H32" s="73"/>
      <c r="I32" s="75">
        <f>SUM(I23,I14,I20)</f>
        <v>107731.6</v>
      </c>
      <c r="J32" s="76"/>
      <c r="K32" s="75"/>
      <c r="L32" s="74">
        <f>SUM(L23,L14,L20)</f>
        <v>3684.1000000000004</v>
      </c>
      <c r="M32" s="74">
        <f>SUM(M23,M14,M20)</f>
        <v>9500.099999999999</v>
      </c>
      <c r="N32" s="73"/>
      <c r="O32" s="75"/>
      <c r="P32" s="74"/>
      <c r="Q32" s="74"/>
      <c r="R32" s="77">
        <f>SUM(O31:Q31)</f>
        <v>330353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90515.40000000001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106945</v>
      </c>
      <c r="J33" s="104">
        <v>82</v>
      </c>
      <c r="K33" s="86"/>
      <c r="L33" s="85">
        <v>58</v>
      </c>
      <c r="M33" s="85">
        <v>1</v>
      </c>
      <c r="N33" s="84"/>
      <c r="O33" s="86"/>
      <c r="P33" s="85"/>
      <c r="Q33" s="85"/>
      <c r="R33" s="105">
        <v>97.1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7056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131338</v>
      </c>
      <c r="G34" s="92"/>
      <c r="H34" s="84">
        <v>130405</v>
      </c>
      <c r="I34" s="93"/>
      <c r="J34" s="94"/>
      <c r="K34" s="86">
        <v>129288</v>
      </c>
      <c r="L34" s="95"/>
      <c r="M34" s="95"/>
      <c r="N34" s="84">
        <v>3747</v>
      </c>
      <c r="O34" s="86">
        <v>5326</v>
      </c>
      <c r="P34" s="85">
        <v>682</v>
      </c>
      <c r="Q34" s="85">
        <v>120650</v>
      </c>
      <c r="R34" s="96"/>
      <c r="S34" s="89">
        <v>8</v>
      </c>
      <c r="T34" s="85">
        <v>299</v>
      </c>
      <c r="U34" s="85">
        <v>31399</v>
      </c>
      <c r="V34" s="85">
        <v>75239</v>
      </c>
      <c r="W34" s="85"/>
      <c r="X34" s="85">
        <v>11</v>
      </c>
      <c r="Y34" s="85">
        <v>23449</v>
      </c>
      <c r="Z34" s="85"/>
      <c r="AA34" s="84">
        <v>119</v>
      </c>
      <c r="AB34" s="86"/>
      <c r="AC34" s="85">
        <v>2</v>
      </c>
      <c r="AD34" s="85"/>
      <c r="AE34" s="84"/>
      <c r="AF34" s="95"/>
      <c r="AG34" s="86"/>
      <c r="AH34" s="85"/>
      <c r="AI34" s="86">
        <v>1071875</v>
      </c>
      <c r="AJ34" s="93">
        <v>773871</v>
      </c>
      <c r="AK34" s="95">
        <v>626854</v>
      </c>
      <c r="AL34" s="91">
        <v>54</v>
      </c>
    </row>
    <row r="35" spans="1:38" ht="13.5">
      <c r="A35" s="48"/>
      <c r="B35" s="62"/>
      <c r="C35" s="62"/>
      <c r="D35" s="62"/>
      <c r="E35" s="62"/>
      <c r="F35" s="97"/>
      <c r="G35" s="98">
        <v>933</v>
      </c>
      <c r="H35" s="97"/>
      <c r="I35" s="99">
        <v>23460</v>
      </c>
      <c r="J35" s="100"/>
      <c r="K35" s="99"/>
      <c r="L35" s="98">
        <v>1072</v>
      </c>
      <c r="M35" s="98">
        <v>45</v>
      </c>
      <c r="N35" s="97"/>
      <c r="O35" s="99"/>
      <c r="P35" s="98"/>
      <c r="Q35" s="98"/>
      <c r="R35" s="101">
        <v>126658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7113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81174</v>
      </c>
      <c r="J36" s="104">
        <v>70.3</v>
      </c>
      <c r="K36" s="86"/>
      <c r="L36" s="85">
        <v>82</v>
      </c>
      <c r="M36" s="85"/>
      <c r="N36" s="84"/>
      <c r="O36" s="86"/>
      <c r="P36" s="85"/>
      <c r="Q36" s="85"/>
      <c r="R36" s="105">
        <v>89.9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1536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117414</v>
      </c>
      <c r="G37" s="92">
        <v>920</v>
      </c>
      <c r="H37" s="84">
        <v>115492</v>
      </c>
      <c r="I37" s="93"/>
      <c r="J37" s="94"/>
      <c r="K37" s="86">
        <v>114394</v>
      </c>
      <c r="L37" s="95"/>
      <c r="M37" s="95"/>
      <c r="N37" s="84">
        <v>11641</v>
      </c>
      <c r="O37" s="86">
        <v>7520</v>
      </c>
      <c r="P37" s="85"/>
      <c r="Q37" s="85">
        <v>96331</v>
      </c>
      <c r="R37" s="96"/>
      <c r="S37" s="89">
        <v>16</v>
      </c>
      <c r="T37" s="85">
        <v>57</v>
      </c>
      <c r="U37" s="85">
        <v>12104</v>
      </c>
      <c r="V37" s="85">
        <v>68997</v>
      </c>
      <c r="W37" s="85">
        <v>3</v>
      </c>
      <c r="X37" s="85">
        <v>70</v>
      </c>
      <c r="Y37" s="85">
        <v>34245</v>
      </c>
      <c r="Z37" s="85"/>
      <c r="AA37" s="84">
        <v>274</v>
      </c>
      <c r="AB37" s="86">
        <v>1</v>
      </c>
      <c r="AC37" s="85">
        <v>4</v>
      </c>
      <c r="AD37" s="85"/>
      <c r="AE37" s="84"/>
      <c r="AF37" s="95"/>
      <c r="AG37" s="86"/>
      <c r="AH37" s="85"/>
      <c r="AI37" s="86">
        <v>833392</v>
      </c>
      <c r="AJ37" s="93">
        <v>589678</v>
      </c>
      <c r="AK37" s="95">
        <v>472244</v>
      </c>
      <c r="AL37" s="91">
        <v>75</v>
      </c>
    </row>
    <row r="38" spans="1:38" ht="13.5">
      <c r="A38" s="48"/>
      <c r="B38" s="62"/>
      <c r="C38" s="62"/>
      <c r="D38" s="62"/>
      <c r="E38" s="62"/>
      <c r="F38" s="97"/>
      <c r="G38" s="98">
        <v>1002</v>
      </c>
      <c r="H38" s="97"/>
      <c r="I38" s="99">
        <v>34318</v>
      </c>
      <c r="J38" s="100"/>
      <c r="K38" s="99"/>
      <c r="L38" s="98">
        <v>1098</v>
      </c>
      <c r="M38" s="98"/>
      <c r="N38" s="97"/>
      <c r="O38" s="99"/>
      <c r="P38" s="98"/>
      <c r="Q38" s="98"/>
      <c r="R38" s="101">
        <v>103851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1568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188119</v>
      </c>
      <c r="J39" s="104">
        <v>76.5</v>
      </c>
      <c r="K39" s="86"/>
      <c r="L39" s="85">
        <v>140</v>
      </c>
      <c r="M39" s="85">
        <v>1</v>
      </c>
      <c r="N39" s="84"/>
      <c r="O39" s="86"/>
      <c r="P39" s="85"/>
      <c r="Q39" s="85"/>
      <c r="R39" s="105">
        <v>93.7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8592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248752</v>
      </c>
      <c r="G40" s="92">
        <v>920</v>
      </c>
      <c r="H40" s="84">
        <v>245897</v>
      </c>
      <c r="I40" s="93"/>
      <c r="J40" s="94"/>
      <c r="K40" s="86">
        <v>243682</v>
      </c>
      <c r="L40" s="95"/>
      <c r="M40" s="95"/>
      <c r="N40" s="84">
        <v>15388</v>
      </c>
      <c r="O40" s="86">
        <v>12846</v>
      </c>
      <c r="P40" s="85">
        <v>682</v>
      </c>
      <c r="Q40" s="85">
        <v>216981</v>
      </c>
      <c r="R40" s="96"/>
      <c r="S40" s="89">
        <v>24</v>
      </c>
      <c r="T40" s="85">
        <v>356</v>
      </c>
      <c r="U40" s="85">
        <v>43503</v>
      </c>
      <c r="V40" s="85">
        <v>144236</v>
      </c>
      <c r="W40" s="85">
        <v>3</v>
      </c>
      <c r="X40" s="85">
        <v>81</v>
      </c>
      <c r="Y40" s="85">
        <v>57694</v>
      </c>
      <c r="Z40" s="85"/>
      <c r="AA40" s="84">
        <v>393</v>
      </c>
      <c r="AB40" s="86">
        <v>1</v>
      </c>
      <c r="AC40" s="85">
        <v>6</v>
      </c>
      <c r="AD40" s="85"/>
      <c r="AE40" s="84"/>
      <c r="AF40" s="95"/>
      <c r="AG40" s="86"/>
      <c r="AH40" s="85"/>
      <c r="AI40" s="86">
        <v>1905267</v>
      </c>
      <c r="AJ40" s="93">
        <v>1363549</v>
      </c>
      <c r="AK40" s="95">
        <v>1099098</v>
      </c>
      <c r="AL40" s="91">
        <v>129</v>
      </c>
    </row>
    <row r="41" spans="1:38" ht="13.5">
      <c r="A41" s="124"/>
      <c r="B41" s="62"/>
      <c r="C41" s="62"/>
      <c r="D41" s="62"/>
      <c r="E41" s="62"/>
      <c r="F41" s="97"/>
      <c r="G41" s="98">
        <v>1935</v>
      </c>
      <c r="H41" s="97"/>
      <c r="I41" s="99">
        <v>57778</v>
      </c>
      <c r="J41" s="100"/>
      <c r="K41" s="99"/>
      <c r="L41" s="98">
        <v>2170</v>
      </c>
      <c r="M41" s="98">
        <v>45</v>
      </c>
      <c r="N41" s="97"/>
      <c r="O41" s="99"/>
      <c r="P41" s="98"/>
      <c r="Q41" s="98"/>
      <c r="R41" s="101">
        <v>230509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8681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403460</v>
      </c>
      <c r="J42" s="104">
        <v>45.3</v>
      </c>
      <c r="K42" s="86"/>
      <c r="L42" s="85">
        <v>554</v>
      </c>
      <c r="M42" s="85">
        <v>2</v>
      </c>
      <c r="N42" s="84"/>
      <c r="O42" s="86"/>
      <c r="P42" s="85"/>
      <c r="Q42" s="85"/>
      <c r="R42" s="105">
        <v>76.3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8378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900903</v>
      </c>
      <c r="G43" s="92">
        <v>3995</v>
      </c>
      <c r="H43" s="84">
        <v>890151</v>
      </c>
      <c r="I43" s="93"/>
      <c r="J43" s="94"/>
      <c r="K43" s="86">
        <v>884153</v>
      </c>
      <c r="L43" s="95"/>
      <c r="M43" s="95"/>
      <c r="N43" s="84">
        <v>210263</v>
      </c>
      <c r="O43" s="86">
        <v>101265</v>
      </c>
      <c r="P43" s="85">
        <v>5408</v>
      </c>
      <c r="Q43" s="85">
        <v>573215</v>
      </c>
      <c r="R43" s="96"/>
      <c r="S43" s="89">
        <v>41</v>
      </c>
      <c r="T43" s="85">
        <v>334</v>
      </c>
      <c r="U43" s="85">
        <v>47566</v>
      </c>
      <c r="V43" s="85">
        <v>355519</v>
      </c>
      <c r="W43" s="85">
        <v>4</v>
      </c>
      <c r="X43" s="85">
        <v>298</v>
      </c>
      <c r="Y43" s="85">
        <v>486389</v>
      </c>
      <c r="Z43" s="85"/>
      <c r="AA43" s="84">
        <v>60312</v>
      </c>
      <c r="AB43" s="86">
        <v>2</v>
      </c>
      <c r="AC43" s="85">
        <v>13</v>
      </c>
      <c r="AD43" s="85"/>
      <c r="AE43" s="84"/>
      <c r="AF43" s="95"/>
      <c r="AG43" s="86"/>
      <c r="AH43" s="85"/>
      <c r="AI43" s="86">
        <v>4828425</v>
      </c>
      <c r="AJ43" s="93">
        <v>3687153</v>
      </c>
      <c r="AK43" s="95">
        <v>2789006</v>
      </c>
      <c r="AL43" s="91">
        <v>2265</v>
      </c>
    </row>
    <row r="44" spans="1:38" ht="13.5">
      <c r="A44" s="48"/>
      <c r="B44" s="62"/>
      <c r="C44" s="62"/>
      <c r="D44" s="62"/>
      <c r="E44" s="62"/>
      <c r="F44" s="97"/>
      <c r="G44" s="98">
        <v>6757</v>
      </c>
      <c r="H44" s="97"/>
      <c r="I44" s="99">
        <v>486691</v>
      </c>
      <c r="J44" s="100"/>
      <c r="K44" s="99"/>
      <c r="L44" s="98">
        <v>5456</v>
      </c>
      <c r="M44" s="98">
        <v>542</v>
      </c>
      <c r="N44" s="97"/>
      <c r="O44" s="99"/>
      <c r="P44" s="98"/>
      <c r="Q44" s="98"/>
      <c r="R44" s="101">
        <v>679888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8177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591579</v>
      </c>
      <c r="J45" s="104">
        <v>52</v>
      </c>
      <c r="K45" s="86"/>
      <c r="L45" s="85">
        <v>694</v>
      </c>
      <c r="M45" s="85">
        <v>3</v>
      </c>
      <c r="N45" s="84"/>
      <c r="O45" s="86"/>
      <c r="P45" s="85"/>
      <c r="Q45" s="85"/>
      <c r="R45" s="105">
        <v>80.1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16970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1149655</v>
      </c>
      <c r="G46" s="92">
        <v>4915</v>
      </c>
      <c r="H46" s="84">
        <v>1136048</v>
      </c>
      <c r="I46" s="93"/>
      <c r="J46" s="94"/>
      <c r="K46" s="86">
        <v>1127835</v>
      </c>
      <c r="L46" s="95"/>
      <c r="M46" s="95"/>
      <c r="N46" s="84">
        <v>225651</v>
      </c>
      <c r="O46" s="86">
        <v>114111</v>
      </c>
      <c r="P46" s="85">
        <v>6090</v>
      </c>
      <c r="Q46" s="85">
        <v>790196</v>
      </c>
      <c r="R46" s="106"/>
      <c r="S46" s="89">
        <v>65</v>
      </c>
      <c r="T46" s="85">
        <v>690</v>
      </c>
      <c r="U46" s="85">
        <v>91069</v>
      </c>
      <c r="V46" s="85">
        <v>499755</v>
      </c>
      <c r="W46" s="85">
        <v>7</v>
      </c>
      <c r="X46" s="85">
        <v>379</v>
      </c>
      <c r="Y46" s="85">
        <v>544083</v>
      </c>
      <c r="Z46" s="85"/>
      <c r="AA46" s="84">
        <v>60705</v>
      </c>
      <c r="AB46" s="86">
        <v>3</v>
      </c>
      <c r="AC46" s="85">
        <v>19</v>
      </c>
      <c r="AD46" s="85"/>
      <c r="AE46" s="84"/>
      <c r="AF46" s="95"/>
      <c r="AG46" s="86"/>
      <c r="AH46" s="85"/>
      <c r="AI46" s="86">
        <v>6733692</v>
      </c>
      <c r="AJ46" s="93">
        <v>5050702</v>
      </c>
      <c r="AK46" s="95">
        <v>3888104</v>
      </c>
      <c r="AL46" s="91">
        <v>2394</v>
      </c>
    </row>
    <row r="47" spans="1:38" ht="13.5">
      <c r="A47" s="124"/>
      <c r="B47" s="62"/>
      <c r="C47" s="62"/>
      <c r="D47" s="62"/>
      <c r="E47" s="62"/>
      <c r="F47" s="97"/>
      <c r="G47" s="98">
        <v>8692</v>
      </c>
      <c r="H47" s="97"/>
      <c r="I47" s="99">
        <v>544469</v>
      </c>
      <c r="J47" s="100"/>
      <c r="K47" s="99"/>
      <c r="L47" s="98">
        <v>7626</v>
      </c>
      <c r="M47" s="98">
        <v>587</v>
      </c>
      <c r="N47" s="97"/>
      <c r="O47" s="99"/>
      <c r="P47" s="98"/>
      <c r="Q47" s="98"/>
      <c r="R47" s="101">
        <v>910397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16858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839952.1</v>
      </c>
      <c r="J54" s="110">
        <f>IF(H55=0,0,I54/H55*100)</f>
        <v>56.29129646047619</v>
      </c>
      <c r="K54" s="65"/>
      <c r="L54" s="2">
        <f>SUM(L9,L12,L18,L21,L33,L36,L42)</f>
        <v>879</v>
      </c>
      <c r="M54" s="2">
        <f>SUM(M9,M12,M18,M21,M33,M36,M42)</f>
        <v>19</v>
      </c>
      <c r="N54" s="3"/>
      <c r="O54" s="65"/>
      <c r="P54" s="2"/>
      <c r="Q54" s="2"/>
      <c r="R54" s="111">
        <f>IF(H55=0,0,(O55+P55+Q55)/H55*100)</f>
        <v>84.00380202374731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140858.8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1520289</v>
      </c>
      <c r="G55" s="68">
        <f>SUM(G10,G13,G19,G22,G34,G37,G43)</f>
        <v>4915</v>
      </c>
      <c r="H55" s="3">
        <f>SUM(H10,H13,H19,H22,H34,H37,H43)</f>
        <v>1492152.7</v>
      </c>
      <c r="I55" s="69"/>
      <c r="J55" s="112"/>
      <c r="K55" s="65">
        <f>SUM(K10,K13,K19,K22,K34,K37,K43)</f>
        <v>1470686.5</v>
      </c>
      <c r="L55" s="71"/>
      <c r="M55" s="71"/>
      <c r="N55" s="3">
        <f>SUM(N10,N13,N19,N22,N34,N37,N43)</f>
        <v>238687.7</v>
      </c>
      <c r="O55" s="65">
        <f>SUM(O10,O13,O19,O22,O34,O37,O43)</f>
        <v>121328.4</v>
      </c>
      <c r="P55" s="2">
        <f>SUM(P10,P13,P19,P22,P34,P37,P43)</f>
        <v>157189.90000000002</v>
      </c>
      <c r="Q55" s="2">
        <f>SUM(Q10,Q13,Q19,Q22,Q34,Q37,Q43)</f>
        <v>974946.7</v>
      </c>
      <c r="R55" s="72"/>
      <c r="S55" s="1">
        <f aca="true" t="shared" si="8" ref="S55:AE55">SUM(S10,S13,S19,S22,S34,S37,S43)</f>
        <v>93.1</v>
      </c>
      <c r="T55" s="2">
        <f t="shared" si="8"/>
        <v>1454.8</v>
      </c>
      <c r="U55" s="2">
        <f t="shared" si="8"/>
        <v>277727.5</v>
      </c>
      <c r="V55" s="2">
        <f t="shared" si="8"/>
        <v>560676.7</v>
      </c>
      <c r="W55" s="2">
        <f t="shared" si="8"/>
        <v>2940.8</v>
      </c>
      <c r="X55" s="2">
        <f t="shared" si="8"/>
        <v>47229.3</v>
      </c>
      <c r="Y55" s="2">
        <f t="shared" si="8"/>
        <v>602030.5</v>
      </c>
      <c r="Z55" s="2">
        <f t="shared" si="8"/>
        <v>12352.3</v>
      </c>
      <c r="AA55" s="3">
        <f t="shared" si="8"/>
        <v>73057.3</v>
      </c>
      <c r="AB55" s="65">
        <f t="shared" si="8"/>
        <v>5</v>
      </c>
      <c r="AC55" s="65">
        <f t="shared" si="8"/>
        <v>23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3</v>
      </c>
      <c r="AH55" s="2">
        <f t="shared" si="9"/>
        <v>0</v>
      </c>
      <c r="AI55" s="65">
        <f t="shared" si="9"/>
        <v>11410657</v>
      </c>
      <c r="AJ55" s="69">
        <f t="shared" si="9"/>
        <v>7909331.1</v>
      </c>
      <c r="AK55" s="71">
        <f t="shared" si="9"/>
        <v>5708146.6</v>
      </c>
      <c r="AL55" s="67">
        <f t="shared" si="9"/>
        <v>2426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23221.3</v>
      </c>
      <c r="H56" s="115"/>
      <c r="I56" s="117">
        <f>SUM(I11,I14,I20,I23,I35,I38,I44)</f>
        <v>652200.6</v>
      </c>
      <c r="J56" s="115"/>
      <c r="K56" s="117"/>
      <c r="L56" s="116">
        <f>SUM(L11,L14,L20,L23,L35,L38,L44)</f>
        <v>11379.1</v>
      </c>
      <c r="M56" s="116">
        <f>SUM(M11,M14,M20,M23,M35,M38,M44)</f>
        <v>10087.099999999999</v>
      </c>
      <c r="N56" s="115"/>
      <c r="O56" s="117"/>
      <c r="P56" s="116"/>
      <c r="Q56" s="116"/>
      <c r="R56" s="118">
        <f>SUM(O55:Q55)</f>
        <v>1253465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119604.40000000001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94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東温市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17320</v>
      </c>
      <c r="J9" s="87">
        <v>100</v>
      </c>
      <c r="K9" s="86"/>
      <c r="L9" s="85">
        <v>29</v>
      </c>
      <c r="M9" s="85">
        <v>2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26593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17320</v>
      </c>
      <c r="G10" s="92">
        <v>0</v>
      </c>
      <c r="H10" s="84">
        <v>17320</v>
      </c>
      <c r="I10" s="93"/>
      <c r="J10" s="94"/>
      <c r="K10" s="86">
        <v>15482</v>
      </c>
      <c r="L10" s="95"/>
      <c r="M10" s="95"/>
      <c r="N10" s="84">
        <v>0</v>
      </c>
      <c r="O10" s="86">
        <v>375</v>
      </c>
      <c r="P10" s="85">
        <v>16945</v>
      </c>
      <c r="Q10" s="85">
        <v>0</v>
      </c>
      <c r="R10" s="96"/>
      <c r="S10" s="89">
        <v>0</v>
      </c>
      <c r="T10" s="85">
        <v>9525</v>
      </c>
      <c r="U10" s="85">
        <v>7795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0</v>
      </c>
      <c r="AC10" s="85">
        <v>0</v>
      </c>
      <c r="AD10" s="85">
        <v>1</v>
      </c>
      <c r="AE10" s="84">
        <v>0</v>
      </c>
      <c r="AF10" s="95"/>
      <c r="AG10" s="86">
        <v>13</v>
      </c>
      <c r="AH10" s="85">
        <v>1</v>
      </c>
      <c r="AI10" s="86">
        <v>499609</v>
      </c>
      <c r="AJ10" s="93">
        <v>401231</v>
      </c>
      <c r="AK10" s="95">
        <v>227331</v>
      </c>
      <c r="AL10" s="91">
        <v>1</v>
      </c>
    </row>
    <row r="11" spans="1:38" ht="13.5">
      <c r="A11" s="124"/>
      <c r="B11" s="62"/>
      <c r="C11" s="62"/>
      <c r="D11" s="62"/>
      <c r="E11" s="62"/>
      <c r="F11" s="97"/>
      <c r="G11" s="98">
        <v>0</v>
      </c>
      <c r="H11" s="97"/>
      <c r="I11" s="99">
        <v>0</v>
      </c>
      <c r="J11" s="100"/>
      <c r="K11" s="99"/>
      <c r="L11" s="98">
        <v>1355</v>
      </c>
      <c r="M11" s="98">
        <v>483</v>
      </c>
      <c r="N11" s="97"/>
      <c r="O11" s="99"/>
      <c r="P11" s="98"/>
      <c r="Q11" s="98"/>
      <c r="R11" s="101">
        <v>17320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15173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9834.1</v>
      </c>
      <c r="J12" s="87">
        <v>55.8</v>
      </c>
      <c r="K12" s="86" t="s">
        <v>115</v>
      </c>
      <c r="L12" s="85">
        <v>23</v>
      </c>
      <c r="M12" s="85">
        <v>0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368.9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30061.4</v>
      </c>
      <c r="G13" s="92">
        <v>0</v>
      </c>
      <c r="H13" s="84">
        <v>17637.4</v>
      </c>
      <c r="I13" s="93" t="s">
        <v>115</v>
      </c>
      <c r="J13" s="94" t="s">
        <v>115</v>
      </c>
      <c r="K13" s="86">
        <v>17428.5</v>
      </c>
      <c r="L13" s="95" t="s">
        <v>115</v>
      </c>
      <c r="M13" s="95" t="s">
        <v>115</v>
      </c>
      <c r="N13" s="84">
        <v>0</v>
      </c>
      <c r="O13" s="86">
        <v>38</v>
      </c>
      <c r="P13" s="85">
        <v>6665.3</v>
      </c>
      <c r="Q13" s="85">
        <v>10934.1</v>
      </c>
      <c r="R13" s="96" t="s">
        <v>115</v>
      </c>
      <c r="S13" s="89">
        <v>0</v>
      </c>
      <c r="T13" s="85">
        <v>63.9</v>
      </c>
      <c r="U13" s="85">
        <v>8351.9</v>
      </c>
      <c r="V13" s="85">
        <v>1418.3</v>
      </c>
      <c r="W13" s="85">
        <v>400.8</v>
      </c>
      <c r="X13" s="85">
        <v>5723.4</v>
      </c>
      <c r="Y13" s="85">
        <v>1679.1</v>
      </c>
      <c r="Z13" s="85">
        <v>0</v>
      </c>
      <c r="AA13" s="84">
        <v>0</v>
      </c>
      <c r="AB13" s="86">
        <v>0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209155.2</v>
      </c>
      <c r="AJ13" s="93">
        <v>125641.6</v>
      </c>
      <c r="AK13" s="95">
        <v>95392.3</v>
      </c>
      <c r="AL13" s="91">
        <v>1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12424</v>
      </c>
      <c r="H14" s="97" t="s">
        <v>115</v>
      </c>
      <c r="I14" s="99">
        <v>7803.3</v>
      </c>
      <c r="J14" s="100" t="s">
        <v>115</v>
      </c>
      <c r="K14" s="99" t="s">
        <v>115</v>
      </c>
      <c r="L14" s="98">
        <v>208.9</v>
      </c>
      <c r="M14" s="98">
        <v>0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17637.4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382.3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27154.1</v>
      </c>
      <c r="J15" s="110">
        <f>IF(H16=0,0,I15/H16*100)</f>
        <v>77.67768769988615</v>
      </c>
      <c r="K15" s="65"/>
      <c r="L15" s="2">
        <f>SUM(L9,L12)</f>
        <v>52</v>
      </c>
      <c r="M15" s="2">
        <f>SUM(M9,M12)</f>
        <v>2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26961.9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47381.4</v>
      </c>
      <c r="G16" s="68">
        <f>SUM(G10,G13)</f>
        <v>0</v>
      </c>
      <c r="H16" s="3">
        <f>SUM(H10,H13)</f>
        <v>34957.4</v>
      </c>
      <c r="I16" s="69"/>
      <c r="J16" s="70"/>
      <c r="K16" s="65">
        <f>SUM(K10,K13)</f>
        <v>32910.5</v>
      </c>
      <c r="L16" s="71"/>
      <c r="M16" s="71"/>
      <c r="N16" s="3">
        <f>SUM(N10,N13)</f>
        <v>0</v>
      </c>
      <c r="O16" s="65">
        <f>SUM(O10,O13)</f>
        <v>413</v>
      </c>
      <c r="P16" s="2">
        <f>SUM(P10,P13)</f>
        <v>23610.3</v>
      </c>
      <c r="Q16" s="2">
        <f>SUM(Q10,Q13)</f>
        <v>10934.1</v>
      </c>
      <c r="R16" s="72"/>
      <c r="S16" s="1">
        <f aca="true" t="shared" si="0" ref="S16:AE16">SUM(S10,S13)</f>
        <v>0</v>
      </c>
      <c r="T16" s="2">
        <f t="shared" si="0"/>
        <v>9588.9</v>
      </c>
      <c r="U16" s="2">
        <f t="shared" si="0"/>
        <v>16146.9</v>
      </c>
      <c r="V16" s="2">
        <f t="shared" si="0"/>
        <v>1418.3</v>
      </c>
      <c r="W16" s="2">
        <f t="shared" si="0"/>
        <v>400.8</v>
      </c>
      <c r="X16" s="2">
        <f t="shared" si="0"/>
        <v>5723.4</v>
      </c>
      <c r="Y16" s="2">
        <f t="shared" si="0"/>
        <v>1679.1</v>
      </c>
      <c r="Z16" s="2">
        <f t="shared" si="0"/>
        <v>0</v>
      </c>
      <c r="AA16" s="3">
        <f t="shared" si="0"/>
        <v>0</v>
      </c>
      <c r="AB16" s="65">
        <f t="shared" si="0"/>
        <v>0</v>
      </c>
      <c r="AC16" s="2">
        <f t="shared" si="0"/>
        <v>0</v>
      </c>
      <c r="AD16" s="2">
        <f t="shared" si="0"/>
        <v>1</v>
      </c>
      <c r="AE16" s="3">
        <f t="shared" si="0"/>
        <v>0</v>
      </c>
      <c r="AF16" s="71"/>
      <c r="AG16" s="65">
        <f aca="true" t="shared" si="1" ref="AG16:AL16">SUM(AG10,AG13)</f>
        <v>13</v>
      </c>
      <c r="AH16" s="2">
        <f t="shared" si="1"/>
        <v>1</v>
      </c>
      <c r="AI16" s="65">
        <f t="shared" si="1"/>
        <v>708764.2</v>
      </c>
      <c r="AJ16" s="69">
        <f t="shared" si="1"/>
        <v>526872.6</v>
      </c>
      <c r="AK16" s="71">
        <f t="shared" si="1"/>
        <v>322723.3</v>
      </c>
      <c r="AL16" s="67">
        <f t="shared" si="1"/>
        <v>2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12424</v>
      </c>
      <c r="H17" s="73"/>
      <c r="I17" s="75">
        <f>SUM(I11,I14)</f>
        <v>7803.3</v>
      </c>
      <c r="J17" s="76"/>
      <c r="K17" s="75"/>
      <c r="L17" s="74">
        <f>SUM(L11,L14)</f>
        <v>1563.9</v>
      </c>
      <c r="M17" s="74">
        <f>SUM(M11,M14)</f>
        <v>483</v>
      </c>
      <c r="N17" s="73"/>
      <c r="O17" s="75"/>
      <c r="P17" s="74"/>
      <c r="Q17" s="74"/>
      <c r="R17" s="77">
        <f>SUM(O16:Q16)</f>
        <v>34957.4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15555.3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7389.5</v>
      </c>
      <c r="J18" s="87">
        <v>100</v>
      </c>
      <c r="K18" s="86" t="s">
        <v>115</v>
      </c>
      <c r="L18" s="85">
        <v>9</v>
      </c>
      <c r="M18" s="85">
        <v>0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14017.6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7460.3</v>
      </c>
      <c r="G19" s="92">
        <v>0</v>
      </c>
      <c r="H19" s="84">
        <v>7389.5</v>
      </c>
      <c r="I19" s="93" t="s">
        <v>115</v>
      </c>
      <c r="J19" s="94" t="s">
        <v>115</v>
      </c>
      <c r="K19" s="86">
        <v>7244.4</v>
      </c>
      <c r="L19" s="95" t="s">
        <v>115</v>
      </c>
      <c r="M19" s="95" t="s">
        <v>115</v>
      </c>
      <c r="N19" s="84">
        <v>0</v>
      </c>
      <c r="O19" s="86">
        <v>0</v>
      </c>
      <c r="P19" s="85">
        <v>7384.3</v>
      </c>
      <c r="Q19" s="85">
        <v>5.2</v>
      </c>
      <c r="R19" s="96" t="s">
        <v>115</v>
      </c>
      <c r="S19" s="89">
        <v>0</v>
      </c>
      <c r="T19" s="85">
        <v>49.2</v>
      </c>
      <c r="U19" s="85">
        <v>7340.3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4">
        <v>0</v>
      </c>
      <c r="AB19" s="86">
        <v>0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93803.1</v>
      </c>
      <c r="AJ19" s="93">
        <v>89880.3</v>
      </c>
      <c r="AK19" s="95">
        <v>49730.9</v>
      </c>
      <c r="AL19" s="91">
        <v>1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70.8</v>
      </c>
      <c r="H20" s="97" t="s">
        <v>115</v>
      </c>
      <c r="I20" s="99">
        <v>0</v>
      </c>
      <c r="J20" s="100" t="s">
        <v>115</v>
      </c>
      <c r="K20" s="99" t="s">
        <v>115</v>
      </c>
      <c r="L20" s="98">
        <v>145.1</v>
      </c>
      <c r="M20" s="98">
        <v>0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7389.5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7282.7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43091.2</v>
      </c>
      <c r="J21" s="87">
        <v>68.5</v>
      </c>
      <c r="K21" s="86" t="s">
        <v>115</v>
      </c>
      <c r="L21" s="85">
        <v>65</v>
      </c>
      <c r="M21" s="85">
        <v>0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93.8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23167.6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67529.2</v>
      </c>
      <c r="G22" s="92">
        <v>1268</v>
      </c>
      <c r="H22" s="84">
        <v>62909.5</v>
      </c>
      <c r="I22" s="93" t="s">
        <v>115</v>
      </c>
      <c r="J22" s="94" t="s">
        <v>115</v>
      </c>
      <c r="K22" s="86">
        <v>61517.4</v>
      </c>
      <c r="L22" s="95" t="s">
        <v>115</v>
      </c>
      <c r="M22" s="95" t="s">
        <v>115</v>
      </c>
      <c r="N22" s="84">
        <v>3888.8</v>
      </c>
      <c r="O22" s="86">
        <v>285.1</v>
      </c>
      <c r="P22" s="85">
        <v>36280.4</v>
      </c>
      <c r="Q22" s="85">
        <v>22455.2</v>
      </c>
      <c r="R22" s="96" t="s">
        <v>115</v>
      </c>
      <c r="S22" s="89">
        <v>0</v>
      </c>
      <c r="T22" s="85">
        <v>206.4</v>
      </c>
      <c r="U22" s="85">
        <v>38197.8</v>
      </c>
      <c r="V22" s="85">
        <v>4687</v>
      </c>
      <c r="W22" s="85">
        <v>460</v>
      </c>
      <c r="X22" s="85">
        <v>5056.1</v>
      </c>
      <c r="Y22" s="85">
        <v>14302.2</v>
      </c>
      <c r="Z22" s="85">
        <v>1700.2</v>
      </c>
      <c r="AA22" s="84">
        <v>1700.2</v>
      </c>
      <c r="AB22" s="86">
        <v>0</v>
      </c>
      <c r="AC22" s="85">
        <v>0</v>
      </c>
      <c r="AD22" s="85" t="s">
        <v>115</v>
      </c>
      <c r="AE22" s="84" t="s">
        <v>115</v>
      </c>
      <c r="AF22" s="95" t="s">
        <v>115</v>
      </c>
      <c r="AG22" s="86">
        <v>1</v>
      </c>
      <c r="AH22" s="85">
        <v>0</v>
      </c>
      <c r="AI22" s="86">
        <v>645113.3</v>
      </c>
      <c r="AJ22" s="93">
        <v>512792.1</v>
      </c>
      <c r="AK22" s="95">
        <v>326159.4</v>
      </c>
      <c r="AL22" s="91">
        <v>7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3351.7</v>
      </c>
      <c r="H23" s="97" t="s">
        <v>115</v>
      </c>
      <c r="I23" s="99">
        <v>19818.3</v>
      </c>
      <c r="J23" s="100" t="s">
        <v>115</v>
      </c>
      <c r="K23" s="99" t="s">
        <v>115</v>
      </c>
      <c r="L23" s="98">
        <v>1392.1</v>
      </c>
      <c r="M23" s="98">
        <v>0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59020.7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20627.5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50480.7</v>
      </c>
      <c r="J24" s="110">
        <f>IF(H25=0,0,I24/H25*100)</f>
        <v>71.80856057696411</v>
      </c>
      <c r="K24" s="65"/>
      <c r="L24" s="2">
        <f>SUM(L18,L21)</f>
        <v>74</v>
      </c>
      <c r="M24" s="2">
        <f>SUM(M18,M21)</f>
        <v>0</v>
      </c>
      <c r="N24" s="3"/>
      <c r="O24" s="65"/>
      <c r="P24" s="2"/>
      <c r="Q24" s="2"/>
      <c r="R24" s="111">
        <f>IF(H25=0,0,(O25+P25+Q25)/H25*100)</f>
        <v>94.46820011664462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37185.2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74989.5</v>
      </c>
      <c r="G25" s="68">
        <f>SUM(G19,G22)</f>
        <v>1268</v>
      </c>
      <c r="H25" s="3">
        <f>SUM(H19,H22)</f>
        <v>70299</v>
      </c>
      <c r="I25" s="69"/>
      <c r="J25" s="70"/>
      <c r="K25" s="65">
        <f>SUM(K19,K22)</f>
        <v>68761.8</v>
      </c>
      <c r="L25" s="71"/>
      <c r="M25" s="71"/>
      <c r="N25" s="3">
        <f>SUM(N19,N22)</f>
        <v>3888.8</v>
      </c>
      <c r="O25" s="65">
        <f>SUM(O19,O22)</f>
        <v>285.1</v>
      </c>
      <c r="P25" s="2">
        <f>SUM(P19,P22)</f>
        <v>43664.700000000004</v>
      </c>
      <c r="Q25" s="2">
        <f>SUM(Q19,Q22)</f>
        <v>22460.4</v>
      </c>
      <c r="R25" s="72"/>
      <c r="S25" s="1">
        <f aca="true" t="shared" si="2" ref="S25:AE25">SUM(S19,S22)</f>
        <v>0</v>
      </c>
      <c r="T25" s="2">
        <f t="shared" si="2"/>
        <v>255.60000000000002</v>
      </c>
      <c r="U25" s="2">
        <f t="shared" si="2"/>
        <v>45538.100000000006</v>
      </c>
      <c r="V25" s="2">
        <f t="shared" si="2"/>
        <v>4687</v>
      </c>
      <c r="W25" s="2">
        <f t="shared" si="2"/>
        <v>460</v>
      </c>
      <c r="X25" s="2">
        <f t="shared" si="2"/>
        <v>5056.1</v>
      </c>
      <c r="Y25" s="2">
        <f t="shared" si="2"/>
        <v>14302.2</v>
      </c>
      <c r="Z25" s="2">
        <f t="shared" si="2"/>
        <v>1700.2</v>
      </c>
      <c r="AA25" s="3">
        <f t="shared" si="2"/>
        <v>1700.2</v>
      </c>
      <c r="AB25" s="65">
        <f t="shared" si="2"/>
        <v>0</v>
      </c>
      <c r="AC25" s="2">
        <f t="shared" si="2"/>
        <v>0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1</v>
      </c>
      <c r="AH25" s="2">
        <f t="shared" si="3"/>
        <v>0</v>
      </c>
      <c r="AI25" s="65">
        <f t="shared" si="3"/>
        <v>738916.4</v>
      </c>
      <c r="AJ25" s="69">
        <f t="shared" si="3"/>
        <v>602672.4</v>
      </c>
      <c r="AK25" s="71">
        <f t="shared" si="3"/>
        <v>375890.30000000005</v>
      </c>
      <c r="AL25" s="67">
        <f t="shared" si="3"/>
        <v>8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3422.5</v>
      </c>
      <c r="H26" s="73"/>
      <c r="I26" s="75">
        <f>SUM(I20,I23)</f>
        <v>19818.3</v>
      </c>
      <c r="J26" s="76"/>
      <c r="K26" s="75"/>
      <c r="L26" s="74">
        <f>SUM(L20,L23)</f>
        <v>1537.1999999999998</v>
      </c>
      <c r="M26" s="74">
        <f>SUM(M20,M23)</f>
        <v>0</v>
      </c>
      <c r="N26" s="73"/>
      <c r="O26" s="75"/>
      <c r="P26" s="74"/>
      <c r="Q26" s="74"/>
      <c r="R26" s="77">
        <f>SUM(O25:Q25)</f>
        <v>66410.20000000001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27910.2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77634.79999999999</v>
      </c>
      <c r="J27" s="110">
        <f>IF(H28=0,0,I27/H28*100)</f>
        <v>73.75779525045508</v>
      </c>
      <c r="K27" s="65"/>
      <c r="L27" s="2">
        <f>SUM(L18,L9,L12,L21)</f>
        <v>126</v>
      </c>
      <c r="M27" s="2">
        <f>SUM(M18,M9,M12,M21)</f>
        <v>2</v>
      </c>
      <c r="N27" s="3"/>
      <c r="O27" s="65"/>
      <c r="P27" s="2"/>
      <c r="Q27" s="2"/>
      <c r="R27" s="111">
        <f>IF(H28=0,0,(O28+P28+Q28)/H28*100)</f>
        <v>96.3054028068602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64147.1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122370.9</v>
      </c>
      <c r="G28" s="68">
        <f>SUM(G19,G10,G13,G22)</f>
        <v>1268</v>
      </c>
      <c r="H28" s="3">
        <f>SUM(H19,H10,H13,H22)</f>
        <v>105256.4</v>
      </c>
      <c r="I28" s="69"/>
      <c r="J28" s="70"/>
      <c r="K28" s="65">
        <f>SUM(K19,K10,K13,K22)</f>
        <v>101672.3</v>
      </c>
      <c r="L28" s="71"/>
      <c r="M28" s="71"/>
      <c r="N28" s="3">
        <f>SUM(N19,N10,N13,N22)</f>
        <v>3888.8</v>
      </c>
      <c r="O28" s="65">
        <f>SUM(O19,O10,O13,O22)</f>
        <v>698.1</v>
      </c>
      <c r="P28" s="2">
        <f>SUM(P19,P10,P13,P22)</f>
        <v>67275</v>
      </c>
      <c r="Q28" s="2">
        <f>SUM(Q19,Q10,Q13,Q22)</f>
        <v>33394.5</v>
      </c>
      <c r="R28" s="108"/>
      <c r="S28" s="1">
        <f aca="true" t="shared" si="4" ref="S28:AE28">SUM(S19,S10,S13,S22)</f>
        <v>0</v>
      </c>
      <c r="T28" s="2">
        <f t="shared" si="4"/>
        <v>9844.5</v>
      </c>
      <c r="U28" s="2">
        <f t="shared" si="4"/>
        <v>61685</v>
      </c>
      <c r="V28" s="2">
        <f t="shared" si="4"/>
        <v>6105.3</v>
      </c>
      <c r="W28" s="2">
        <f t="shared" si="4"/>
        <v>860.8</v>
      </c>
      <c r="X28" s="2">
        <f t="shared" si="4"/>
        <v>10779.5</v>
      </c>
      <c r="Y28" s="2">
        <f t="shared" si="4"/>
        <v>15981.300000000001</v>
      </c>
      <c r="Z28" s="2">
        <f t="shared" si="4"/>
        <v>1700.2</v>
      </c>
      <c r="AA28" s="3">
        <f t="shared" si="4"/>
        <v>1700.2</v>
      </c>
      <c r="AB28" s="65">
        <f t="shared" si="4"/>
        <v>0</v>
      </c>
      <c r="AC28" s="2">
        <f t="shared" si="4"/>
        <v>0</v>
      </c>
      <c r="AD28" s="2">
        <f t="shared" si="4"/>
        <v>1</v>
      </c>
      <c r="AE28" s="3">
        <f t="shared" si="4"/>
        <v>0</v>
      </c>
      <c r="AF28" s="71"/>
      <c r="AG28" s="65">
        <f aca="true" t="shared" si="5" ref="AG28:AL28">SUM(AG19,AG10,AG13,AG22)</f>
        <v>14</v>
      </c>
      <c r="AH28" s="2">
        <f t="shared" si="5"/>
        <v>1</v>
      </c>
      <c r="AI28" s="65">
        <f t="shared" si="5"/>
        <v>1447680.6</v>
      </c>
      <c r="AJ28" s="69">
        <f t="shared" si="5"/>
        <v>1129545</v>
      </c>
      <c r="AK28" s="71">
        <f t="shared" si="5"/>
        <v>698613.6000000001</v>
      </c>
      <c r="AL28" s="67">
        <f t="shared" si="5"/>
        <v>10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15846.5</v>
      </c>
      <c r="H29" s="73"/>
      <c r="I29" s="75">
        <f>SUM(I20,I11,I14,I23)</f>
        <v>27621.6</v>
      </c>
      <c r="J29" s="76"/>
      <c r="K29" s="75"/>
      <c r="L29" s="74">
        <f>SUM(L20,L11,L14,L23)</f>
        <v>3101.1</v>
      </c>
      <c r="M29" s="74">
        <f>SUM(M20,M11,M14,M23)</f>
        <v>483</v>
      </c>
      <c r="N29" s="73"/>
      <c r="O29" s="75"/>
      <c r="P29" s="74"/>
      <c r="Q29" s="74"/>
      <c r="R29" s="77">
        <f>SUM(O28:Q28)</f>
        <v>101367.6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43465.5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60314.799999999996</v>
      </c>
      <c r="J30" s="110">
        <f>IF(H31=0,0,I30/H31*100)</f>
        <v>68.58911667978221</v>
      </c>
      <c r="K30" s="65"/>
      <c r="L30" s="2">
        <f>SUM(L21,L12,L18)</f>
        <v>97</v>
      </c>
      <c r="M30" s="2">
        <f>SUM(M21,M12,M18)</f>
        <v>0</v>
      </c>
      <c r="N30" s="3"/>
      <c r="O30" s="65"/>
      <c r="P30" s="2"/>
      <c r="Q30" s="2"/>
      <c r="R30" s="111">
        <f>IF(H31=0,0,(O31+P31+Q31)/H31*100)</f>
        <v>95.57771298347443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37554.1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105050.90000000001</v>
      </c>
      <c r="G31" s="68">
        <f>SUM(G22,G13,G19)</f>
        <v>1268</v>
      </c>
      <c r="H31" s="3">
        <f>SUM(H22,H13,H19)</f>
        <v>87936.4</v>
      </c>
      <c r="I31" s="69"/>
      <c r="J31" s="70"/>
      <c r="K31" s="65">
        <f>SUM(K22,K13,K19)</f>
        <v>86190.29999999999</v>
      </c>
      <c r="L31" s="71"/>
      <c r="M31" s="71"/>
      <c r="N31" s="3">
        <f>SUM(N22,N13,N19)</f>
        <v>3888.8</v>
      </c>
      <c r="O31" s="65">
        <f>SUM(O22,O13,O19)</f>
        <v>323.1</v>
      </c>
      <c r="P31" s="2">
        <f>SUM(P22,P13,P19)</f>
        <v>50330.00000000001</v>
      </c>
      <c r="Q31" s="2">
        <f>SUM(Q22,Q13,Q19)</f>
        <v>33394.5</v>
      </c>
      <c r="R31" s="108"/>
      <c r="S31" s="1">
        <f aca="true" t="shared" si="6" ref="S31:AE31">SUM(S22,S13,S19)</f>
        <v>0</v>
      </c>
      <c r="T31" s="2">
        <f t="shared" si="6"/>
        <v>319.5</v>
      </c>
      <c r="U31" s="2">
        <f t="shared" si="6"/>
        <v>53890.00000000001</v>
      </c>
      <c r="V31" s="2">
        <f t="shared" si="6"/>
        <v>6105.3</v>
      </c>
      <c r="W31" s="2">
        <f t="shared" si="6"/>
        <v>860.8</v>
      </c>
      <c r="X31" s="2">
        <f t="shared" si="6"/>
        <v>10779.5</v>
      </c>
      <c r="Y31" s="2">
        <f t="shared" si="6"/>
        <v>15981.300000000001</v>
      </c>
      <c r="Z31" s="2">
        <f t="shared" si="6"/>
        <v>1700.2</v>
      </c>
      <c r="AA31" s="3">
        <f t="shared" si="6"/>
        <v>1700.2</v>
      </c>
      <c r="AB31" s="65">
        <f t="shared" si="6"/>
        <v>0</v>
      </c>
      <c r="AC31" s="2">
        <f t="shared" si="6"/>
        <v>0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1</v>
      </c>
      <c r="AH31" s="2">
        <f t="shared" si="7"/>
        <v>0</v>
      </c>
      <c r="AI31" s="65">
        <f t="shared" si="7"/>
        <v>948071.6</v>
      </c>
      <c r="AJ31" s="69">
        <f t="shared" si="7"/>
        <v>728314</v>
      </c>
      <c r="AK31" s="71">
        <f t="shared" si="7"/>
        <v>471282.60000000003</v>
      </c>
      <c r="AL31" s="67">
        <f t="shared" si="7"/>
        <v>9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15846.5</v>
      </c>
      <c r="H32" s="73"/>
      <c r="I32" s="75">
        <f>SUM(I23,I14,I20)</f>
        <v>27621.6</v>
      </c>
      <c r="J32" s="76"/>
      <c r="K32" s="75"/>
      <c r="L32" s="74">
        <f>SUM(L23,L14,L20)</f>
        <v>1746.1</v>
      </c>
      <c r="M32" s="74">
        <f>SUM(M23,M14,M20)</f>
        <v>0</v>
      </c>
      <c r="N32" s="73"/>
      <c r="O32" s="75"/>
      <c r="P32" s="74"/>
      <c r="Q32" s="74"/>
      <c r="R32" s="77">
        <f>SUM(O31:Q31)</f>
        <v>84047.6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28292.5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>
        <v>0</v>
      </c>
      <c r="H33" s="84"/>
      <c r="I33" s="86">
        <v>36696</v>
      </c>
      <c r="J33" s="104">
        <v>85.3</v>
      </c>
      <c r="K33" s="86"/>
      <c r="L33" s="85">
        <v>36</v>
      </c>
      <c r="M33" s="85">
        <v>2</v>
      </c>
      <c r="N33" s="84"/>
      <c r="O33" s="86"/>
      <c r="P33" s="85"/>
      <c r="Q33" s="85"/>
      <c r="R33" s="105">
        <v>98.7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18358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43771</v>
      </c>
      <c r="G34" s="92">
        <v>85</v>
      </c>
      <c r="H34" s="84">
        <v>43008</v>
      </c>
      <c r="I34" s="93"/>
      <c r="J34" s="94"/>
      <c r="K34" s="86">
        <v>41518</v>
      </c>
      <c r="L34" s="95"/>
      <c r="M34" s="95"/>
      <c r="N34" s="84">
        <v>572</v>
      </c>
      <c r="O34" s="86">
        <v>929</v>
      </c>
      <c r="P34" s="85">
        <v>17882</v>
      </c>
      <c r="Q34" s="85">
        <v>23625</v>
      </c>
      <c r="R34" s="96"/>
      <c r="S34" s="89">
        <v>39</v>
      </c>
      <c r="T34" s="85">
        <v>165</v>
      </c>
      <c r="U34" s="85">
        <v>20811</v>
      </c>
      <c r="V34" s="85">
        <v>15681</v>
      </c>
      <c r="W34" s="85">
        <v>451</v>
      </c>
      <c r="X34" s="85">
        <v>715</v>
      </c>
      <c r="Y34" s="85">
        <v>5146</v>
      </c>
      <c r="Z34" s="85">
        <v>410</v>
      </c>
      <c r="AA34" s="84">
        <v>410</v>
      </c>
      <c r="AB34" s="86">
        <v>0</v>
      </c>
      <c r="AC34" s="85">
        <v>0</v>
      </c>
      <c r="AD34" s="85">
        <v>0</v>
      </c>
      <c r="AE34" s="84">
        <v>5</v>
      </c>
      <c r="AF34" s="95"/>
      <c r="AG34" s="86">
        <v>0</v>
      </c>
      <c r="AH34" s="85">
        <v>0</v>
      </c>
      <c r="AI34" s="86">
        <v>376487</v>
      </c>
      <c r="AJ34" s="93">
        <v>335998</v>
      </c>
      <c r="AK34" s="95">
        <v>238666</v>
      </c>
      <c r="AL34" s="91">
        <v>25</v>
      </c>
    </row>
    <row r="35" spans="1:38" ht="13.5">
      <c r="A35" s="48"/>
      <c r="B35" s="62"/>
      <c r="C35" s="62"/>
      <c r="D35" s="62"/>
      <c r="E35" s="62"/>
      <c r="F35" s="97"/>
      <c r="G35" s="98">
        <v>678</v>
      </c>
      <c r="H35" s="97"/>
      <c r="I35" s="99">
        <v>6312</v>
      </c>
      <c r="J35" s="100"/>
      <c r="K35" s="99"/>
      <c r="L35" s="98">
        <v>1236</v>
      </c>
      <c r="M35" s="98">
        <v>254</v>
      </c>
      <c r="N35" s="97"/>
      <c r="O35" s="99"/>
      <c r="P35" s="98"/>
      <c r="Q35" s="98"/>
      <c r="R35" s="101">
        <v>42436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15718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>
        <v>0</v>
      </c>
      <c r="H36" s="84"/>
      <c r="I36" s="86">
        <v>55982</v>
      </c>
      <c r="J36" s="104">
        <v>72.9</v>
      </c>
      <c r="K36" s="86"/>
      <c r="L36" s="85">
        <v>47</v>
      </c>
      <c r="M36" s="85">
        <v>0</v>
      </c>
      <c r="N36" s="84"/>
      <c r="O36" s="86"/>
      <c r="P36" s="85"/>
      <c r="Q36" s="85"/>
      <c r="R36" s="105">
        <v>96.7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5665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78753</v>
      </c>
      <c r="G37" s="92">
        <v>0</v>
      </c>
      <c r="H37" s="84">
        <v>76815</v>
      </c>
      <c r="I37" s="93"/>
      <c r="J37" s="94"/>
      <c r="K37" s="86">
        <v>76309</v>
      </c>
      <c r="L37" s="95"/>
      <c r="M37" s="95"/>
      <c r="N37" s="84">
        <v>2518</v>
      </c>
      <c r="O37" s="86">
        <v>151</v>
      </c>
      <c r="P37" s="85">
        <v>725</v>
      </c>
      <c r="Q37" s="85">
        <v>73421</v>
      </c>
      <c r="R37" s="96"/>
      <c r="S37" s="89">
        <v>44</v>
      </c>
      <c r="T37" s="85">
        <v>156</v>
      </c>
      <c r="U37" s="85">
        <v>11703</v>
      </c>
      <c r="V37" s="85">
        <v>44079</v>
      </c>
      <c r="W37" s="85">
        <v>524</v>
      </c>
      <c r="X37" s="85">
        <v>2775</v>
      </c>
      <c r="Y37" s="85">
        <v>17534</v>
      </c>
      <c r="Z37" s="85">
        <v>5891</v>
      </c>
      <c r="AA37" s="84">
        <v>5891</v>
      </c>
      <c r="AB37" s="86">
        <v>0</v>
      </c>
      <c r="AC37" s="85">
        <v>0</v>
      </c>
      <c r="AD37" s="85">
        <v>0</v>
      </c>
      <c r="AE37" s="84">
        <v>3</v>
      </c>
      <c r="AF37" s="95"/>
      <c r="AG37" s="86">
        <v>0</v>
      </c>
      <c r="AH37" s="85">
        <v>0</v>
      </c>
      <c r="AI37" s="86">
        <v>466073</v>
      </c>
      <c r="AJ37" s="93">
        <v>409842</v>
      </c>
      <c r="AK37" s="95">
        <v>319364</v>
      </c>
      <c r="AL37" s="91">
        <v>56</v>
      </c>
    </row>
    <row r="38" spans="1:38" ht="13.5">
      <c r="A38" s="48"/>
      <c r="B38" s="62"/>
      <c r="C38" s="62"/>
      <c r="D38" s="62"/>
      <c r="E38" s="62"/>
      <c r="F38" s="97"/>
      <c r="G38" s="98">
        <v>1938</v>
      </c>
      <c r="H38" s="97"/>
      <c r="I38" s="99">
        <v>20833</v>
      </c>
      <c r="J38" s="100"/>
      <c r="K38" s="99"/>
      <c r="L38" s="98">
        <v>506</v>
      </c>
      <c r="M38" s="98">
        <v>0</v>
      </c>
      <c r="N38" s="97"/>
      <c r="O38" s="99"/>
      <c r="P38" s="98"/>
      <c r="Q38" s="98"/>
      <c r="R38" s="101">
        <v>74296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4339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>
        <v>0</v>
      </c>
      <c r="H39" s="84"/>
      <c r="I39" s="86">
        <v>92678</v>
      </c>
      <c r="J39" s="104">
        <v>77.3</v>
      </c>
      <c r="K39" s="86"/>
      <c r="L39" s="85">
        <v>83</v>
      </c>
      <c r="M39" s="85">
        <v>2</v>
      </c>
      <c r="N39" s="84"/>
      <c r="O39" s="86"/>
      <c r="P39" s="85"/>
      <c r="Q39" s="85"/>
      <c r="R39" s="105">
        <v>97.4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24023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122524</v>
      </c>
      <c r="G40" s="92">
        <v>85</v>
      </c>
      <c r="H40" s="84">
        <v>119823</v>
      </c>
      <c r="I40" s="93"/>
      <c r="J40" s="94"/>
      <c r="K40" s="86">
        <v>117827</v>
      </c>
      <c r="L40" s="95"/>
      <c r="M40" s="95"/>
      <c r="N40" s="84">
        <v>3090</v>
      </c>
      <c r="O40" s="86">
        <v>1080</v>
      </c>
      <c r="P40" s="85">
        <v>18607</v>
      </c>
      <c r="Q40" s="85">
        <v>97046</v>
      </c>
      <c r="R40" s="96"/>
      <c r="S40" s="89">
        <v>83</v>
      </c>
      <c r="T40" s="85">
        <v>321</v>
      </c>
      <c r="U40" s="85">
        <v>32514</v>
      </c>
      <c r="V40" s="85">
        <v>59760</v>
      </c>
      <c r="W40" s="85">
        <v>975</v>
      </c>
      <c r="X40" s="85">
        <v>3490</v>
      </c>
      <c r="Y40" s="85">
        <v>22680</v>
      </c>
      <c r="Z40" s="85">
        <v>6301</v>
      </c>
      <c r="AA40" s="84">
        <v>6301</v>
      </c>
      <c r="AB40" s="86">
        <v>0</v>
      </c>
      <c r="AC40" s="85">
        <v>0</v>
      </c>
      <c r="AD40" s="85">
        <v>0</v>
      </c>
      <c r="AE40" s="84">
        <v>8</v>
      </c>
      <c r="AF40" s="95"/>
      <c r="AG40" s="86">
        <v>0</v>
      </c>
      <c r="AH40" s="85">
        <v>0</v>
      </c>
      <c r="AI40" s="86">
        <v>842560</v>
      </c>
      <c r="AJ40" s="93">
        <v>745840</v>
      </c>
      <c r="AK40" s="95">
        <v>558030</v>
      </c>
      <c r="AL40" s="91">
        <v>81</v>
      </c>
    </row>
    <row r="41" spans="1:38" ht="13.5">
      <c r="A41" s="124"/>
      <c r="B41" s="62"/>
      <c r="C41" s="62"/>
      <c r="D41" s="62"/>
      <c r="E41" s="62"/>
      <c r="F41" s="97"/>
      <c r="G41" s="98">
        <v>2616</v>
      </c>
      <c r="H41" s="97"/>
      <c r="I41" s="99">
        <v>27145</v>
      </c>
      <c r="J41" s="100"/>
      <c r="K41" s="99"/>
      <c r="L41" s="98">
        <v>1742</v>
      </c>
      <c r="M41" s="98">
        <v>254</v>
      </c>
      <c r="N41" s="97"/>
      <c r="O41" s="99"/>
      <c r="P41" s="98"/>
      <c r="Q41" s="98"/>
      <c r="R41" s="101">
        <v>116732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20057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>
        <v>0</v>
      </c>
      <c r="H42" s="84"/>
      <c r="I42" s="86">
        <v>101748</v>
      </c>
      <c r="J42" s="104">
        <v>42.5</v>
      </c>
      <c r="K42" s="86"/>
      <c r="L42" s="85">
        <v>225</v>
      </c>
      <c r="M42" s="85">
        <v>0</v>
      </c>
      <c r="N42" s="84"/>
      <c r="O42" s="86"/>
      <c r="P42" s="85"/>
      <c r="Q42" s="85"/>
      <c r="R42" s="105">
        <v>91.5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2407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249580</v>
      </c>
      <c r="G43" s="92">
        <v>2142</v>
      </c>
      <c r="H43" s="84">
        <v>239279</v>
      </c>
      <c r="I43" s="93"/>
      <c r="J43" s="94"/>
      <c r="K43" s="86">
        <v>237390</v>
      </c>
      <c r="L43" s="95"/>
      <c r="M43" s="95"/>
      <c r="N43" s="84">
        <v>20291</v>
      </c>
      <c r="O43" s="86">
        <v>35530</v>
      </c>
      <c r="P43" s="85">
        <v>2502</v>
      </c>
      <c r="Q43" s="85">
        <v>180956</v>
      </c>
      <c r="R43" s="96"/>
      <c r="S43" s="89">
        <v>7</v>
      </c>
      <c r="T43" s="85">
        <v>319</v>
      </c>
      <c r="U43" s="85">
        <v>12047</v>
      </c>
      <c r="V43" s="85">
        <v>89375</v>
      </c>
      <c r="W43" s="85">
        <v>845</v>
      </c>
      <c r="X43" s="85">
        <v>6614</v>
      </c>
      <c r="Y43" s="85">
        <v>130072</v>
      </c>
      <c r="Z43" s="85">
        <v>39143</v>
      </c>
      <c r="AA43" s="84">
        <v>39143</v>
      </c>
      <c r="AB43" s="86">
        <v>0</v>
      </c>
      <c r="AC43" s="85">
        <v>0</v>
      </c>
      <c r="AD43" s="85">
        <v>0</v>
      </c>
      <c r="AE43" s="84">
        <v>5</v>
      </c>
      <c r="AF43" s="95"/>
      <c r="AG43" s="86">
        <v>0</v>
      </c>
      <c r="AH43" s="85">
        <v>0</v>
      </c>
      <c r="AI43" s="86">
        <v>1161194</v>
      </c>
      <c r="AJ43" s="93">
        <v>966196</v>
      </c>
      <c r="AK43" s="95">
        <v>722012</v>
      </c>
      <c r="AL43" s="91">
        <v>400</v>
      </c>
    </row>
    <row r="44" spans="1:38" ht="13.5">
      <c r="A44" s="48"/>
      <c r="B44" s="62"/>
      <c r="C44" s="62"/>
      <c r="D44" s="62"/>
      <c r="E44" s="62"/>
      <c r="F44" s="97"/>
      <c r="G44" s="98">
        <v>8159</v>
      </c>
      <c r="H44" s="97"/>
      <c r="I44" s="99">
        <v>137531</v>
      </c>
      <c r="J44" s="100"/>
      <c r="K44" s="99"/>
      <c r="L44" s="98">
        <v>1889</v>
      </c>
      <c r="M44" s="98">
        <v>0</v>
      </c>
      <c r="N44" s="97"/>
      <c r="O44" s="99"/>
      <c r="P44" s="98"/>
      <c r="Q44" s="98"/>
      <c r="R44" s="101">
        <v>218989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2384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>
        <v>0</v>
      </c>
      <c r="H45" s="84"/>
      <c r="I45" s="86">
        <v>194426</v>
      </c>
      <c r="J45" s="104">
        <v>54.1</v>
      </c>
      <c r="K45" s="86"/>
      <c r="L45" s="85">
        <v>308</v>
      </c>
      <c r="M45" s="85">
        <v>2</v>
      </c>
      <c r="N45" s="84"/>
      <c r="O45" s="86"/>
      <c r="P45" s="85"/>
      <c r="Q45" s="85"/>
      <c r="R45" s="105">
        <v>93.5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26430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372104</v>
      </c>
      <c r="G46" s="92">
        <v>2227</v>
      </c>
      <c r="H46" s="84">
        <v>359102</v>
      </c>
      <c r="I46" s="93"/>
      <c r="J46" s="94"/>
      <c r="K46" s="86">
        <v>355217</v>
      </c>
      <c r="L46" s="95"/>
      <c r="M46" s="95"/>
      <c r="N46" s="84">
        <v>23381</v>
      </c>
      <c r="O46" s="86">
        <v>36610</v>
      </c>
      <c r="P46" s="85">
        <v>21109</v>
      </c>
      <c r="Q46" s="85">
        <v>278002</v>
      </c>
      <c r="R46" s="106"/>
      <c r="S46" s="89">
        <v>90</v>
      </c>
      <c r="T46" s="85">
        <v>640</v>
      </c>
      <c r="U46" s="85">
        <v>44561</v>
      </c>
      <c r="V46" s="85">
        <v>149135</v>
      </c>
      <c r="W46" s="85">
        <v>1820</v>
      </c>
      <c r="X46" s="85">
        <v>10104</v>
      </c>
      <c r="Y46" s="85">
        <v>152752</v>
      </c>
      <c r="Z46" s="85">
        <v>45444</v>
      </c>
      <c r="AA46" s="84">
        <v>45444</v>
      </c>
      <c r="AB46" s="86">
        <v>0</v>
      </c>
      <c r="AC46" s="85">
        <v>0</v>
      </c>
      <c r="AD46" s="85">
        <v>0</v>
      </c>
      <c r="AE46" s="84">
        <v>13</v>
      </c>
      <c r="AF46" s="95"/>
      <c r="AG46" s="86">
        <v>0</v>
      </c>
      <c r="AH46" s="85">
        <v>0</v>
      </c>
      <c r="AI46" s="86">
        <v>2003754</v>
      </c>
      <c r="AJ46" s="93">
        <v>1712036</v>
      </c>
      <c r="AK46" s="95">
        <v>1280042</v>
      </c>
      <c r="AL46" s="91">
        <v>481</v>
      </c>
    </row>
    <row r="47" spans="1:38" ht="13.5">
      <c r="A47" s="124"/>
      <c r="B47" s="62"/>
      <c r="C47" s="62"/>
      <c r="D47" s="62"/>
      <c r="E47" s="62"/>
      <c r="F47" s="97"/>
      <c r="G47" s="98">
        <v>10775</v>
      </c>
      <c r="H47" s="97"/>
      <c r="I47" s="99">
        <v>164676</v>
      </c>
      <c r="J47" s="100"/>
      <c r="K47" s="99"/>
      <c r="L47" s="98">
        <v>3631</v>
      </c>
      <c r="M47" s="98">
        <v>254</v>
      </c>
      <c r="N47" s="97"/>
      <c r="O47" s="99"/>
      <c r="P47" s="98"/>
      <c r="Q47" s="98"/>
      <c r="R47" s="101">
        <v>335721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22441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272060.8</v>
      </c>
      <c r="J54" s="110">
        <f>IF(H55=0,0,I54/H55*100)</f>
        <v>58.58853850818677</v>
      </c>
      <c r="K54" s="65"/>
      <c r="L54" s="2">
        <f>SUM(L9,L12,L18,L21,L33,L36,L42)</f>
        <v>434</v>
      </c>
      <c r="M54" s="2">
        <f>SUM(M9,M12,M18,M21,M33,M36,M42)</f>
        <v>4</v>
      </c>
      <c r="N54" s="3"/>
      <c r="O54" s="65"/>
      <c r="P54" s="2"/>
      <c r="Q54" s="2"/>
      <c r="R54" s="111">
        <f>IF(H55=0,0,(O55+P55+Q55)/H55*100)</f>
        <v>94.12742398974584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90577.1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494474.9</v>
      </c>
      <c r="G55" s="68">
        <f>SUM(G10,G13,G19,G22,G34,G37,G43)</f>
        <v>3495</v>
      </c>
      <c r="H55" s="3">
        <f>SUM(H10,H13,H19,H22,H34,H37,H43)</f>
        <v>464358.4</v>
      </c>
      <c r="I55" s="69"/>
      <c r="J55" s="112"/>
      <c r="K55" s="65">
        <f>SUM(K10,K13,K19,K22,K34,K37,K43)</f>
        <v>456889.3</v>
      </c>
      <c r="L55" s="71"/>
      <c r="M55" s="71"/>
      <c r="N55" s="3">
        <f>SUM(N10,N13,N19,N22,N34,N37,N43)</f>
        <v>27269.8</v>
      </c>
      <c r="O55" s="65">
        <f>SUM(O10,O13,O19,O22,O34,O37,O43)</f>
        <v>37308.1</v>
      </c>
      <c r="P55" s="2">
        <f>SUM(P10,P13,P19,P22,P34,P37,P43)</f>
        <v>88384</v>
      </c>
      <c r="Q55" s="2">
        <f>SUM(Q10,Q13,Q19,Q22,Q34,Q37,Q43)</f>
        <v>311396.5</v>
      </c>
      <c r="R55" s="72"/>
      <c r="S55" s="1">
        <f aca="true" t="shared" si="8" ref="S55:AE55">SUM(S10,S13,S19,S22,S34,S37,S43)</f>
        <v>90</v>
      </c>
      <c r="T55" s="2">
        <f t="shared" si="8"/>
        <v>10484.5</v>
      </c>
      <c r="U55" s="2">
        <f t="shared" si="8"/>
        <v>106246</v>
      </c>
      <c r="V55" s="2">
        <f t="shared" si="8"/>
        <v>155240.3</v>
      </c>
      <c r="W55" s="2">
        <f t="shared" si="8"/>
        <v>2680.8</v>
      </c>
      <c r="X55" s="2">
        <f t="shared" si="8"/>
        <v>20883.5</v>
      </c>
      <c r="Y55" s="2">
        <f t="shared" si="8"/>
        <v>168733.3</v>
      </c>
      <c r="Z55" s="2">
        <f t="shared" si="8"/>
        <v>47144.2</v>
      </c>
      <c r="AA55" s="3">
        <f t="shared" si="8"/>
        <v>47144.2</v>
      </c>
      <c r="AB55" s="65">
        <f t="shared" si="8"/>
        <v>0</v>
      </c>
      <c r="AC55" s="65">
        <f t="shared" si="8"/>
        <v>0</v>
      </c>
      <c r="AD55" s="65">
        <f t="shared" si="8"/>
        <v>1</v>
      </c>
      <c r="AE55" s="65">
        <f t="shared" si="8"/>
        <v>13</v>
      </c>
      <c r="AF55" s="71"/>
      <c r="AG55" s="65">
        <f aca="true" t="shared" si="9" ref="AG55:AL55">SUM(AG10,AG13,AG19,AG22,AG34,AG37,AG43)</f>
        <v>14</v>
      </c>
      <c r="AH55" s="2">
        <f t="shared" si="9"/>
        <v>1</v>
      </c>
      <c r="AI55" s="65">
        <f t="shared" si="9"/>
        <v>3451434.6</v>
      </c>
      <c r="AJ55" s="69">
        <f t="shared" si="9"/>
        <v>2841581</v>
      </c>
      <c r="AK55" s="71">
        <f t="shared" si="9"/>
        <v>1978655.6</v>
      </c>
      <c r="AL55" s="67">
        <f t="shared" si="9"/>
        <v>491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26621.5</v>
      </c>
      <c r="H56" s="115"/>
      <c r="I56" s="117">
        <f>SUM(I11,I14,I20,I23,I35,I38,I44)</f>
        <v>192297.6</v>
      </c>
      <c r="J56" s="115"/>
      <c r="K56" s="117"/>
      <c r="L56" s="116">
        <f>SUM(L11,L14,L20,L23,L35,L38,L44)</f>
        <v>6732.1</v>
      </c>
      <c r="M56" s="116">
        <f>SUM(M11,M14,M20,M23,M35,M38,M44)</f>
        <v>737</v>
      </c>
      <c r="N56" s="115"/>
      <c r="O56" s="117"/>
      <c r="P56" s="116"/>
      <c r="Q56" s="116"/>
      <c r="R56" s="118">
        <f>SUM(O55:Q55)</f>
        <v>437088.6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65906.5</v>
      </c>
      <c r="AG56" s="117"/>
      <c r="AH56" s="116"/>
      <c r="AI56" s="117"/>
      <c r="AJ56" s="117"/>
      <c r="AK56" s="116"/>
      <c r="AL56" s="120"/>
    </row>
    <row r="57" spans="1:38" ht="13.5">
      <c r="A57" s="82" t="s">
        <v>110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30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92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上島町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/>
      <c r="H9" s="84"/>
      <c r="I9" s="86"/>
      <c r="J9" s="87"/>
      <c r="K9" s="86"/>
      <c r="L9" s="85"/>
      <c r="M9" s="85"/>
      <c r="N9" s="84"/>
      <c r="O9" s="86"/>
      <c r="P9" s="85"/>
      <c r="Q9" s="85"/>
      <c r="R9" s="88"/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/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/>
      <c r="G10" s="92"/>
      <c r="H10" s="84"/>
      <c r="I10" s="93"/>
      <c r="J10" s="94"/>
      <c r="K10" s="86"/>
      <c r="L10" s="95"/>
      <c r="M10" s="95"/>
      <c r="N10" s="84"/>
      <c r="O10" s="86"/>
      <c r="P10" s="85"/>
      <c r="Q10" s="85"/>
      <c r="R10" s="96"/>
      <c r="S10" s="89"/>
      <c r="T10" s="85"/>
      <c r="U10" s="85"/>
      <c r="V10" s="85"/>
      <c r="W10" s="85"/>
      <c r="X10" s="85"/>
      <c r="Y10" s="85"/>
      <c r="Z10" s="85"/>
      <c r="AA10" s="84"/>
      <c r="AB10" s="86"/>
      <c r="AC10" s="85"/>
      <c r="AD10" s="85"/>
      <c r="AE10" s="84"/>
      <c r="AF10" s="95"/>
      <c r="AG10" s="86"/>
      <c r="AH10" s="85"/>
      <c r="AI10" s="86"/>
      <c r="AJ10" s="93"/>
      <c r="AK10" s="95"/>
      <c r="AL10" s="91"/>
    </row>
    <row r="11" spans="1:38" ht="13.5">
      <c r="A11" s="124"/>
      <c r="B11" s="62"/>
      <c r="C11" s="62"/>
      <c r="D11" s="62"/>
      <c r="E11" s="62"/>
      <c r="F11" s="97"/>
      <c r="G11" s="98"/>
      <c r="H11" s="97"/>
      <c r="I11" s="99"/>
      <c r="J11" s="100"/>
      <c r="K11" s="99"/>
      <c r="L11" s="98"/>
      <c r="M11" s="98"/>
      <c r="N11" s="97"/>
      <c r="O11" s="99"/>
      <c r="P11" s="98"/>
      <c r="Q11" s="98"/>
      <c r="R11" s="101"/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/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/>
      <c r="G12" s="85"/>
      <c r="H12" s="84"/>
      <c r="I12" s="86"/>
      <c r="J12" s="87"/>
      <c r="K12" s="86"/>
      <c r="L12" s="85"/>
      <c r="M12" s="85"/>
      <c r="N12" s="84"/>
      <c r="O12" s="86"/>
      <c r="P12" s="85"/>
      <c r="Q12" s="85"/>
      <c r="R12" s="88"/>
      <c r="S12" s="89"/>
      <c r="T12" s="85"/>
      <c r="U12" s="85"/>
      <c r="V12" s="85"/>
      <c r="W12" s="85"/>
      <c r="X12" s="85"/>
      <c r="Y12" s="85"/>
      <c r="Z12" s="85"/>
      <c r="AA12" s="84"/>
      <c r="AB12" s="86"/>
      <c r="AC12" s="85"/>
      <c r="AD12" s="85"/>
      <c r="AE12" s="84"/>
      <c r="AF12" s="86"/>
      <c r="AG12" s="86"/>
      <c r="AH12" s="85"/>
      <c r="AI12" s="86"/>
      <c r="AJ12" s="86"/>
      <c r="AK12" s="85"/>
      <c r="AL12" s="91"/>
    </row>
    <row r="13" spans="1:38" ht="13.5">
      <c r="A13" s="123"/>
      <c r="B13" s="64"/>
      <c r="C13" s="64"/>
      <c r="D13" s="64"/>
      <c r="E13" s="64"/>
      <c r="F13" s="84"/>
      <c r="G13" s="92"/>
      <c r="H13" s="84"/>
      <c r="I13" s="93"/>
      <c r="J13" s="94"/>
      <c r="K13" s="86"/>
      <c r="L13" s="95"/>
      <c r="M13" s="95"/>
      <c r="N13" s="84"/>
      <c r="O13" s="86"/>
      <c r="P13" s="85"/>
      <c r="Q13" s="85"/>
      <c r="R13" s="96"/>
      <c r="S13" s="89"/>
      <c r="T13" s="85"/>
      <c r="U13" s="85"/>
      <c r="V13" s="85"/>
      <c r="W13" s="85"/>
      <c r="X13" s="85"/>
      <c r="Y13" s="85"/>
      <c r="Z13" s="85"/>
      <c r="AA13" s="84"/>
      <c r="AB13" s="86"/>
      <c r="AC13" s="85"/>
      <c r="AD13" s="85"/>
      <c r="AE13" s="84"/>
      <c r="AF13" s="95"/>
      <c r="AG13" s="86"/>
      <c r="AH13" s="85"/>
      <c r="AI13" s="86"/>
      <c r="AJ13" s="93"/>
      <c r="AK13" s="95"/>
      <c r="AL13" s="91"/>
    </row>
    <row r="14" spans="1:38" ht="13.5">
      <c r="A14" s="124"/>
      <c r="B14" s="62"/>
      <c r="C14" s="62"/>
      <c r="D14" s="62"/>
      <c r="E14" s="62"/>
      <c r="F14" s="97"/>
      <c r="G14" s="98"/>
      <c r="H14" s="97"/>
      <c r="I14" s="99"/>
      <c r="J14" s="100"/>
      <c r="K14" s="99"/>
      <c r="L14" s="98"/>
      <c r="M14" s="98"/>
      <c r="N14" s="97"/>
      <c r="O14" s="99"/>
      <c r="P14" s="98"/>
      <c r="Q14" s="98"/>
      <c r="R14" s="101"/>
      <c r="S14" s="102"/>
      <c r="T14" s="98"/>
      <c r="U14" s="98"/>
      <c r="V14" s="98"/>
      <c r="W14" s="98"/>
      <c r="X14" s="98"/>
      <c r="Y14" s="98"/>
      <c r="Z14" s="98"/>
      <c r="AA14" s="97"/>
      <c r="AB14" s="99"/>
      <c r="AC14" s="98"/>
      <c r="AD14" s="98"/>
      <c r="AE14" s="97"/>
      <c r="AF14" s="99"/>
      <c r="AG14" s="99"/>
      <c r="AH14" s="98"/>
      <c r="AI14" s="99"/>
      <c r="AJ14" s="99"/>
      <c r="AK14" s="98"/>
      <c r="AL14" s="103"/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0</v>
      </c>
      <c r="J15" s="110">
        <f>IF(H16=0,0,I15/H16*100)</f>
        <v>0</v>
      </c>
      <c r="K15" s="65"/>
      <c r="L15" s="2">
        <f>SUM(L9,L12)</f>
        <v>0</v>
      </c>
      <c r="M15" s="2">
        <f>SUM(M9,M12)</f>
        <v>0</v>
      </c>
      <c r="N15" s="3"/>
      <c r="O15" s="65"/>
      <c r="P15" s="2"/>
      <c r="Q15" s="2"/>
      <c r="R15" s="111">
        <f>IF(H16=0,0,(O16+P16+Q16)/H16*100)</f>
        <v>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0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0</v>
      </c>
      <c r="G16" s="68">
        <f>SUM(G10,G13)</f>
        <v>0</v>
      </c>
      <c r="H16" s="3">
        <f>SUM(H10,H13)</f>
        <v>0</v>
      </c>
      <c r="I16" s="69"/>
      <c r="J16" s="70"/>
      <c r="K16" s="65">
        <f>SUM(K10,K13)</f>
        <v>0</v>
      </c>
      <c r="L16" s="71"/>
      <c r="M16" s="71"/>
      <c r="N16" s="3">
        <f>SUM(N10,N13)</f>
        <v>0</v>
      </c>
      <c r="O16" s="65">
        <f>SUM(O10,O13)</f>
        <v>0</v>
      </c>
      <c r="P16" s="2">
        <f>SUM(P10,P13)</f>
        <v>0</v>
      </c>
      <c r="Q16" s="2">
        <f>SUM(Q10,Q13)</f>
        <v>0</v>
      </c>
      <c r="R16" s="72"/>
      <c r="S16" s="1">
        <f aca="true" t="shared" si="0" ref="S16:AE16">SUM(S10,S13)</f>
        <v>0</v>
      </c>
      <c r="T16" s="2">
        <f t="shared" si="0"/>
        <v>0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0</v>
      </c>
      <c r="AA16" s="3">
        <f t="shared" si="0"/>
        <v>0</v>
      </c>
      <c r="AB16" s="65">
        <f t="shared" si="0"/>
        <v>0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0</v>
      </c>
      <c r="AH16" s="2">
        <f t="shared" si="1"/>
        <v>0</v>
      </c>
      <c r="AI16" s="65">
        <f t="shared" si="1"/>
        <v>0</v>
      </c>
      <c r="AJ16" s="69">
        <f t="shared" si="1"/>
        <v>0</v>
      </c>
      <c r="AK16" s="71">
        <f t="shared" si="1"/>
        <v>0</v>
      </c>
      <c r="AL16" s="67">
        <f t="shared" si="1"/>
        <v>0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0</v>
      </c>
      <c r="H17" s="73"/>
      <c r="I17" s="75">
        <f>SUM(I11,I14)</f>
        <v>0</v>
      </c>
      <c r="J17" s="76"/>
      <c r="K17" s="75"/>
      <c r="L17" s="74">
        <f>SUM(L11,L14)</f>
        <v>0</v>
      </c>
      <c r="M17" s="74">
        <f>SUM(M11,M14)</f>
        <v>0</v>
      </c>
      <c r="N17" s="73"/>
      <c r="O17" s="75"/>
      <c r="P17" s="74"/>
      <c r="Q17" s="74"/>
      <c r="R17" s="77">
        <f>SUM(O16:Q16)</f>
        <v>0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0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/>
      <c r="G18" s="85"/>
      <c r="H18" s="84"/>
      <c r="I18" s="86"/>
      <c r="J18" s="87"/>
      <c r="K18" s="86"/>
      <c r="L18" s="85"/>
      <c r="M18" s="85"/>
      <c r="N18" s="84"/>
      <c r="O18" s="86"/>
      <c r="P18" s="85"/>
      <c r="Q18" s="85"/>
      <c r="R18" s="88"/>
      <c r="S18" s="89"/>
      <c r="T18" s="85"/>
      <c r="U18" s="85"/>
      <c r="V18" s="85"/>
      <c r="W18" s="85"/>
      <c r="X18" s="85"/>
      <c r="Y18" s="85"/>
      <c r="Z18" s="85"/>
      <c r="AA18" s="84"/>
      <c r="AB18" s="86"/>
      <c r="AC18" s="85"/>
      <c r="AD18" s="85"/>
      <c r="AE18" s="84"/>
      <c r="AF18" s="86"/>
      <c r="AG18" s="86"/>
      <c r="AH18" s="85"/>
      <c r="AI18" s="86"/>
      <c r="AJ18" s="86"/>
      <c r="AK18" s="85"/>
      <c r="AL18" s="91"/>
    </row>
    <row r="19" spans="1:38" ht="13.5">
      <c r="A19" s="26" t="s">
        <v>75</v>
      </c>
      <c r="B19" s="64"/>
      <c r="C19" s="64"/>
      <c r="D19" s="64"/>
      <c r="E19" s="64"/>
      <c r="F19" s="84"/>
      <c r="G19" s="92"/>
      <c r="H19" s="84"/>
      <c r="I19" s="93"/>
      <c r="J19" s="94"/>
      <c r="K19" s="86"/>
      <c r="L19" s="95"/>
      <c r="M19" s="95"/>
      <c r="N19" s="84"/>
      <c r="O19" s="86"/>
      <c r="P19" s="85"/>
      <c r="Q19" s="85"/>
      <c r="R19" s="96"/>
      <c r="S19" s="89"/>
      <c r="T19" s="85"/>
      <c r="U19" s="85"/>
      <c r="V19" s="85"/>
      <c r="W19" s="85"/>
      <c r="X19" s="85"/>
      <c r="Y19" s="85"/>
      <c r="Z19" s="85"/>
      <c r="AA19" s="84"/>
      <c r="AB19" s="86"/>
      <c r="AC19" s="85"/>
      <c r="AD19" s="85"/>
      <c r="AE19" s="84"/>
      <c r="AF19" s="95"/>
      <c r="AG19" s="86"/>
      <c r="AH19" s="85"/>
      <c r="AI19" s="86"/>
      <c r="AJ19" s="93"/>
      <c r="AK19" s="95"/>
      <c r="AL19" s="91"/>
    </row>
    <row r="20" spans="1:38" ht="13.5">
      <c r="A20" s="48"/>
      <c r="B20" s="62"/>
      <c r="C20" s="62"/>
      <c r="D20" s="62"/>
      <c r="E20" s="62"/>
      <c r="F20" s="97"/>
      <c r="G20" s="98"/>
      <c r="H20" s="97"/>
      <c r="I20" s="99"/>
      <c r="J20" s="100"/>
      <c r="K20" s="99"/>
      <c r="L20" s="98"/>
      <c r="M20" s="98"/>
      <c r="N20" s="97"/>
      <c r="O20" s="99"/>
      <c r="P20" s="98"/>
      <c r="Q20" s="98"/>
      <c r="R20" s="101"/>
      <c r="S20" s="102"/>
      <c r="T20" s="98"/>
      <c r="U20" s="98"/>
      <c r="V20" s="98"/>
      <c r="W20" s="98"/>
      <c r="X20" s="98"/>
      <c r="Y20" s="98"/>
      <c r="Z20" s="98"/>
      <c r="AA20" s="97"/>
      <c r="AB20" s="99"/>
      <c r="AC20" s="98"/>
      <c r="AD20" s="98"/>
      <c r="AE20" s="97"/>
      <c r="AF20" s="99"/>
      <c r="AG20" s="99"/>
      <c r="AH20" s="98"/>
      <c r="AI20" s="99"/>
      <c r="AJ20" s="99"/>
      <c r="AK20" s="98"/>
      <c r="AL20" s="103"/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29528.6</v>
      </c>
      <c r="J21" s="87">
        <v>86.4</v>
      </c>
      <c r="K21" s="86" t="s">
        <v>115</v>
      </c>
      <c r="L21" s="85">
        <v>16</v>
      </c>
      <c r="M21" s="85">
        <v>0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100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7974.6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39493.4</v>
      </c>
      <c r="G22" s="92">
        <v>5321.4</v>
      </c>
      <c r="H22" s="84">
        <v>34172</v>
      </c>
      <c r="I22" s="93" t="s">
        <v>115</v>
      </c>
      <c r="J22" s="94" t="s">
        <v>115</v>
      </c>
      <c r="K22" s="86">
        <v>33029.1</v>
      </c>
      <c r="L22" s="95" t="s">
        <v>115</v>
      </c>
      <c r="M22" s="95" t="s">
        <v>115</v>
      </c>
      <c r="N22" s="84">
        <v>0</v>
      </c>
      <c r="O22" s="86">
        <v>20.5</v>
      </c>
      <c r="P22" s="85">
        <v>13839.5</v>
      </c>
      <c r="Q22" s="85">
        <v>20312</v>
      </c>
      <c r="R22" s="96" t="s">
        <v>115</v>
      </c>
      <c r="S22" s="89">
        <v>37.7</v>
      </c>
      <c r="T22" s="85">
        <v>80.7</v>
      </c>
      <c r="U22" s="85">
        <v>21177.4</v>
      </c>
      <c r="V22" s="85">
        <v>8232.8</v>
      </c>
      <c r="W22" s="85">
        <v>139.7</v>
      </c>
      <c r="X22" s="85">
        <v>1453.2</v>
      </c>
      <c r="Y22" s="85">
        <v>3050.5</v>
      </c>
      <c r="Z22" s="85">
        <v>34.5</v>
      </c>
      <c r="AA22" s="84">
        <v>34.5</v>
      </c>
      <c r="AB22" s="86">
        <v>0</v>
      </c>
      <c r="AC22" s="85">
        <v>0</v>
      </c>
      <c r="AD22" s="85" t="s">
        <v>115</v>
      </c>
      <c r="AE22" s="84" t="s">
        <v>115</v>
      </c>
      <c r="AF22" s="95" t="s">
        <v>115</v>
      </c>
      <c r="AG22" s="86">
        <v>0</v>
      </c>
      <c r="AH22" s="85">
        <v>0</v>
      </c>
      <c r="AI22" s="86">
        <v>436091.3</v>
      </c>
      <c r="AJ22" s="93">
        <v>299942.9</v>
      </c>
      <c r="AK22" s="95">
        <v>184733.6</v>
      </c>
      <c r="AL22" s="91">
        <v>4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0</v>
      </c>
      <c r="H23" s="97" t="s">
        <v>115</v>
      </c>
      <c r="I23" s="99">
        <v>4643.4</v>
      </c>
      <c r="J23" s="100" t="s">
        <v>115</v>
      </c>
      <c r="K23" s="99" t="s">
        <v>115</v>
      </c>
      <c r="L23" s="98">
        <v>1142.9</v>
      </c>
      <c r="M23" s="98">
        <v>0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34172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8030.8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29528.6</v>
      </c>
      <c r="J24" s="110">
        <f>IF(H25=0,0,I24/H25*100)</f>
        <v>86.411682078895</v>
      </c>
      <c r="K24" s="65"/>
      <c r="L24" s="2">
        <f>SUM(L18,L21)</f>
        <v>16</v>
      </c>
      <c r="M24" s="2">
        <f>SUM(M18,M21)</f>
        <v>0</v>
      </c>
      <c r="N24" s="3"/>
      <c r="O24" s="65"/>
      <c r="P24" s="2"/>
      <c r="Q24" s="2"/>
      <c r="R24" s="111">
        <f>IF(H25=0,0,(O25+P25+Q25)/H25*100)</f>
        <v>100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7974.6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39493.4</v>
      </c>
      <c r="G25" s="68">
        <f>SUM(G19,G22)</f>
        <v>5321.4</v>
      </c>
      <c r="H25" s="3">
        <f>SUM(H19,H22)</f>
        <v>34172</v>
      </c>
      <c r="I25" s="69"/>
      <c r="J25" s="70"/>
      <c r="K25" s="65">
        <f>SUM(K19,K22)</f>
        <v>33029.1</v>
      </c>
      <c r="L25" s="71"/>
      <c r="M25" s="71"/>
      <c r="N25" s="3">
        <f>SUM(N19,N22)</f>
        <v>0</v>
      </c>
      <c r="O25" s="65">
        <f>SUM(O19,O22)</f>
        <v>20.5</v>
      </c>
      <c r="P25" s="2">
        <f>SUM(P19,P22)</f>
        <v>13839.5</v>
      </c>
      <c r="Q25" s="2">
        <f>SUM(Q19,Q22)</f>
        <v>20312</v>
      </c>
      <c r="R25" s="72"/>
      <c r="S25" s="1">
        <f aca="true" t="shared" si="2" ref="S25:AE25">SUM(S19,S22)</f>
        <v>37.7</v>
      </c>
      <c r="T25" s="2">
        <f t="shared" si="2"/>
        <v>80.7</v>
      </c>
      <c r="U25" s="2">
        <f t="shared" si="2"/>
        <v>21177.4</v>
      </c>
      <c r="V25" s="2">
        <f t="shared" si="2"/>
        <v>8232.8</v>
      </c>
      <c r="W25" s="2">
        <f t="shared" si="2"/>
        <v>139.7</v>
      </c>
      <c r="X25" s="2">
        <f t="shared" si="2"/>
        <v>1453.2</v>
      </c>
      <c r="Y25" s="2">
        <f t="shared" si="2"/>
        <v>3050.5</v>
      </c>
      <c r="Z25" s="2">
        <f t="shared" si="2"/>
        <v>34.5</v>
      </c>
      <c r="AA25" s="3">
        <f t="shared" si="2"/>
        <v>34.5</v>
      </c>
      <c r="AB25" s="65">
        <f t="shared" si="2"/>
        <v>0</v>
      </c>
      <c r="AC25" s="2">
        <f t="shared" si="2"/>
        <v>0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0</v>
      </c>
      <c r="AH25" s="2">
        <f t="shared" si="3"/>
        <v>0</v>
      </c>
      <c r="AI25" s="65">
        <f t="shared" si="3"/>
        <v>436091.3</v>
      </c>
      <c r="AJ25" s="69">
        <f t="shared" si="3"/>
        <v>299942.9</v>
      </c>
      <c r="AK25" s="71">
        <f t="shared" si="3"/>
        <v>184733.6</v>
      </c>
      <c r="AL25" s="67">
        <f t="shared" si="3"/>
        <v>4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0</v>
      </c>
      <c r="H26" s="73"/>
      <c r="I26" s="75">
        <f>SUM(I20,I23)</f>
        <v>4643.4</v>
      </c>
      <c r="J26" s="76"/>
      <c r="K26" s="75"/>
      <c r="L26" s="74">
        <f>SUM(L20,L23)</f>
        <v>1142.9</v>
      </c>
      <c r="M26" s="74">
        <f>SUM(M20,M23)</f>
        <v>0</v>
      </c>
      <c r="N26" s="73"/>
      <c r="O26" s="75"/>
      <c r="P26" s="74"/>
      <c r="Q26" s="74"/>
      <c r="R26" s="77">
        <f>SUM(O25:Q25)</f>
        <v>34172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8030.8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29528.6</v>
      </c>
      <c r="J27" s="110">
        <f>IF(H28=0,0,I27/H28*100)</f>
        <v>86.411682078895</v>
      </c>
      <c r="K27" s="65"/>
      <c r="L27" s="2">
        <f>SUM(L18,L9,L12,L21)</f>
        <v>16</v>
      </c>
      <c r="M27" s="2">
        <f>SUM(M18,M9,M12,M21)</f>
        <v>0</v>
      </c>
      <c r="N27" s="3"/>
      <c r="O27" s="65"/>
      <c r="P27" s="2"/>
      <c r="Q27" s="2"/>
      <c r="R27" s="111">
        <f>IF(H28=0,0,(O28+P28+Q28)/H28*100)</f>
        <v>100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7974.6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39493.4</v>
      </c>
      <c r="G28" s="68">
        <f>SUM(G19,G10,G13,G22)</f>
        <v>5321.4</v>
      </c>
      <c r="H28" s="3">
        <f>SUM(H19,H10,H13,H22)</f>
        <v>34172</v>
      </c>
      <c r="I28" s="69"/>
      <c r="J28" s="70"/>
      <c r="K28" s="65">
        <f>SUM(K19,K10,K13,K22)</f>
        <v>33029.1</v>
      </c>
      <c r="L28" s="71"/>
      <c r="M28" s="71"/>
      <c r="N28" s="3">
        <f>SUM(N19,N10,N13,N22)</f>
        <v>0</v>
      </c>
      <c r="O28" s="65">
        <f>SUM(O19,O10,O13,O22)</f>
        <v>20.5</v>
      </c>
      <c r="P28" s="2">
        <f>SUM(P19,P10,P13,P22)</f>
        <v>13839.5</v>
      </c>
      <c r="Q28" s="2">
        <f>SUM(Q19,Q10,Q13,Q22)</f>
        <v>20312</v>
      </c>
      <c r="R28" s="108"/>
      <c r="S28" s="1">
        <f aca="true" t="shared" si="4" ref="S28:AE28">SUM(S19,S10,S13,S22)</f>
        <v>37.7</v>
      </c>
      <c r="T28" s="2">
        <f t="shared" si="4"/>
        <v>80.7</v>
      </c>
      <c r="U28" s="2">
        <f t="shared" si="4"/>
        <v>21177.4</v>
      </c>
      <c r="V28" s="2">
        <f t="shared" si="4"/>
        <v>8232.8</v>
      </c>
      <c r="W28" s="2">
        <f t="shared" si="4"/>
        <v>139.7</v>
      </c>
      <c r="X28" s="2">
        <f t="shared" si="4"/>
        <v>1453.2</v>
      </c>
      <c r="Y28" s="2">
        <f t="shared" si="4"/>
        <v>3050.5</v>
      </c>
      <c r="Z28" s="2">
        <f t="shared" si="4"/>
        <v>34.5</v>
      </c>
      <c r="AA28" s="3">
        <f t="shared" si="4"/>
        <v>34.5</v>
      </c>
      <c r="AB28" s="65">
        <f t="shared" si="4"/>
        <v>0</v>
      </c>
      <c r="AC28" s="2">
        <f t="shared" si="4"/>
        <v>0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0</v>
      </c>
      <c r="AH28" s="2">
        <f t="shared" si="5"/>
        <v>0</v>
      </c>
      <c r="AI28" s="65">
        <f t="shared" si="5"/>
        <v>436091.3</v>
      </c>
      <c r="AJ28" s="69">
        <f t="shared" si="5"/>
        <v>299942.9</v>
      </c>
      <c r="AK28" s="71">
        <f t="shared" si="5"/>
        <v>184733.6</v>
      </c>
      <c r="AL28" s="67">
        <f t="shared" si="5"/>
        <v>4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0</v>
      </c>
      <c r="H29" s="73"/>
      <c r="I29" s="75">
        <f>SUM(I20,I11,I14,I23)</f>
        <v>4643.4</v>
      </c>
      <c r="J29" s="76"/>
      <c r="K29" s="75"/>
      <c r="L29" s="74">
        <f>SUM(L20,L11,L14,L23)</f>
        <v>1142.9</v>
      </c>
      <c r="M29" s="74">
        <f>SUM(M20,M11,M14,M23)</f>
        <v>0</v>
      </c>
      <c r="N29" s="73"/>
      <c r="O29" s="75"/>
      <c r="P29" s="74"/>
      <c r="Q29" s="74"/>
      <c r="R29" s="77">
        <f>SUM(O28:Q28)</f>
        <v>34172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8030.8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29528.6</v>
      </c>
      <c r="J30" s="110">
        <f>IF(H31=0,0,I30/H31*100)</f>
        <v>86.411682078895</v>
      </c>
      <c r="K30" s="65"/>
      <c r="L30" s="2">
        <f>SUM(L21,L12,L18)</f>
        <v>16</v>
      </c>
      <c r="M30" s="2">
        <f>SUM(M21,M12,M18)</f>
        <v>0</v>
      </c>
      <c r="N30" s="3"/>
      <c r="O30" s="65"/>
      <c r="P30" s="2"/>
      <c r="Q30" s="2"/>
      <c r="R30" s="111">
        <f>IF(H31=0,0,(O31+P31+Q31)/H31*100)</f>
        <v>100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7974.6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39493.4</v>
      </c>
      <c r="G31" s="68">
        <f>SUM(G22,G13,G19)</f>
        <v>5321.4</v>
      </c>
      <c r="H31" s="3">
        <f>SUM(H22,H13,H19)</f>
        <v>34172</v>
      </c>
      <c r="I31" s="69"/>
      <c r="J31" s="70"/>
      <c r="K31" s="65">
        <f>SUM(K22,K13,K19)</f>
        <v>33029.1</v>
      </c>
      <c r="L31" s="71"/>
      <c r="M31" s="71"/>
      <c r="N31" s="3">
        <f>SUM(N22,N13,N19)</f>
        <v>0</v>
      </c>
      <c r="O31" s="65">
        <f>SUM(O22,O13,O19)</f>
        <v>20.5</v>
      </c>
      <c r="P31" s="2">
        <f>SUM(P22,P13,P19)</f>
        <v>13839.5</v>
      </c>
      <c r="Q31" s="2">
        <f>SUM(Q22,Q13,Q19)</f>
        <v>20312</v>
      </c>
      <c r="R31" s="108"/>
      <c r="S31" s="1">
        <f aca="true" t="shared" si="6" ref="S31:AE31">SUM(S22,S13,S19)</f>
        <v>37.7</v>
      </c>
      <c r="T31" s="2">
        <f t="shared" si="6"/>
        <v>80.7</v>
      </c>
      <c r="U31" s="2">
        <f t="shared" si="6"/>
        <v>21177.4</v>
      </c>
      <c r="V31" s="2">
        <f t="shared" si="6"/>
        <v>8232.8</v>
      </c>
      <c r="W31" s="2">
        <f t="shared" si="6"/>
        <v>139.7</v>
      </c>
      <c r="X31" s="2">
        <f t="shared" si="6"/>
        <v>1453.2</v>
      </c>
      <c r="Y31" s="2">
        <f t="shared" si="6"/>
        <v>3050.5</v>
      </c>
      <c r="Z31" s="2">
        <f t="shared" si="6"/>
        <v>34.5</v>
      </c>
      <c r="AA31" s="3">
        <f t="shared" si="6"/>
        <v>34.5</v>
      </c>
      <c r="AB31" s="65">
        <f t="shared" si="6"/>
        <v>0</v>
      </c>
      <c r="AC31" s="2">
        <f t="shared" si="6"/>
        <v>0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0</v>
      </c>
      <c r="AH31" s="2">
        <f t="shared" si="7"/>
        <v>0</v>
      </c>
      <c r="AI31" s="65">
        <f t="shared" si="7"/>
        <v>436091.3</v>
      </c>
      <c r="AJ31" s="69">
        <f t="shared" si="7"/>
        <v>299942.9</v>
      </c>
      <c r="AK31" s="71">
        <f t="shared" si="7"/>
        <v>184733.6</v>
      </c>
      <c r="AL31" s="67">
        <f t="shared" si="7"/>
        <v>4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0</v>
      </c>
      <c r="H32" s="73"/>
      <c r="I32" s="75">
        <f>SUM(I23,I14,I20)</f>
        <v>4643.4</v>
      </c>
      <c r="J32" s="76"/>
      <c r="K32" s="75"/>
      <c r="L32" s="74">
        <f>SUM(L23,L14,L20)</f>
        <v>1142.9</v>
      </c>
      <c r="M32" s="74">
        <f>SUM(M23,M14,M20)</f>
        <v>0</v>
      </c>
      <c r="N32" s="73"/>
      <c r="O32" s="75"/>
      <c r="P32" s="74"/>
      <c r="Q32" s="74"/>
      <c r="R32" s="77">
        <f>SUM(O31:Q31)</f>
        <v>34172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8030.8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10685</v>
      </c>
      <c r="J33" s="104">
        <v>74.3</v>
      </c>
      <c r="K33" s="86"/>
      <c r="L33" s="85">
        <v>7</v>
      </c>
      <c r="M33" s="85"/>
      <c r="N33" s="84"/>
      <c r="O33" s="86"/>
      <c r="P33" s="85"/>
      <c r="Q33" s="85"/>
      <c r="R33" s="105">
        <v>98.9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672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17160</v>
      </c>
      <c r="G34" s="92">
        <v>1784</v>
      </c>
      <c r="H34" s="84">
        <v>14379</v>
      </c>
      <c r="I34" s="93"/>
      <c r="J34" s="94"/>
      <c r="K34" s="86">
        <v>14329</v>
      </c>
      <c r="L34" s="95"/>
      <c r="M34" s="95"/>
      <c r="N34" s="84">
        <v>154</v>
      </c>
      <c r="O34" s="86">
        <v>1390</v>
      </c>
      <c r="P34" s="85">
        <v>1954</v>
      </c>
      <c r="Q34" s="85">
        <v>10881</v>
      </c>
      <c r="R34" s="96"/>
      <c r="S34" s="89"/>
      <c r="T34" s="85">
        <v>104</v>
      </c>
      <c r="U34" s="85">
        <v>6338</v>
      </c>
      <c r="V34" s="85">
        <v>4243</v>
      </c>
      <c r="W34" s="85">
        <v>84</v>
      </c>
      <c r="X34" s="85">
        <v>177</v>
      </c>
      <c r="Y34" s="85">
        <v>3433</v>
      </c>
      <c r="Z34" s="85"/>
      <c r="AA34" s="84">
        <v>535</v>
      </c>
      <c r="AB34" s="86"/>
      <c r="AC34" s="85"/>
      <c r="AD34" s="85"/>
      <c r="AE34" s="84"/>
      <c r="AF34" s="95"/>
      <c r="AG34" s="86"/>
      <c r="AH34" s="85"/>
      <c r="AI34" s="86">
        <v>128204</v>
      </c>
      <c r="AJ34" s="93">
        <v>93703</v>
      </c>
      <c r="AK34" s="95">
        <v>76604</v>
      </c>
      <c r="AL34" s="91">
        <v>8</v>
      </c>
    </row>
    <row r="35" spans="1:38" ht="13.5">
      <c r="A35" s="48"/>
      <c r="B35" s="62"/>
      <c r="C35" s="62"/>
      <c r="D35" s="62"/>
      <c r="E35" s="62"/>
      <c r="F35" s="97"/>
      <c r="G35" s="98">
        <v>997</v>
      </c>
      <c r="H35" s="97"/>
      <c r="I35" s="99">
        <v>3694</v>
      </c>
      <c r="J35" s="100"/>
      <c r="K35" s="99"/>
      <c r="L35" s="98">
        <v>50</v>
      </c>
      <c r="M35" s="98"/>
      <c r="N35" s="97"/>
      <c r="O35" s="99"/>
      <c r="P35" s="98"/>
      <c r="Q35" s="98"/>
      <c r="R35" s="101">
        <v>14225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698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8903</v>
      </c>
      <c r="J36" s="104">
        <v>68.5</v>
      </c>
      <c r="K36" s="86"/>
      <c r="L36" s="85">
        <v>7</v>
      </c>
      <c r="M36" s="85"/>
      <c r="N36" s="84"/>
      <c r="O36" s="86"/>
      <c r="P36" s="85"/>
      <c r="Q36" s="85"/>
      <c r="R36" s="105">
        <v>98.1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923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13219</v>
      </c>
      <c r="G37" s="92"/>
      <c r="H37" s="84">
        <v>12997</v>
      </c>
      <c r="I37" s="93"/>
      <c r="J37" s="94"/>
      <c r="K37" s="86">
        <v>12947</v>
      </c>
      <c r="L37" s="95"/>
      <c r="M37" s="95"/>
      <c r="N37" s="84">
        <v>241</v>
      </c>
      <c r="O37" s="86">
        <v>3718</v>
      </c>
      <c r="P37" s="85"/>
      <c r="Q37" s="85">
        <v>9038</v>
      </c>
      <c r="R37" s="96"/>
      <c r="S37" s="89"/>
      <c r="T37" s="85">
        <v>31</v>
      </c>
      <c r="U37" s="85">
        <v>2876</v>
      </c>
      <c r="V37" s="85">
        <v>5996</v>
      </c>
      <c r="W37" s="85">
        <v>247</v>
      </c>
      <c r="X37" s="85">
        <v>136</v>
      </c>
      <c r="Y37" s="85">
        <v>3711</v>
      </c>
      <c r="Z37" s="85"/>
      <c r="AA37" s="84">
        <v>947</v>
      </c>
      <c r="AB37" s="86"/>
      <c r="AC37" s="85"/>
      <c r="AD37" s="85"/>
      <c r="AE37" s="84"/>
      <c r="AF37" s="95"/>
      <c r="AG37" s="86"/>
      <c r="AH37" s="85"/>
      <c r="AI37" s="86">
        <v>95097</v>
      </c>
      <c r="AJ37" s="93">
        <v>72357</v>
      </c>
      <c r="AK37" s="95">
        <v>56435</v>
      </c>
      <c r="AL37" s="91">
        <v>13</v>
      </c>
    </row>
    <row r="38" spans="1:38" ht="13.5">
      <c r="A38" s="48"/>
      <c r="B38" s="62"/>
      <c r="C38" s="62"/>
      <c r="D38" s="62"/>
      <c r="E38" s="62"/>
      <c r="F38" s="97"/>
      <c r="G38" s="98">
        <v>222</v>
      </c>
      <c r="H38" s="97"/>
      <c r="I38" s="99">
        <v>4094</v>
      </c>
      <c r="J38" s="100"/>
      <c r="K38" s="99"/>
      <c r="L38" s="98">
        <v>50</v>
      </c>
      <c r="M38" s="98"/>
      <c r="N38" s="97"/>
      <c r="O38" s="99"/>
      <c r="P38" s="98"/>
      <c r="Q38" s="98"/>
      <c r="R38" s="101">
        <v>12756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1024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19588</v>
      </c>
      <c r="J39" s="104">
        <v>71.6</v>
      </c>
      <c r="K39" s="86"/>
      <c r="L39" s="85">
        <v>14</v>
      </c>
      <c r="M39" s="85"/>
      <c r="N39" s="84"/>
      <c r="O39" s="86"/>
      <c r="P39" s="85"/>
      <c r="Q39" s="85"/>
      <c r="R39" s="105">
        <v>98.6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1595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30379</v>
      </c>
      <c r="G40" s="92">
        <v>1784</v>
      </c>
      <c r="H40" s="84">
        <v>27376</v>
      </c>
      <c r="I40" s="93"/>
      <c r="J40" s="94"/>
      <c r="K40" s="86">
        <v>27276</v>
      </c>
      <c r="L40" s="95"/>
      <c r="M40" s="95"/>
      <c r="N40" s="84">
        <v>395</v>
      </c>
      <c r="O40" s="86">
        <v>5108</v>
      </c>
      <c r="P40" s="85">
        <v>1954</v>
      </c>
      <c r="Q40" s="85">
        <v>19919</v>
      </c>
      <c r="R40" s="96"/>
      <c r="S40" s="89"/>
      <c r="T40" s="85">
        <v>135</v>
      </c>
      <c r="U40" s="85">
        <v>9214</v>
      </c>
      <c r="V40" s="85">
        <v>10239</v>
      </c>
      <c r="W40" s="85">
        <v>331</v>
      </c>
      <c r="X40" s="85">
        <v>313</v>
      </c>
      <c r="Y40" s="85">
        <v>7144</v>
      </c>
      <c r="Z40" s="85"/>
      <c r="AA40" s="84">
        <v>1482</v>
      </c>
      <c r="AB40" s="86"/>
      <c r="AC40" s="85"/>
      <c r="AD40" s="85"/>
      <c r="AE40" s="84"/>
      <c r="AF40" s="95"/>
      <c r="AG40" s="86"/>
      <c r="AH40" s="85"/>
      <c r="AI40" s="86">
        <v>223301</v>
      </c>
      <c r="AJ40" s="93">
        <v>166060</v>
      </c>
      <c r="AK40" s="95">
        <v>133039</v>
      </c>
      <c r="AL40" s="91">
        <v>21</v>
      </c>
    </row>
    <row r="41" spans="1:38" ht="13.5">
      <c r="A41" s="124"/>
      <c r="B41" s="62"/>
      <c r="C41" s="62"/>
      <c r="D41" s="62"/>
      <c r="E41" s="62"/>
      <c r="F41" s="97"/>
      <c r="G41" s="98">
        <v>1219</v>
      </c>
      <c r="H41" s="97"/>
      <c r="I41" s="99">
        <v>7788</v>
      </c>
      <c r="J41" s="100"/>
      <c r="K41" s="99"/>
      <c r="L41" s="98">
        <v>100</v>
      </c>
      <c r="M41" s="98"/>
      <c r="N41" s="97"/>
      <c r="O41" s="99"/>
      <c r="P41" s="98"/>
      <c r="Q41" s="98"/>
      <c r="R41" s="101">
        <v>26981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1722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19245</v>
      </c>
      <c r="J42" s="104">
        <v>23.3</v>
      </c>
      <c r="K42" s="86"/>
      <c r="L42" s="85">
        <v>21</v>
      </c>
      <c r="M42" s="85"/>
      <c r="N42" s="84"/>
      <c r="O42" s="86"/>
      <c r="P42" s="85"/>
      <c r="Q42" s="85"/>
      <c r="R42" s="105">
        <v>93.4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682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85698</v>
      </c>
      <c r="G43" s="92">
        <v>1906</v>
      </c>
      <c r="H43" s="84">
        <v>82722</v>
      </c>
      <c r="I43" s="93"/>
      <c r="J43" s="94"/>
      <c r="K43" s="86">
        <v>82632</v>
      </c>
      <c r="L43" s="95"/>
      <c r="M43" s="95"/>
      <c r="N43" s="84">
        <v>5433</v>
      </c>
      <c r="O43" s="86">
        <v>15427</v>
      </c>
      <c r="P43" s="85"/>
      <c r="Q43" s="85">
        <v>61862</v>
      </c>
      <c r="R43" s="96"/>
      <c r="S43" s="89">
        <v>9</v>
      </c>
      <c r="T43" s="85">
        <v>71</v>
      </c>
      <c r="U43" s="85">
        <v>3250</v>
      </c>
      <c r="V43" s="85">
        <v>15915</v>
      </c>
      <c r="W43" s="85">
        <v>261</v>
      </c>
      <c r="X43" s="85">
        <v>3027</v>
      </c>
      <c r="Y43" s="85">
        <v>60189</v>
      </c>
      <c r="Z43" s="85"/>
      <c r="AA43" s="84">
        <v>30851</v>
      </c>
      <c r="AB43" s="86"/>
      <c r="AC43" s="85"/>
      <c r="AD43" s="85"/>
      <c r="AE43" s="84"/>
      <c r="AF43" s="95"/>
      <c r="AG43" s="86"/>
      <c r="AH43" s="85"/>
      <c r="AI43" s="86">
        <v>316401</v>
      </c>
      <c r="AJ43" s="93">
        <v>283437</v>
      </c>
      <c r="AK43" s="95">
        <v>199148</v>
      </c>
      <c r="AL43" s="91">
        <v>372</v>
      </c>
    </row>
    <row r="44" spans="1:38" ht="13.5">
      <c r="A44" s="48"/>
      <c r="B44" s="62"/>
      <c r="C44" s="62"/>
      <c r="D44" s="62"/>
      <c r="E44" s="62"/>
      <c r="F44" s="97"/>
      <c r="G44" s="98">
        <v>1070</v>
      </c>
      <c r="H44" s="97"/>
      <c r="I44" s="99">
        <v>63477</v>
      </c>
      <c r="J44" s="100"/>
      <c r="K44" s="99"/>
      <c r="L44" s="98">
        <v>90</v>
      </c>
      <c r="M44" s="98"/>
      <c r="N44" s="97"/>
      <c r="O44" s="99"/>
      <c r="P44" s="98"/>
      <c r="Q44" s="98"/>
      <c r="R44" s="101">
        <v>77289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721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38833</v>
      </c>
      <c r="J45" s="104">
        <v>35.3</v>
      </c>
      <c r="K45" s="86"/>
      <c r="L45" s="85">
        <v>35</v>
      </c>
      <c r="M45" s="85"/>
      <c r="N45" s="84"/>
      <c r="O45" s="86"/>
      <c r="P45" s="85"/>
      <c r="Q45" s="85"/>
      <c r="R45" s="105">
        <v>94.7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2277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116077</v>
      </c>
      <c r="G46" s="92">
        <v>3690</v>
      </c>
      <c r="H46" s="84">
        <v>110098</v>
      </c>
      <c r="I46" s="93"/>
      <c r="J46" s="94"/>
      <c r="K46" s="86">
        <v>109908</v>
      </c>
      <c r="L46" s="95"/>
      <c r="M46" s="95"/>
      <c r="N46" s="84">
        <v>5828</v>
      </c>
      <c r="O46" s="86">
        <v>20535</v>
      </c>
      <c r="P46" s="85">
        <v>1954</v>
      </c>
      <c r="Q46" s="85">
        <v>81781</v>
      </c>
      <c r="R46" s="106"/>
      <c r="S46" s="89">
        <v>9</v>
      </c>
      <c r="T46" s="85">
        <v>206</v>
      </c>
      <c r="U46" s="85">
        <v>12464</v>
      </c>
      <c r="V46" s="85">
        <v>26154</v>
      </c>
      <c r="W46" s="85">
        <v>592</v>
      </c>
      <c r="X46" s="85">
        <v>3340</v>
      </c>
      <c r="Y46" s="85">
        <v>67333</v>
      </c>
      <c r="Z46" s="85"/>
      <c r="AA46" s="84">
        <v>32333</v>
      </c>
      <c r="AB46" s="86"/>
      <c r="AC46" s="85"/>
      <c r="AD46" s="85"/>
      <c r="AE46" s="84"/>
      <c r="AF46" s="95"/>
      <c r="AG46" s="86"/>
      <c r="AH46" s="85"/>
      <c r="AI46" s="86">
        <v>539702</v>
      </c>
      <c r="AJ46" s="93">
        <v>449497</v>
      </c>
      <c r="AK46" s="95">
        <v>332187</v>
      </c>
      <c r="AL46" s="91">
        <v>393</v>
      </c>
    </row>
    <row r="47" spans="1:38" ht="13.5">
      <c r="A47" s="124"/>
      <c r="B47" s="62"/>
      <c r="C47" s="62"/>
      <c r="D47" s="62"/>
      <c r="E47" s="62"/>
      <c r="F47" s="97"/>
      <c r="G47" s="98">
        <v>2289</v>
      </c>
      <c r="H47" s="97"/>
      <c r="I47" s="99">
        <v>71265</v>
      </c>
      <c r="J47" s="100"/>
      <c r="K47" s="99"/>
      <c r="L47" s="98">
        <v>190</v>
      </c>
      <c r="M47" s="98"/>
      <c r="N47" s="97"/>
      <c r="O47" s="99"/>
      <c r="P47" s="98"/>
      <c r="Q47" s="98"/>
      <c r="R47" s="101">
        <v>104247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2443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68361.6</v>
      </c>
      <c r="J54" s="110">
        <f>IF(H55=0,0,I54/H55*100)</f>
        <v>47.38448741942192</v>
      </c>
      <c r="K54" s="65"/>
      <c r="L54" s="2">
        <f>SUM(L9,L12,L18,L21,L33,L36,L42)</f>
        <v>51</v>
      </c>
      <c r="M54" s="2">
        <f>SUM(M9,M12,M18,M21,M33,M36,M42)</f>
        <v>0</v>
      </c>
      <c r="N54" s="3"/>
      <c r="O54" s="65"/>
      <c r="P54" s="2"/>
      <c r="Q54" s="2"/>
      <c r="R54" s="111">
        <f>IF(H55=0,0,(O55+P55+Q55)/H55*100)</f>
        <v>95.96035211755736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10251.6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155570.4</v>
      </c>
      <c r="G55" s="68">
        <f>SUM(G10,G13,G19,G22,G34,G37,G43)</f>
        <v>9011.4</v>
      </c>
      <c r="H55" s="3">
        <f>SUM(H10,H13,H19,H22,H34,H37,H43)</f>
        <v>144270</v>
      </c>
      <c r="I55" s="69"/>
      <c r="J55" s="112"/>
      <c r="K55" s="65">
        <f>SUM(K10,K13,K19,K22,K34,K37,K43)</f>
        <v>142937.1</v>
      </c>
      <c r="L55" s="71"/>
      <c r="M55" s="71"/>
      <c r="N55" s="3">
        <f>SUM(N10,N13,N19,N22,N34,N37,N43)</f>
        <v>5828</v>
      </c>
      <c r="O55" s="65">
        <f>SUM(O10,O13,O19,O22,O34,O37,O43)</f>
        <v>20555.5</v>
      </c>
      <c r="P55" s="2">
        <f>SUM(P10,P13,P19,P22,P34,P37,P43)</f>
        <v>15793.5</v>
      </c>
      <c r="Q55" s="2">
        <f>SUM(Q10,Q13,Q19,Q22,Q34,Q37,Q43)</f>
        <v>102093</v>
      </c>
      <c r="R55" s="72"/>
      <c r="S55" s="1">
        <f aca="true" t="shared" si="8" ref="S55:AE55">SUM(S10,S13,S19,S22,S34,S37,S43)</f>
        <v>46.7</v>
      </c>
      <c r="T55" s="2">
        <f t="shared" si="8"/>
        <v>286.7</v>
      </c>
      <c r="U55" s="2">
        <f t="shared" si="8"/>
        <v>33641.4</v>
      </c>
      <c r="V55" s="2">
        <f t="shared" si="8"/>
        <v>34386.8</v>
      </c>
      <c r="W55" s="2">
        <f t="shared" si="8"/>
        <v>731.7</v>
      </c>
      <c r="X55" s="2">
        <f t="shared" si="8"/>
        <v>4793.2</v>
      </c>
      <c r="Y55" s="2">
        <f t="shared" si="8"/>
        <v>70383.5</v>
      </c>
      <c r="Z55" s="2">
        <f t="shared" si="8"/>
        <v>34.5</v>
      </c>
      <c r="AA55" s="3">
        <f t="shared" si="8"/>
        <v>32367.5</v>
      </c>
      <c r="AB55" s="65">
        <f t="shared" si="8"/>
        <v>0</v>
      </c>
      <c r="AC55" s="65">
        <f t="shared" si="8"/>
        <v>0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0</v>
      </c>
      <c r="AH55" s="2">
        <f t="shared" si="9"/>
        <v>0</v>
      </c>
      <c r="AI55" s="65">
        <f t="shared" si="9"/>
        <v>975793.3</v>
      </c>
      <c r="AJ55" s="69">
        <f t="shared" si="9"/>
        <v>749439.9</v>
      </c>
      <c r="AK55" s="71">
        <f t="shared" si="9"/>
        <v>516920.6</v>
      </c>
      <c r="AL55" s="67">
        <f t="shared" si="9"/>
        <v>397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2289</v>
      </c>
      <c r="H56" s="115"/>
      <c r="I56" s="117">
        <f>SUM(I11,I14,I20,I23,I35,I38,I44)</f>
        <v>75908.4</v>
      </c>
      <c r="J56" s="115"/>
      <c r="K56" s="117"/>
      <c r="L56" s="116">
        <f>SUM(L11,L14,L20,L23,L35,L38,L44)</f>
        <v>1332.9</v>
      </c>
      <c r="M56" s="116">
        <f>SUM(M11,M14,M20,M23,M35,M38,M44)</f>
        <v>0</v>
      </c>
      <c r="N56" s="115"/>
      <c r="O56" s="117"/>
      <c r="P56" s="116"/>
      <c r="Q56" s="116"/>
      <c r="R56" s="118">
        <f>SUM(O55:Q55)</f>
        <v>138442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10473.8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27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99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久万高原町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37635</v>
      </c>
      <c r="J9" s="87">
        <v>100</v>
      </c>
      <c r="K9" s="86"/>
      <c r="L9" s="85">
        <v>20</v>
      </c>
      <c r="M9" s="85">
        <v>3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20596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37635</v>
      </c>
      <c r="G10" s="92">
        <v>0</v>
      </c>
      <c r="H10" s="84">
        <v>37635</v>
      </c>
      <c r="I10" s="93"/>
      <c r="J10" s="94"/>
      <c r="K10" s="86">
        <v>34602</v>
      </c>
      <c r="L10" s="95"/>
      <c r="M10" s="95"/>
      <c r="N10" s="84">
        <v>0</v>
      </c>
      <c r="O10" s="86">
        <v>2234</v>
      </c>
      <c r="P10" s="85">
        <v>35401</v>
      </c>
      <c r="Q10" s="85">
        <v>0</v>
      </c>
      <c r="R10" s="96"/>
      <c r="S10" s="89">
        <v>0</v>
      </c>
      <c r="T10" s="85">
        <v>0</v>
      </c>
      <c r="U10" s="85">
        <v>37635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0</v>
      </c>
      <c r="AC10" s="85">
        <v>0</v>
      </c>
      <c r="AD10" s="85">
        <v>0</v>
      </c>
      <c r="AE10" s="84">
        <v>0</v>
      </c>
      <c r="AF10" s="95"/>
      <c r="AG10" s="86">
        <v>1</v>
      </c>
      <c r="AH10" s="85">
        <v>0</v>
      </c>
      <c r="AI10" s="86">
        <v>859688</v>
      </c>
      <c r="AJ10" s="93">
        <v>411566</v>
      </c>
      <c r="AK10" s="95">
        <v>294263</v>
      </c>
      <c r="AL10" s="91">
        <v>1</v>
      </c>
    </row>
    <row r="11" spans="1:38" ht="13.5">
      <c r="A11" s="124"/>
      <c r="B11" s="62"/>
      <c r="C11" s="62"/>
      <c r="D11" s="62"/>
      <c r="E11" s="62"/>
      <c r="F11" s="97"/>
      <c r="G11" s="98">
        <v>0</v>
      </c>
      <c r="H11" s="97"/>
      <c r="I11" s="99">
        <v>0</v>
      </c>
      <c r="J11" s="100"/>
      <c r="K11" s="99"/>
      <c r="L11" s="98">
        <v>800</v>
      </c>
      <c r="M11" s="98">
        <v>2233</v>
      </c>
      <c r="N11" s="97"/>
      <c r="O11" s="99"/>
      <c r="P11" s="98"/>
      <c r="Q11" s="98"/>
      <c r="R11" s="101">
        <v>37635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17500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46933.5</v>
      </c>
      <c r="J12" s="87">
        <v>81.2</v>
      </c>
      <c r="K12" s="86" t="s">
        <v>115</v>
      </c>
      <c r="L12" s="85">
        <v>68</v>
      </c>
      <c r="M12" s="85">
        <v>8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29073.4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85925.2</v>
      </c>
      <c r="G13" s="92">
        <v>0</v>
      </c>
      <c r="H13" s="84">
        <v>57815.3</v>
      </c>
      <c r="I13" s="93" t="s">
        <v>115</v>
      </c>
      <c r="J13" s="94" t="s">
        <v>115</v>
      </c>
      <c r="K13" s="86">
        <v>48980.4</v>
      </c>
      <c r="L13" s="95" t="s">
        <v>115</v>
      </c>
      <c r="M13" s="95" t="s">
        <v>115</v>
      </c>
      <c r="N13" s="84">
        <v>0</v>
      </c>
      <c r="O13" s="86">
        <v>2336.9</v>
      </c>
      <c r="P13" s="85">
        <v>36597.1</v>
      </c>
      <c r="Q13" s="85">
        <v>18881.3</v>
      </c>
      <c r="R13" s="96" t="s">
        <v>115</v>
      </c>
      <c r="S13" s="89">
        <v>0</v>
      </c>
      <c r="T13" s="85">
        <v>149.9</v>
      </c>
      <c r="U13" s="85">
        <v>43766</v>
      </c>
      <c r="V13" s="85">
        <v>3017.6</v>
      </c>
      <c r="W13" s="85">
        <v>249.6</v>
      </c>
      <c r="X13" s="85">
        <v>6787.2</v>
      </c>
      <c r="Y13" s="85">
        <v>3845</v>
      </c>
      <c r="Z13" s="85">
        <v>0</v>
      </c>
      <c r="AA13" s="84">
        <v>0</v>
      </c>
      <c r="AB13" s="86">
        <v>0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968337.8</v>
      </c>
      <c r="AJ13" s="93">
        <v>554802.2</v>
      </c>
      <c r="AK13" s="95">
        <v>345812.9</v>
      </c>
      <c r="AL13" s="91">
        <v>3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28109.9</v>
      </c>
      <c r="H14" s="97" t="s">
        <v>115</v>
      </c>
      <c r="I14" s="99">
        <v>10881.8</v>
      </c>
      <c r="J14" s="100" t="s">
        <v>115</v>
      </c>
      <c r="K14" s="99" t="s">
        <v>115</v>
      </c>
      <c r="L14" s="98">
        <v>3019.4</v>
      </c>
      <c r="M14" s="98">
        <v>5815.5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57815.3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23409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84568.5</v>
      </c>
      <c r="J15" s="110">
        <f>IF(H16=0,0,I15/H16*100)</f>
        <v>88.59951199734311</v>
      </c>
      <c r="K15" s="65"/>
      <c r="L15" s="2">
        <f>SUM(L9,L12)</f>
        <v>88</v>
      </c>
      <c r="M15" s="2">
        <f>SUM(M9,M12)</f>
        <v>11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49669.4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123560.2</v>
      </c>
      <c r="G16" s="68">
        <f>SUM(G10,G13)</f>
        <v>0</v>
      </c>
      <c r="H16" s="3">
        <f>SUM(H10,H13)</f>
        <v>95450.3</v>
      </c>
      <c r="I16" s="69"/>
      <c r="J16" s="70"/>
      <c r="K16" s="65">
        <f>SUM(K10,K13)</f>
        <v>83582.4</v>
      </c>
      <c r="L16" s="71"/>
      <c r="M16" s="71"/>
      <c r="N16" s="3">
        <f>SUM(N10,N13)</f>
        <v>0</v>
      </c>
      <c r="O16" s="65">
        <f>SUM(O10,O13)</f>
        <v>4570.9</v>
      </c>
      <c r="P16" s="2">
        <f>SUM(P10,P13)</f>
        <v>71998.1</v>
      </c>
      <c r="Q16" s="2">
        <f>SUM(Q10,Q13)</f>
        <v>18881.3</v>
      </c>
      <c r="R16" s="72"/>
      <c r="S16" s="1">
        <f aca="true" t="shared" si="0" ref="S16:AE16">SUM(S10,S13)</f>
        <v>0</v>
      </c>
      <c r="T16" s="2">
        <f t="shared" si="0"/>
        <v>149.9</v>
      </c>
      <c r="U16" s="2">
        <f t="shared" si="0"/>
        <v>81401</v>
      </c>
      <c r="V16" s="2">
        <f t="shared" si="0"/>
        <v>3017.6</v>
      </c>
      <c r="W16" s="2">
        <f t="shared" si="0"/>
        <v>249.6</v>
      </c>
      <c r="X16" s="2">
        <f t="shared" si="0"/>
        <v>6787.2</v>
      </c>
      <c r="Y16" s="2">
        <f t="shared" si="0"/>
        <v>3845</v>
      </c>
      <c r="Z16" s="2">
        <f t="shared" si="0"/>
        <v>0</v>
      </c>
      <c r="AA16" s="3">
        <f t="shared" si="0"/>
        <v>0</v>
      </c>
      <c r="AB16" s="65">
        <f t="shared" si="0"/>
        <v>0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1</v>
      </c>
      <c r="AH16" s="2">
        <f t="shared" si="1"/>
        <v>0</v>
      </c>
      <c r="AI16" s="65">
        <f t="shared" si="1"/>
        <v>1828025.8</v>
      </c>
      <c r="AJ16" s="69">
        <f t="shared" si="1"/>
        <v>966368.2</v>
      </c>
      <c r="AK16" s="71">
        <f t="shared" si="1"/>
        <v>640075.9</v>
      </c>
      <c r="AL16" s="67">
        <f t="shared" si="1"/>
        <v>4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28109.9</v>
      </c>
      <c r="H17" s="73"/>
      <c r="I17" s="75">
        <f>SUM(I11,I14)</f>
        <v>10881.8</v>
      </c>
      <c r="J17" s="76"/>
      <c r="K17" s="75"/>
      <c r="L17" s="74">
        <f>SUM(L11,L14)</f>
        <v>3819.4</v>
      </c>
      <c r="M17" s="74">
        <f>SUM(M11,M14)</f>
        <v>8048.5</v>
      </c>
      <c r="N17" s="73"/>
      <c r="O17" s="75"/>
      <c r="P17" s="74"/>
      <c r="Q17" s="74"/>
      <c r="R17" s="77">
        <f>SUM(O16:Q16)</f>
        <v>95450.3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40909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52027.7</v>
      </c>
      <c r="J18" s="87">
        <v>86.6</v>
      </c>
      <c r="K18" s="86" t="s">
        <v>115</v>
      </c>
      <c r="L18" s="85">
        <v>38</v>
      </c>
      <c r="M18" s="85">
        <v>9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11268.9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84502.1</v>
      </c>
      <c r="G19" s="92">
        <v>0</v>
      </c>
      <c r="H19" s="84">
        <v>60052.4</v>
      </c>
      <c r="I19" s="93" t="s">
        <v>115</v>
      </c>
      <c r="J19" s="94" t="s">
        <v>115</v>
      </c>
      <c r="K19" s="86">
        <v>57487.2</v>
      </c>
      <c r="L19" s="95" t="s">
        <v>115</v>
      </c>
      <c r="M19" s="95" t="s">
        <v>115</v>
      </c>
      <c r="N19" s="84">
        <v>0</v>
      </c>
      <c r="O19" s="86">
        <v>751</v>
      </c>
      <c r="P19" s="85">
        <v>32344.4</v>
      </c>
      <c r="Q19" s="85">
        <v>26957</v>
      </c>
      <c r="R19" s="96" t="s">
        <v>115</v>
      </c>
      <c r="S19" s="89">
        <v>0</v>
      </c>
      <c r="T19" s="85">
        <v>92.4</v>
      </c>
      <c r="U19" s="85">
        <v>50065.4</v>
      </c>
      <c r="V19" s="85">
        <v>1869.9</v>
      </c>
      <c r="W19" s="85">
        <v>298.3</v>
      </c>
      <c r="X19" s="85">
        <v>2413.9</v>
      </c>
      <c r="Y19" s="85">
        <v>5312.5</v>
      </c>
      <c r="Z19" s="85">
        <v>0</v>
      </c>
      <c r="AA19" s="84">
        <v>0</v>
      </c>
      <c r="AB19" s="86">
        <v>0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985292.9</v>
      </c>
      <c r="AJ19" s="93">
        <v>515675</v>
      </c>
      <c r="AK19" s="95">
        <v>348628.8</v>
      </c>
      <c r="AL19" s="91">
        <v>4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24449.7</v>
      </c>
      <c r="H20" s="97" t="s">
        <v>115</v>
      </c>
      <c r="I20" s="99">
        <v>8024.7</v>
      </c>
      <c r="J20" s="100" t="s">
        <v>115</v>
      </c>
      <c r="K20" s="99" t="s">
        <v>115</v>
      </c>
      <c r="L20" s="98">
        <v>963.2</v>
      </c>
      <c r="M20" s="98">
        <v>1602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60052.4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10756.9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71458.1</v>
      </c>
      <c r="J21" s="87">
        <v>41.9</v>
      </c>
      <c r="K21" s="86" t="s">
        <v>115</v>
      </c>
      <c r="L21" s="85">
        <v>67</v>
      </c>
      <c r="M21" s="85">
        <v>1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84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2125.8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187579.7</v>
      </c>
      <c r="G22" s="92">
        <v>0</v>
      </c>
      <c r="H22" s="84">
        <v>170694.3</v>
      </c>
      <c r="I22" s="93" t="s">
        <v>115</v>
      </c>
      <c r="J22" s="94" t="s">
        <v>115</v>
      </c>
      <c r="K22" s="86">
        <v>169647.6</v>
      </c>
      <c r="L22" s="95" t="s">
        <v>115</v>
      </c>
      <c r="M22" s="95" t="s">
        <v>115</v>
      </c>
      <c r="N22" s="84">
        <v>27327.5</v>
      </c>
      <c r="O22" s="86">
        <v>260.9</v>
      </c>
      <c r="P22" s="85">
        <v>31849.7</v>
      </c>
      <c r="Q22" s="85">
        <v>111256.2</v>
      </c>
      <c r="R22" s="96" t="s">
        <v>115</v>
      </c>
      <c r="S22" s="89">
        <v>0</v>
      </c>
      <c r="T22" s="85">
        <v>107.4</v>
      </c>
      <c r="U22" s="85">
        <v>46284</v>
      </c>
      <c r="V22" s="85">
        <v>25066.7</v>
      </c>
      <c r="W22" s="85">
        <v>1353.9</v>
      </c>
      <c r="X22" s="85">
        <v>28882.6</v>
      </c>
      <c r="Y22" s="85">
        <v>68999.7</v>
      </c>
      <c r="Z22" s="85">
        <v>26719.3</v>
      </c>
      <c r="AA22" s="84">
        <v>26719.3</v>
      </c>
      <c r="AB22" s="86">
        <v>0</v>
      </c>
      <c r="AC22" s="85">
        <v>0</v>
      </c>
      <c r="AD22" s="85" t="s">
        <v>115</v>
      </c>
      <c r="AE22" s="84" t="s">
        <v>115</v>
      </c>
      <c r="AF22" s="95" t="s">
        <v>115</v>
      </c>
      <c r="AG22" s="86">
        <v>0</v>
      </c>
      <c r="AH22" s="85">
        <v>0</v>
      </c>
      <c r="AI22" s="86">
        <v>1671006.5</v>
      </c>
      <c r="AJ22" s="93">
        <v>960153.5</v>
      </c>
      <c r="AK22" s="95">
        <v>646151.3</v>
      </c>
      <c r="AL22" s="91">
        <v>12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16885.4</v>
      </c>
      <c r="H23" s="97" t="s">
        <v>115</v>
      </c>
      <c r="I23" s="99">
        <v>99236.2</v>
      </c>
      <c r="J23" s="100" t="s">
        <v>115</v>
      </c>
      <c r="K23" s="99" t="s">
        <v>115</v>
      </c>
      <c r="L23" s="98">
        <v>1015.9</v>
      </c>
      <c r="M23" s="98">
        <v>30.8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143366.8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2061.6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123485.8</v>
      </c>
      <c r="J24" s="110">
        <f>IF(H25=0,0,I24/H25*100)</f>
        <v>53.51573825324479</v>
      </c>
      <c r="K24" s="65"/>
      <c r="L24" s="2">
        <f>SUM(L18,L21)</f>
        <v>105</v>
      </c>
      <c r="M24" s="2">
        <f>SUM(M18,M21)</f>
        <v>10</v>
      </c>
      <c r="N24" s="3"/>
      <c r="O24" s="65"/>
      <c r="P24" s="2"/>
      <c r="Q24" s="2"/>
      <c r="R24" s="111">
        <f>IF(H25=0,0,(O25+P25+Q25)/H25*100)</f>
        <v>88.15692705464478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13394.7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272081.80000000005</v>
      </c>
      <c r="G25" s="68">
        <f>SUM(G19,G22)</f>
        <v>0</v>
      </c>
      <c r="H25" s="3">
        <f>SUM(H19,H22)</f>
        <v>230746.69999999998</v>
      </c>
      <c r="I25" s="69"/>
      <c r="J25" s="70"/>
      <c r="K25" s="65">
        <f>SUM(K19,K22)</f>
        <v>227134.8</v>
      </c>
      <c r="L25" s="71"/>
      <c r="M25" s="71"/>
      <c r="N25" s="3">
        <f>SUM(N19,N22)</f>
        <v>27327.5</v>
      </c>
      <c r="O25" s="65">
        <f>SUM(O19,O22)</f>
        <v>1011.9</v>
      </c>
      <c r="P25" s="2">
        <f>SUM(P19,P22)</f>
        <v>64194.100000000006</v>
      </c>
      <c r="Q25" s="2">
        <f>SUM(Q19,Q22)</f>
        <v>138213.2</v>
      </c>
      <c r="R25" s="72"/>
      <c r="S25" s="1">
        <f aca="true" t="shared" si="2" ref="S25:AE25">SUM(S19,S22)</f>
        <v>0</v>
      </c>
      <c r="T25" s="2">
        <f t="shared" si="2"/>
        <v>199.8</v>
      </c>
      <c r="U25" s="2">
        <f t="shared" si="2"/>
        <v>96349.4</v>
      </c>
      <c r="V25" s="2">
        <f t="shared" si="2"/>
        <v>26936.600000000002</v>
      </c>
      <c r="W25" s="2">
        <f t="shared" si="2"/>
        <v>1652.2</v>
      </c>
      <c r="X25" s="2">
        <f t="shared" si="2"/>
        <v>31296.5</v>
      </c>
      <c r="Y25" s="2">
        <f t="shared" si="2"/>
        <v>74312.2</v>
      </c>
      <c r="Z25" s="2">
        <f t="shared" si="2"/>
        <v>26719.3</v>
      </c>
      <c r="AA25" s="3">
        <f t="shared" si="2"/>
        <v>26719.3</v>
      </c>
      <c r="AB25" s="65">
        <f t="shared" si="2"/>
        <v>0</v>
      </c>
      <c r="AC25" s="2">
        <f t="shared" si="2"/>
        <v>0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0</v>
      </c>
      <c r="AH25" s="2">
        <f t="shared" si="3"/>
        <v>0</v>
      </c>
      <c r="AI25" s="65">
        <f t="shared" si="3"/>
        <v>2656299.4</v>
      </c>
      <c r="AJ25" s="69">
        <f t="shared" si="3"/>
        <v>1475828.5</v>
      </c>
      <c r="AK25" s="71">
        <f t="shared" si="3"/>
        <v>994780.1000000001</v>
      </c>
      <c r="AL25" s="67">
        <f t="shared" si="3"/>
        <v>16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41335.100000000006</v>
      </c>
      <c r="H26" s="73"/>
      <c r="I26" s="75">
        <f>SUM(I20,I23)</f>
        <v>107260.9</v>
      </c>
      <c r="J26" s="76"/>
      <c r="K26" s="75"/>
      <c r="L26" s="74">
        <f>SUM(L20,L23)</f>
        <v>1979.1</v>
      </c>
      <c r="M26" s="74">
        <f>SUM(M20,M23)</f>
        <v>1632.8</v>
      </c>
      <c r="N26" s="73"/>
      <c r="O26" s="75"/>
      <c r="P26" s="74"/>
      <c r="Q26" s="74"/>
      <c r="R26" s="77">
        <f>SUM(O25:Q25)</f>
        <v>203419.2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12818.5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208054.30000000002</v>
      </c>
      <c r="J27" s="110">
        <f>IF(H28=0,0,I27/H28*100)</f>
        <v>63.78179443710397</v>
      </c>
      <c r="K27" s="65"/>
      <c r="L27" s="2">
        <f>SUM(L18,L9,L12,L21)</f>
        <v>193</v>
      </c>
      <c r="M27" s="2">
        <f>SUM(M18,M9,M12,M21)</f>
        <v>21</v>
      </c>
      <c r="N27" s="3"/>
      <c r="O27" s="65"/>
      <c r="P27" s="2"/>
      <c r="Q27" s="2"/>
      <c r="R27" s="111">
        <f>IF(H28=0,0,(O28+P28+Q28)/H28*100)</f>
        <v>91.62239382949568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63064.100000000006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395642</v>
      </c>
      <c r="G28" s="68">
        <f>SUM(G19,G10,G13,G22)</f>
        <v>0</v>
      </c>
      <c r="H28" s="3">
        <f>SUM(H19,H10,H13,H22)</f>
        <v>326197</v>
      </c>
      <c r="I28" s="69"/>
      <c r="J28" s="70"/>
      <c r="K28" s="65">
        <f>SUM(K19,K10,K13,K22)</f>
        <v>310717.2</v>
      </c>
      <c r="L28" s="71"/>
      <c r="M28" s="71"/>
      <c r="N28" s="3">
        <f>SUM(N19,N10,N13,N22)</f>
        <v>27327.5</v>
      </c>
      <c r="O28" s="65">
        <f>SUM(O19,O10,O13,O22)</f>
        <v>5582.799999999999</v>
      </c>
      <c r="P28" s="2">
        <f>SUM(P19,P10,P13,P22)</f>
        <v>136192.2</v>
      </c>
      <c r="Q28" s="2">
        <f>SUM(Q19,Q10,Q13,Q22)</f>
        <v>157094.5</v>
      </c>
      <c r="R28" s="108"/>
      <c r="S28" s="1">
        <f aca="true" t="shared" si="4" ref="S28:AE28">SUM(S19,S10,S13,S22)</f>
        <v>0</v>
      </c>
      <c r="T28" s="2">
        <f t="shared" si="4"/>
        <v>349.70000000000005</v>
      </c>
      <c r="U28" s="2">
        <f t="shared" si="4"/>
        <v>177750.4</v>
      </c>
      <c r="V28" s="2">
        <f t="shared" si="4"/>
        <v>29954.2</v>
      </c>
      <c r="W28" s="2">
        <f t="shared" si="4"/>
        <v>1901.8000000000002</v>
      </c>
      <c r="X28" s="2">
        <f t="shared" si="4"/>
        <v>38083.7</v>
      </c>
      <c r="Y28" s="2">
        <f t="shared" si="4"/>
        <v>78157.2</v>
      </c>
      <c r="Z28" s="2">
        <f t="shared" si="4"/>
        <v>26719.3</v>
      </c>
      <c r="AA28" s="3">
        <f t="shared" si="4"/>
        <v>26719.3</v>
      </c>
      <c r="AB28" s="65">
        <f t="shared" si="4"/>
        <v>0</v>
      </c>
      <c r="AC28" s="2">
        <f t="shared" si="4"/>
        <v>0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1</v>
      </c>
      <c r="AH28" s="2">
        <f t="shared" si="5"/>
        <v>0</v>
      </c>
      <c r="AI28" s="65">
        <f t="shared" si="5"/>
        <v>4484325.2</v>
      </c>
      <c r="AJ28" s="69">
        <f t="shared" si="5"/>
        <v>2442196.7</v>
      </c>
      <c r="AK28" s="71">
        <f t="shared" si="5"/>
        <v>1634856</v>
      </c>
      <c r="AL28" s="67">
        <f t="shared" si="5"/>
        <v>20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69445</v>
      </c>
      <c r="H29" s="73"/>
      <c r="I29" s="75">
        <f>SUM(I20,I11,I14,I23)</f>
        <v>118142.7</v>
      </c>
      <c r="J29" s="76"/>
      <c r="K29" s="75"/>
      <c r="L29" s="74">
        <f>SUM(L20,L11,L14,L23)</f>
        <v>5798.5</v>
      </c>
      <c r="M29" s="74">
        <f>SUM(M20,M11,M14,M23)</f>
        <v>9681.3</v>
      </c>
      <c r="N29" s="73"/>
      <c r="O29" s="75"/>
      <c r="P29" s="74"/>
      <c r="Q29" s="74"/>
      <c r="R29" s="77">
        <f>SUM(O28:Q28)</f>
        <v>298869.5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53727.5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170419.3</v>
      </c>
      <c r="J30" s="110">
        <f>IF(H31=0,0,I30/H31*100)</f>
        <v>59.05812269113743</v>
      </c>
      <c r="K30" s="65"/>
      <c r="L30" s="2">
        <f>SUM(L21,L12,L18)</f>
        <v>173</v>
      </c>
      <c r="M30" s="2">
        <f>SUM(M21,M12,M18)</f>
        <v>18</v>
      </c>
      <c r="N30" s="3"/>
      <c r="O30" s="65"/>
      <c r="P30" s="2"/>
      <c r="Q30" s="2"/>
      <c r="R30" s="111">
        <f>IF(H31=0,0,(O31+P31+Q31)/H31*100)</f>
        <v>90.52976483390051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42468.1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358007</v>
      </c>
      <c r="G31" s="68">
        <f>SUM(G22,G13,G19)</f>
        <v>0</v>
      </c>
      <c r="H31" s="3">
        <f>SUM(H22,H13,H19)</f>
        <v>288562</v>
      </c>
      <c r="I31" s="69"/>
      <c r="J31" s="70"/>
      <c r="K31" s="65">
        <f>SUM(K22,K13,K19)</f>
        <v>276115.2</v>
      </c>
      <c r="L31" s="71"/>
      <c r="M31" s="71"/>
      <c r="N31" s="3">
        <f>SUM(N22,N13,N19)</f>
        <v>27327.5</v>
      </c>
      <c r="O31" s="65">
        <f>SUM(O22,O13,O19)</f>
        <v>3348.8</v>
      </c>
      <c r="P31" s="2">
        <f>SUM(P22,P13,P19)</f>
        <v>100791.20000000001</v>
      </c>
      <c r="Q31" s="2">
        <f>SUM(Q22,Q13,Q19)</f>
        <v>157094.5</v>
      </c>
      <c r="R31" s="108"/>
      <c r="S31" s="1">
        <f aca="true" t="shared" si="6" ref="S31:AE31">SUM(S22,S13,S19)</f>
        <v>0</v>
      </c>
      <c r="T31" s="2">
        <f t="shared" si="6"/>
        <v>349.70000000000005</v>
      </c>
      <c r="U31" s="2">
        <f t="shared" si="6"/>
        <v>140115.4</v>
      </c>
      <c r="V31" s="2">
        <f t="shared" si="6"/>
        <v>29954.2</v>
      </c>
      <c r="W31" s="2">
        <f t="shared" si="6"/>
        <v>1901.8</v>
      </c>
      <c r="X31" s="2">
        <f t="shared" si="6"/>
        <v>38083.7</v>
      </c>
      <c r="Y31" s="2">
        <f t="shared" si="6"/>
        <v>78157.2</v>
      </c>
      <c r="Z31" s="2">
        <f t="shared" si="6"/>
        <v>26719.3</v>
      </c>
      <c r="AA31" s="3">
        <f t="shared" si="6"/>
        <v>26719.3</v>
      </c>
      <c r="AB31" s="65">
        <f t="shared" si="6"/>
        <v>0</v>
      </c>
      <c r="AC31" s="2">
        <f t="shared" si="6"/>
        <v>0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0</v>
      </c>
      <c r="AH31" s="2">
        <f t="shared" si="7"/>
        <v>0</v>
      </c>
      <c r="AI31" s="65">
        <f t="shared" si="7"/>
        <v>3624637.1999999997</v>
      </c>
      <c r="AJ31" s="69">
        <f t="shared" si="7"/>
        <v>2030630.7</v>
      </c>
      <c r="AK31" s="71">
        <f t="shared" si="7"/>
        <v>1340593</v>
      </c>
      <c r="AL31" s="67">
        <f t="shared" si="7"/>
        <v>19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69445</v>
      </c>
      <c r="H32" s="73"/>
      <c r="I32" s="75">
        <f>SUM(I23,I14,I20)</f>
        <v>118142.7</v>
      </c>
      <c r="J32" s="76"/>
      <c r="K32" s="75"/>
      <c r="L32" s="74">
        <f>SUM(L23,L14,L20)</f>
        <v>4998.5</v>
      </c>
      <c r="M32" s="74">
        <f>SUM(M23,M14,M20)</f>
        <v>7448.3</v>
      </c>
      <c r="N32" s="73"/>
      <c r="O32" s="75"/>
      <c r="P32" s="74"/>
      <c r="Q32" s="74"/>
      <c r="R32" s="77">
        <f>SUM(O31:Q31)</f>
        <v>261234.5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36227.5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34496</v>
      </c>
      <c r="J33" s="104">
        <v>70.3</v>
      </c>
      <c r="K33" s="86"/>
      <c r="L33" s="85">
        <v>24</v>
      </c>
      <c r="M33" s="85">
        <v>3</v>
      </c>
      <c r="N33" s="84"/>
      <c r="O33" s="86"/>
      <c r="P33" s="85"/>
      <c r="Q33" s="85"/>
      <c r="R33" s="105">
        <v>52.1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497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49160</v>
      </c>
      <c r="G34" s="92"/>
      <c r="H34" s="84">
        <v>49039</v>
      </c>
      <c r="I34" s="93"/>
      <c r="J34" s="94"/>
      <c r="K34" s="86">
        <v>48652</v>
      </c>
      <c r="L34" s="95"/>
      <c r="M34" s="95"/>
      <c r="N34" s="84">
        <v>23474</v>
      </c>
      <c r="O34" s="86">
        <v>753</v>
      </c>
      <c r="P34" s="85">
        <v>482</v>
      </c>
      <c r="Q34" s="85">
        <v>24330</v>
      </c>
      <c r="R34" s="96"/>
      <c r="S34" s="89"/>
      <c r="T34" s="85">
        <v>99</v>
      </c>
      <c r="U34" s="85">
        <v>8051</v>
      </c>
      <c r="V34" s="85">
        <v>26346</v>
      </c>
      <c r="W34" s="85">
        <v>213</v>
      </c>
      <c r="X34" s="85">
        <v>1163</v>
      </c>
      <c r="Y34" s="85">
        <v>13167</v>
      </c>
      <c r="Z34" s="85"/>
      <c r="AA34" s="84">
        <v>3102</v>
      </c>
      <c r="AB34" s="86"/>
      <c r="AC34" s="85"/>
      <c r="AD34" s="85"/>
      <c r="AE34" s="84"/>
      <c r="AF34" s="95"/>
      <c r="AG34" s="86"/>
      <c r="AH34" s="85"/>
      <c r="AI34" s="86">
        <v>354179</v>
      </c>
      <c r="AJ34" s="93">
        <v>245994</v>
      </c>
      <c r="AK34" s="95">
        <v>196390</v>
      </c>
      <c r="AL34" s="91">
        <v>18</v>
      </c>
    </row>
    <row r="35" spans="1:38" ht="13.5">
      <c r="A35" s="48"/>
      <c r="B35" s="62"/>
      <c r="C35" s="62"/>
      <c r="D35" s="62"/>
      <c r="E35" s="62"/>
      <c r="F35" s="97"/>
      <c r="G35" s="98">
        <v>121</v>
      </c>
      <c r="H35" s="97"/>
      <c r="I35" s="99">
        <v>14543</v>
      </c>
      <c r="J35" s="100"/>
      <c r="K35" s="99"/>
      <c r="L35" s="98">
        <v>312</v>
      </c>
      <c r="M35" s="98">
        <v>75</v>
      </c>
      <c r="N35" s="97"/>
      <c r="O35" s="99"/>
      <c r="P35" s="98"/>
      <c r="Q35" s="98"/>
      <c r="R35" s="101">
        <v>25565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488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34213</v>
      </c>
      <c r="J36" s="104">
        <v>51.7</v>
      </c>
      <c r="K36" s="86"/>
      <c r="L36" s="85">
        <v>38</v>
      </c>
      <c r="M36" s="85"/>
      <c r="N36" s="84"/>
      <c r="O36" s="86"/>
      <c r="P36" s="85"/>
      <c r="Q36" s="85"/>
      <c r="R36" s="105">
        <v>87.8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947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60892</v>
      </c>
      <c r="G37" s="92">
        <v>44</v>
      </c>
      <c r="H37" s="84">
        <v>60150</v>
      </c>
      <c r="I37" s="93"/>
      <c r="J37" s="94"/>
      <c r="K37" s="86">
        <v>59478</v>
      </c>
      <c r="L37" s="95"/>
      <c r="M37" s="95"/>
      <c r="N37" s="84">
        <v>7346</v>
      </c>
      <c r="O37" s="86">
        <v>1447</v>
      </c>
      <c r="P37" s="85">
        <v>239</v>
      </c>
      <c r="Q37" s="85">
        <v>51118</v>
      </c>
      <c r="R37" s="96"/>
      <c r="S37" s="89"/>
      <c r="T37" s="85">
        <v>26</v>
      </c>
      <c r="U37" s="85">
        <v>3842</v>
      </c>
      <c r="V37" s="85">
        <v>303444</v>
      </c>
      <c r="W37" s="85">
        <v>302</v>
      </c>
      <c r="X37" s="85">
        <v>2492</v>
      </c>
      <c r="Y37" s="85">
        <v>23144</v>
      </c>
      <c r="Z37" s="85"/>
      <c r="AA37" s="84">
        <v>7529</v>
      </c>
      <c r="AB37" s="86"/>
      <c r="AC37" s="85"/>
      <c r="AD37" s="85"/>
      <c r="AE37" s="84"/>
      <c r="AF37" s="95"/>
      <c r="AG37" s="86"/>
      <c r="AH37" s="85"/>
      <c r="AI37" s="86">
        <v>408504</v>
      </c>
      <c r="AJ37" s="93">
        <v>263869</v>
      </c>
      <c r="AK37" s="95">
        <v>202379</v>
      </c>
      <c r="AL37" s="91">
        <v>34</v>
      </c>
    </row>
    <row r="38" spans="1:38" ht="13.5">
      <c r="A38" s="48"/>
      <c r="B38" s="62"/>
      <c r="C38" s="62"/>
      <c r="D38" s="62"/>
      <c r="E38" s="62"/>
      <c r="F38" s="97"/>
      <c r="G38" s="98">
        <v>698</v>
      </c>
      <c r="H38" s="97"/>
      <c r="I38" s="99">
        <v>25937</v>
      </c>
      <c r="J38" s="100"/>
      <c r="K38" s="99"/>
      <c r="L38" s="98">
        <v>672</v>
      </c>
      <c r="M38" s="98"/>
      <c r="N38" s="97"/>
      <c r="O38" s="99"/>
      <c r="P38" s="98"/>
      <c r="Q38" s="98"/>
      <c r="R38" s="101">
        <v>52804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947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68709</v>
      </c>
      <c r="J39" s="104">
        <v>63.5</v>
      </c>
      <c r="K39" s="86"/>
      <c r="L39" s="85">
        <v>62</v>
      </c>
      <c r="M39" s="85">
        <v>3</v>
      </c>
      <c r="N39" s="84"/>
      <c r="O39" s="86"/>
      <c r="P39" s="85"/>
      <c r="Q39" s="85"/>
      <c r="R39" s="105">
        <v>71.8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1444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110052</v>
      </c>
      <c r="G40" s="92">
        <v>44</v>
      </c>
      <c r="H40" s="84">
        <v>109189</v>
      </c>
      <c r="I40" s="93"/>
      <c r="J40" s="94"/>
      <c r="K40" s="86">
        <v>108130</v>
      </c>
      <c r="L40" s="95"/>
      <c r="M40" s="95"/>
      <c r="N40" s="84">
        <v>30820</v>
      </c>
      <c r="O40" s="86">
        <v>2200</v>
      </c>
      <c r="P40" s="85">
        <v>721</v>
      </c>
      <c r="Q40" s="85">
        <v>75448</v>
      </c>
      <c r="R40" s="96"/>
      <c r="S40" s="89"/>
      <c r="T40" s="85">
        <v>125</v>
      </c>
      <c r="U40" s="85">
        <v>3842</v>
      </c>
      <c r="V40" s="85">
        <v>56690</v>
      </c>
      <c r="W40" s="85">
        <v>515</v>
      </c>
      <c r="X40" s="85">
        <v>3655</v>
      </c>
      <c r="Y40" s="85">
        <v>36311</v>
      </c>
      <c r="Z40" s="85"/>
      <c r="AA40" s="84">
        <v>10631</v>
      </c>
      <c r="AB40" s="86"/>
      <c r="AC40" s="85"/>
      <c r="AD40" s="85"/>
      <c r="AE40" s="84"/>
      <c r="AF40" s="95"/>
      <c r="AG40" s="86"/>
      <c r="AH40" s="85"/>
      <c r="AI40" s="86">
        <v>762683</v>
      </c>
      <c r="AJ40" s="93">
        <v>509863</v>
      </c>
      <c r="AK40" s="95">
        <v>398769</v>
      </c>
      <c r="AL40" s="91">
        <v>52</v>
      </c>
    </row>
    <row r="41" spans="1:38" ht="13.5">
      <c r="A41" s="124"/>
      <c r="B41" s="62"/>
      <c r="C41" s="62"/>
      <c r="D41" s="62"/>
      <c r="E41" s="62"/>
      <c r="F41" s="97"/>
      <c r="G41" s="98">
        <v>819</v>
      </c>
      <c r="H41" s="97"/>
      <c r="I41" s="99">
        <v>40480</v>
      </c>
      <c r="J41" s="100"/>
      <c r="K41" s="99"/>
      <c r="L41" s="98">
        <v>984</v>
      </c>
      <c r="M41" s="98">
        <v>75</v>
      </c>
      <c r="N41" s="97"/>
      <c r="O41" s="99"/>
      <c r="P41" s="98"/>
      <c r="Q41" s="98"/>
      <c r="R41" s="101">
        <v>78369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1435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111842</v>
      </c>
      <c r="J42" s="104">
        <v>42.8</v>
      </c>
      <c r="K42" s="86"/>
      <c r="L42" s="85">
        <v>207</v>
      </c>
      <c r="M42" s="85">
        <v>3</v>
      </c>
      <c r="N42" s="84"/>
      <c r="O42" s="86"/>
      <c r="P42" s="85"/>
      <c r="Q42" s="85"/>
      <c r="R42" s="105">
        <v>69.5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538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285480</v>
      </c>
      <c r="G43" s="92">
        <v>1762</v>
      </c>
      <c r="H43" s="84">
        <v>261321</v>
      </c>
      <c r="I43" s="93"/>
      <c r="J43" s="94"/>
      <c r="K43" s="86">
        <v>258434</v>
      </c>
      <c r="L43" s="95"/>
      <c r="M43" s="95"/>
      <c r="N43" s="84">
        <v>79671</v>
      </c>
      <c r="O43" s="86">
        <v>16703</v>
      </c>
      <c r="P43" s="85">
        <v>420</v>
      </c>
      <c r="Q43" s="85">
        <v>164527</v>
      </c>
      <c r="R43" s="96"/>
      <c r="S43" s="89">
        <v>13</v>
      </c>
      <c r="T43" s="85">
        <v>103</v>
      </c>
      <c r="U43" s="85">
        <v>15900</v>
      </c>
      <c r="V43" s="85">
        <v>95826</v>
      </c>
      <c r="W43" s="85">
        <v>1024</v>
      </c>
      <c r="X43" s="85">
        <v>9168</v>
      </c>
      <c r="Y43" s="85">
        <v>139287</v>
      </c>
      <c r="Z43" s="85"/>
      <c r="AA43" s="84">
        <v>46388</v>
      </c>
      <c r="AB43" s="86"/>
      <c r="AC43" s="85"/>
      <c r="AD43" s="85"/>
      <c r="AE43" s="84"/>
      <c r="AF43" s="95"/>
      <c r="AG43" s="86"/>
      <c r="AH43" s="85"/>
      <c r="AI43" s="86">
        <v>1471302</v>
      </c>
      <c r="AJ43" s="93">
        <v>1051694</v>
      </c>
      <c r="AK43" s="95">
        <v>793142</v>
      </c>
      <c r="AL43" s="91">
        <v>319</v>
      </c>
    </row>
    <row r="44" spans="1:38" ht="13.5">
      <c r="A44" s="48"/>
      <c r="B44" s="62"/>
      <c r="C44" s="62"/>
      <c r="D44" s="62"/>
      <c r="E44" s="62"/>
      <c r="F44" s="97"/>
      <c r="G44" s="98">
        <v>22397</v>
      </c>
      <c r="H44" s="97"/>
      <c r="I44" s="99">
        <v>149479</v>
      </c>
      <c r="J44" s="100"/>
      <c r="K44" s="99"/>
      <c r="L44" s="98">
        <v>2691</v>
      </c>
      <c r="M44" s="98">
        <v>196</v>
      </c>
      <c r="N44" s="97"/>
      <c r="O44" s="99"/>
      <c r="P44" s="98"/>
      <c r="Q44" s="98"/>
      <c r="R44" s="101">
        <v>181650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416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180551</v>
      </c>
      <c r="J45" s="104">
        <v>48.7</v>
      </c>
      <c r="K45" s="86"/>
      <c r="L45" s="85">
        <v>269</v>
      </c>
      <c r="M45" s="85">
        <v>6</v>
      </c>
      <c r="N45" s="84"/>
      <c r="O45" s="86"/>
      <c r="P45" s="85"/>
      <c r="Q45" s="85"/>
      <c r="R45" s="105">
        <v>70.2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1973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395532</v>
      </c>
      <c r="G46" s="92">
        <v>1806</v>
      </c>
      <c r="H46" s="84">
        <v>370510</v>
      </c>
      <c r="I46" s="93"/>
      <c r="J46" s="94"/>
      <c r="K46" s="86">
        <v>366564</v>
      </c>
      <c r="L46" s="95"/>
      <c r="M46" s="95"/>
      <c r="N46" s="84">
        <v>110491</v>
      </c>
      <c r="O46" s="86">
        <v>18903</v>
      </c>
      <c r="P46" s="85">
        <v>1141</v>
      </c>
      <c r="Q46" s="85">
        <v>239975</v>
      </c>
      <c r="R46" s="106"/>
      <c r="S46" s="89">
        <v>13</v>
      </c>
      <c r="T46" s="85">
        <v>228</v>
      </c>
      <c r="U46" s="85">
        <v>27793</v>
      </c>
      <c r="V46" s="85">
        <v>152516</v>
      </c>
      <c r="W46" s="85">
        <v>1539</v>
      </c>
      <c r="X46" s="85">
        <v>12823</v>
      </c>
      <c r="Y46" s="85">
        <v>175598</v>
      </c>
      <c r="Z46" s="85"/>
      <c r="AA46" s="84">
        <v>57019</v>
      </c>
      <c r="AB46" s="86"/>
      <c r="AC46" s="85"/>
      <c r="AD46" s="85"/>
      <c r="AE46" s="84"/>
      <c r="AF46" s="95"/>
      <c r="AG46" s="86"/>
      <c r="AH46" s="85"/>
      <c r="AI46" s="86">
        <v>2233985</v>
      </c>
      <c r="AJ46" s="93">
        <v>1561557</v>
      </c>
      <c r="AK46" s="95">
        <v>1191911</v>
      </c>
      <c r="AL46" s="91">
        <v>371</v>
      </c>
    </row>
    <row r="47" spans="1:38" ht="13.5">
      <c r="A47" s="124"/>
      <c r="B47" s="62"/>
      <c r="C47" s="62"/>
      <c r="D47" s="62"/>
      <c r="E47" s="62"/>
      <c r="F47" s="97"/>
      <c r="G47" s="98">
        <v>23210</v>
      </c>
      <c r="H47" s="97"/>
      <c r="I47" s="99">
        <v>189959</v>
      </c>
      <c r="J47" s="100"/>
      <c r="K47" s="99"/>
      <c r="L47" s="98">
        <v>3675</v>
      </c>
      <c r="M47" s="98">
        <v>271</v>
      </c>
      <c r="N47" s="97"/>
      <c r="O47" s="99"/>
      <c r="P47" s="98"/>
      <c r="Q47" s="98"/>
      <c r="R47" s="101">
        <v>260019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1851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388605.30000000005</v>
      </c>
      <c r="J54" s="110">
        <f>IF(H55=0,0,I54/H55*100)</f>
        <v>55.77743585179997</v>
      </c>
      <c r="K54" s="65"/>
      <c r="L54" s="2">
        <f>SUM(L9,L12,L18,L21,L33,L36,L42)</f>
        <v>462</v>
      </c>
      <c r="M54" s="2">
        <f>SUM(M9,M12,M18,M21,M33,M36,M42)</f>
        <v>27</v>
      </c>
      <c r="N54" s="3"/>
      <c r="O54" s="65"/>
      <c r="P54" s="2"/>
      <c r="Q54" s="2"/>
      <c r="R54" s="111">
        <f>IF(H55=0,0,(O55+P55+Q55)/H55*100)</f>
        <v>80.2185854311784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65046.100000000006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791174</v>
      </c>
      <c r="G55" s="68">
        <f>SUM(G10,G13,G19,G22,G34,G37,G43)</f>
        <v>1806</v>
      </c>
      <c r="H55" s="3">
        <f>SUM(H10,H13,H19,H22,H34,H37,H43)</f>
        <v>696707</v>
      </c>
      <c r="I55" s="69"/>
      <c r="J55" s="112"/>
      <c r="K55" s="65">
        <f>SUM(K10,K13,K19,K22,K34,K37,K43)</f>
        <v>677281.2</v>
      </c>
      <c r="L55" s="71"/>
      <c r="M55" s="71"/>
      <c r="N55" s="3">
        <f>SUM(N10,N13,N19,N22,N34,N37,N43)</f>
        <v>137818.5</v>
      </c>
      <c r="O55" s="65">
        <f>SUM(O10,O13,O19,O22,O34,O37,O43)</f>
        <v>24485.8</v>
      </c>
      <c r="P55" s="2">
        <f>SUM(P10,P13,P19,P22,P34,P37,P43)</f>
        <v>137333.2</v>
      </c>
      <c r="Q55" s="2">
        <f>SUM(Q10,Q13,Q19,Q22,Q34,Q37,Q43)</f>
        <v>397069.5</v>
      </c>
      <c r="R55" s="72"/>
      <c r="S55" s="1">
        <f aca="true" t="shared" si="8" ref="S55:AE55">SUM(S10,S13,S19,S22,S34,S37,S43)</f>
        <v>13</v>
      </c>
      <c r="T55" s="2">
        <f t="shared" si="8"/>
        <v>577.7</v>
      </c>
      <c r="U55" s="2">
        <f t="shared" si="8"/>
        <v>205543.4</v>
      </c>
      <c r="V55" s="2">
        <f t="shared" si="8"/>
        <v>455570.2</v>
      </c>
      <c r="W55" s="2">
        <f t="shared" si="8"/>
        <v>3440.8</v>
      </c>
      <c r="X55" s="2">
        <f t="shared" si="8"/>
        <v>50906.7</v>
      </c>
      <c r="Y55" s="2">
        <f t="shared" si="8"/>
        <v>253755.2</v>
      </c>
      <c r="Z55" s="2">
        <f t="shared" si="8"/>
        <v>26719.3</v>
      </c>
      <c r="AA55" s="3">
        <f t="shared" si="8"/>
        <v>83738.3</v>
      </c>
      <c r="AB55" s="65">
        <f t="shared" si="8"/>
        <v>0</v>
      </c>
      <c r="AC55" s="65">
        <f t="shared" si="8"/>
        <v>0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1</v>
      </c>
      <c r="AH55" s="2">
        <f t="shared" si="9"/>
        <v>0</v>
      </c>
      <c r="AI55" s="65">
        <f t="shared" si="9"/>
        <v>6718310.2</v>
      </c>
      <c r="AJ55" s="69">
        <f t="shared" si="9"/>
        <v>4003753.7</v>
      </c>
      <c r="AK55" s="71">
        <f t="shared" si="9"/>
        <v>2826767</v>
      </c>
      <c r="AL55" s="67">
        <f t="shared" si="9"/>
        <v>391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92661</v>
      </c>
      <c r="H56" s="115"/>
      <c r="I56" s="117">
        <f>SUM(I11,I14,I20,I23,I35,I38,I44)</f>
        <v>308101.7</v>
      </c>
      <c r="J56" s="115"/>
      <c r="K56" s="117"/>
      <c r="L56" s="116">
        <f>SUM(L11,L14,L20,L23,L35,L38,L44)</f>
        <v>9473.5</v>
      </c>
      <c r="M56" s="116">
        <f>SUM(M11,M14,M20,M23,M35,M38,M44)</f>
        <v>9952.3</v>
      </c>
      <c r="N56" s="115"/>
      <c r="O56" s="117"/>
      <c r="P56" s="116"/>
      <c r="Q56" s="116"/>
      <c r="R56" s="118">
        <f>SUM(O55:Q55)</f>
        <v>558888.5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55578.5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27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97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松前町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96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3935</v>
      </c>
      <c r="J9" s="87">
        <v>100</v>
      </c>
      <c r="K9" s="86"/>
      <c r="L9" s="85">
        <v>13</v>
      </c>
      <c r="M9" s="85">
        <v>0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7870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3935</v>
      </c>
      <c r="G10" s="92">
        <v>0</v>
      </c>
      <c r="H10" s="84">
        <v>3935</v>
      </c>
      <c r="I10" s="93"/>
      <c r="J10" s="94"/>
      <c r="K10" s="86">
        <v>3691</v>
      </c>
      <c r="L10" s="95"/>
      <c r="M10" s="95"/>
      <c r="N10" s="84">
        <v>0</v>
      </c>
      <c r="O10" s="86">
        <v>0</v>
      </c>
      <c r="P10" s="85">
        <v>3935</v>
      </c>
      <c r="Q10" s="85">
        <v>0</v>
      </c>
      <c r="R10" s="96"/>
      <c r="S10" s="89">
        <v>0</v>
      </c>
      <c r="T10" s="85">
        <v>3935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0</v>
      </c>
      <c r="AC10" s="85">
        <v>0</v>
      </c>
      <c r="AD10" s="85">
        <v>0</v>
      </c>
      <c r="AE10" s="84">
        <v>0</v>
      </c>
      <c r="AF10" s="95"/>
      <c r="AG10" s="86">
        <v>1</v>
      </c>
      <c r="AH10" s="85">
        <v>0</v>
      </c>
      <c r="AI10" s="86">
        <v>103746</v>
      </c>
      <c r="AJ10" s="93">
        <v>103746</v>
      </c>
      <c r="AK10" s="95">
        <v>59267</v>
      </c>
      <c r="AL10" s="91">
        <v>1</v>
      </c>
    </row>
    <row r="11" spans="1:38" ht="13.5">
      <c r="A11" s="124"/>
      <c r="B11" s="62"/>
      <c r="C11" s="62"/>
      <c r="D11" s="62"/>
      <c r="E11" s="62"/>
      <c r="F11" s="97"/>
      <c r="G11" s="98">
        <v>0</v>
      </c>
      <c r="H11" s="97"/>
      <c r="I11" s="99">
        <v>0</v>
      </c>
      <c r="J11" s="100"/>
      <c r="K11" s="99"/>
      <c r="L11" s="98">
        <v>244</v>
      </c>
      <c r="M11" s="98">
        <v>0</v>
      </c>
      <c r="N11" s="97"/>
      <c r="O11" s="99"/>
      <c r="P11" s="98"/>
      <c r="Q11" s="98"/>
      <c r="R11" s="101">
        <v>3935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3935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/>
      <c r="G12" s="85"/>
      <c r="H12" s="84"/>
      <c r="I12" s="86"/>
      <c r="J12" s="87"/>
      <c r="K12" s="86"/>
      <c r="L12" s="85"/>
      <c r="M12" s="85"/>
      <c r="N12" s="84"/>
      <c r="O12" s="86"/>
      <c r="P12" s="85"/>
      <c r="Q12" s="85"/>
      <c r="R12" s="88"/>
      <c r="S12" s="89"/>
      <c r="T12" s="85"/>
      <c r="U12" s="85"/>
      <c r="V12" s="85"/>
      <c r="W12" s="85"/>
      <c r="X12" s="85"/>
      <c r="Y12" s="85"/>
      <c r="Z12" s="85"/>
      <c r="AA12" s="84"/>
      <c r="AB12" s="86"/>
      <c r="AC12" s="85"/>
      <c r="AD12" s="85"/>
      <c r="AE12" s="84"/>
      <c r="AF12" s="86"/>
      <c r="AG12" s="86"/>
      <c r="AH12" s="85"/>
      <c r="AI12" s="86"/>
      <c r="AJ12" s="86"/>
      <c r="AK12" s="85"/>
      <c r="AL12" s="91"/>
    </row>
    <row r="13" spans="1:38" ht="13.5">
      <c r="A13" s="123"/>
      <c r="B13" s="64"/>
      <c r="C13" s="64"/>
      <c r="D13" s="64"/>
      <c r="E13" s="64"/>
      <c r="F13" s="84"/>
      <c r="G13" s="92"/>
      <c r="H13" s="84"/>
      <c r="I13" s="93"/>
      <c r="J13" s="94"/>
      <c r="K13" s="86"/>
      <c r="L13" s="95"/>
      <c r="M13" s="95"/>
      <c r="N13" s="84"/>
      <c r="O13" s="86"/>
      <c r="P13" s="85"/>
      <c r="Q13" s="85"/>
      <c r="R13" s="96"/>
      <c r="S13" s="89"/>
      <c r="T13" s="85"/>
      <c r="U13" s="85"/>
      <c r="V13" s="85"/>
      <c r="W13" s="85"/>
      <c r="X13" s="85"/>
      <c r="Y13" s="85"/>
      <c r="Z13" s="85"/>
      <c r="AA13" s="84"/>
      <c r="AB13" s="86"/>
      <c r="AC13" s="85"/>
      <c r="AD13" s="85"/>
      <c r="AE13" s="84"/>
      <c r="AF13" s="95"/>
      <c r="AG13" s="86"/>
      <c r="AH13" s="85"/>
      <c r="AI13" s="86"/>
      <c r="AJ13" s="93"/>
      <c r="AK13" s="95"/>
      <c r="AL13" s="91"/>
    </row>
    <row r="14" spans="1:38" ht="13.5">
      <c r="A14" s="124"/>
      <c r="B14" s="62"/>
      <c r="C14" s="62"/>
      <c r="D14" s="62"/>
      <c r="E14" s="62"/>
      <c r="F14" s="97"/>
      <c r="G14" s="98"/>
      <c r="H14" s="97"/>
      <c r="I14" s="99"/>
      <c r="J14" s="100"/>
      <c r="K14" s="99"/>
      <c r="L14" s="98"/>
      <c r="M14" s="98"/>
      <c r="N14" s="97"/>
      <c r="O14" s="99"/>
      <c r="P14" s="98"/>
      <c r="Q14" s="98"/>
      <c r="R14" s="101"/>
      <c r="S14" s="102"/>
      <c r="T14" s="98"/>
      <c r="U14" s="98"/>
      <c r="V14" s="98"/>
      <c r="W14" s="98"/>
      <c r="X14" s="98"/>
      <c r="Y14" s="98"/>
      <c r="Z14" s="98"/>
      <c r="AA14" s="97"/>
      <c r="AB14" s="99"/>
      <c r="AC14" s="98"/>
      <c r="AD14" s="98"/>
      <c r="AE14" s="97"/>
      <c r="AF14" s="99"/>
      <c r="AG14" s="99"/>
      <c r="AH14" s="98"/>
      <c r="AI14" s="99"/>
      <c r="AJ14" s="99"/>
      <c r="AK14" s="98"/>
      <c r="AL14" s="103"/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3935</v>
      </c>
      <c r="J15" s="110">
        <f>IF(H16=0,0,I15/H16*100)</f>
        <v>100</v>
      </c>
      <c r="K15" s="65"/>
      <c r="L15" s="2">
        <f>SUM(L9,L12)</f>
        <v>13</v>
      </c>
      <c r="M15" s="2">
        <f>SUM(M9,M12)</f>
        <v>0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7870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3935</v>
      </c>
      <c r="G16" s="68">
        <f>SUM(G10,G13)</f>
        <v>0</v>
      </c>
      <c r="H16" s="3">
        <f>SUM(H10,H13)</f>
        <v>3935</v>
      </c>
      <c r="I16" s="69"/>
      <c r="J16" s="70"/>
      <c r="K16" s="65">
        <f>SUM(K10,K13)</f>
        <v>3691</v>
      </c>
      <c r="L16" s="71"/>
      <c r="M16" s="71"/>
      <c r="N16" s="3">
        <f>SUM(N10,N13)</f>
        <v>0</v>
      </c>
      <c r="O16" s="65">
        <f>SUM(O10,O13)</f>
        <v>0</v>
      </c>
      <c r="P16" s="2">
        <f>SUM(P10,P13)</f>
        <v>3935</v>
      </c>
      <c r="Q16" s="2">
        <f>SUM(Q10,Q13)</f>
        <v>0</v>
      </c>
      <c r="R16" s="72"/>
      <c r="S16" s="1">
        <f aca="true" t="shared" si="0" ref="S16:AE16">SUM(S10,S13)</f>
        <v>0</v>
      </c>
      <c r="T16" s="2">
        <f t="shared" si="0"/>
        <v>3935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0</v>
      </c>
      <c r="AA16" s="3">
        <f t="shared" si="0"/>
        <v>0</v>
      </c>
      <c r="AB16" s="65">
        <f t="shared" si="0"/>
        <v>0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1</v>
      </c>
      <c r="AH16" s="2">
        <f t="shared" si="1"/>
        <v>0</v>
      </c>
      <c r="AI16" s="65">
        <f t="shared" si="1"/>
        <v>103746</v>
      </c>
      <c r="AJ16" s="69">
        <f t="shared" si="1"/>
        <v>103746</v>
      </c>
      <c r="AK16" s="71">
        <f t="shared" si="1"/>
        <v>59267</v>
      </c>
      <c r="AL16" s="67">
        <f t="shared" si="1"/>
        <v>1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0</v>
      </c>
      <c r="H17" s="73"/>
      <c r="I17" s="75">
        <f>SUM(I11,I14)</f>
        <v>0</v>
      </c>
      <c r="J17" s="76"/>
      <c r="K17" s="75"/>
      <c r="L17" s="74">
        <f>SUM(L11,L14)</f>
        <v>244</v>
      </c>
      <c r="M17" s="74">
        <f>SUM(M11,M14)</f>
        <v>0</v>
      </c>
      <c r="N17" s="73"/>
      <c r="O17" s="75"/>
      <c r="P17" s="74"/>
      <c r="Q17" s="74"/>
      <c r="R17" s="77">
        <f>SUM(O16:Q16)</f>
        <v>3935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3935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5609.7</v>
      </c>
      <c r="J18" s="87">
        <v>95.7</v>
      </c>
      <c r="K18" s="86" t="s">
        <v>115</v>
      </c>
      <c r="L18" s="85">
        <v>7</v>
      </c>
      <c r="M18" s="85">
        <v>0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7588.1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5862.3</v>
      </c>
      <c r="G19" s="92">
        <v>0</v>
      </c>
      <c r="H19" s="84">
        <v>5862.3</v>
      </c>
      <c r="I19" s="93" t="s">
        <v>115</v>
      </c>
      <c r="J19" s="94" t="s">
        <v>115</v>
      </c>
      <c r="K19" s="86">
        <v>5179</v>
      </c>
      <c r="L19" s="95" t="s">
        <v>115</v>
      </c>
      <c r="M19" s="95" t="s">
        <v>115</v>
      </c>
      <c r="N19" s="84">
        <v>0</v>
      </c>
      <c r="O19" s="86">
        <v>0</v>
      </c>
      <c r="P19" s="85">
        <v>5158.3</v>
      </c>
      <c r="Q19" s="85">
        <v>704</v>
      </c>
      <c r="R19" s="96" t="s">
        <v>115</v>
      </c>
      <c r="S19" s="89">
        <v>0</v>
      </c>
      <c r="T19" s="85">
        <v>0</v>
      </c>
      <c r="U19" s="85">
        <v>5131.7</v>
      </c>
      <c r="V19" s="85">
        <v>478</v>
      </c>
      <c r="W19" s="85">
        <v>0</v>
      </c>
      <c r="X19" s="85">
        <v>201.6</v>
      </c>
      <c r="Y19" s="85">
        <v>51</v>
      </c>
      <c r="Z19" s="85">
        <v>0</v>
      </c>
      <c r="AA19" s="84">
        <v>0</v>
      </c>
      <c r="AB19" s="86">
        <v>0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1</v>
      </c>
      <c r="AH19" s="85">
        <v>0</v>
      </c>
      <c r="AI19" s="86">
        <v>72189.9</v>
      </c>
      <c r="AJ19" s="93">
        <v>67450.9</v>
      </c>
      <c r="AK19" s="95">
        <v>34847.6</v>
      </c>
      <c r="AL19" s="91">
        <v>2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0</v>
      </c>
      <c r="H20" s="97" t="s">
        <v>115</v>
      </c>
      <c r="I20" s="99">
        <v>252.6</v>
      </c>
      <c r="J20" s="100" t="s">
        <v>115</v>
      </c>
      <c r="K20" s="99" t="s">
        <v>115</v>
      </c>
      <c r="L20" s="98">
        <v>683.3</v>
      </c>
      <c r="M20" s="98">
        <v>0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5862.3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3938.6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11581.2</v>
      </c>
      <c r="J21" s="87">
        <v>88</v>
      </c>
      <c r="K21" s="86" t="s">
        <v>115</v>
      </c>
      <c r="L21" s="85">
        <v>25</v>
      </c>
      <c r="M21" s="85">
        <v>0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100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10093.2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14885.9</v>
      </c>
      <c r="G22" s="92">
        <v>0</v>
      </c>
      <c r="H22" s="84">
        <v>13153.8</v>
      </c>
      <c r="I22" s="93" t="s">
        <v>115</v>
      </c>
      <c r="J22" s="94" t="s">
        <v>115</v>
      </c>
      <c r="K22" s="86">
        <v>12909.6</v>
      </c>
      <c r="L22" s="95" t="s">
        <v>115</v>
      </c>
      <c r="M22" s="95" t="s">
        <v>115</v>
      </c>
      <c r="N22" s="84">
        <v>0</v>
      </c>
      <c r="O22" s="86">
        <v>37.3</v>
      </c>
      <c r="P22" s="85">
        <v>9276.2</v>
      </c>
      <c r="Q22" s="85">
        <v>3840.3</v>
      </c>
      <c r="R22" s="96" t="s">
        <v>115</v>
      </c>
      <c r="S22" s="89">
        <v>0</v>
      </c>
      <c r="T22" s="85">
        <v>29.5</v>
      </c>
      <c r="U22" s="85">
        <v>10779.9</v>
      </c>
      <c r="V22" s="85">
        <v>771.8</v>
      </c>
      <c r="W22" s="85">
        <v>51.2</v>
      </c>
      <c r="X22" s="85">
        <v>713.4</v>
      </c>
      <c r="Y22" s="85">
        <v>808</v>
      </c>
      <c r="Z22" s="85">
        <v>0</v>
      </c>
      <c r="AA22" s="84">
        <v>0</v>
      </c>
      <c r="AB22" s="86">
        <v>0</v>
      </c>
      <c r="AC22" s="85">
        <v>3</v>
      </c>
      <c r="AD22" s="85" t="s">
        <v>115</v>
      </c>
      <c r="AE22" s="84" t="s">
        <v>115</v>
      </c>
      <c r="AF22" s="95" t="s">
        <v>115</v>
      </c>
      <c r="AG22" s="86">
        <v>1</v>
      </c>
      <c r="AH22" s="85">
        <v>0</v>
      </c>
      <c r="AI22" s="86">
        <v>128977</v>
      </c>
      <c r="AJ22" s="93">
        <v>126481.6</v>
      </c>
      <c r="AK22" s="95">
        <v>77209.8</v>
      </c>
      <c r="AL22" s="91">
        <v>4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1732.1</v>
      </c>
      <c r="H23" s="97" t="s">
        <v>115</v>
      </c>
      <c r="I23" s="99">
        <v>1572.6</v>
      </c>
      <c r="J23" s="100" t="s">
        <v>115</v>
      </c>
      <c r="K23" s="99" t="s">
        <v>115</v>
      </c>
      <c r="L23" s="98">
        <v>244.2</v>
      </c>
      <c r="M23" s="98">
        <v>0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13153.8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8567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17190.9</v>
      </c>
      <c r="J24" s="110">
        <f>IF(H25=0,0,I24/H25*100)</f>
        <v>90.40181740735484</v>
      </c>
      <c r="K24" s="65"/>
      <c r="L24" s="2">
        <f>SUM(L18,L21)</f>
        <v>32</v>
      </c>
      <c r="M24" s="2">
        <f>SUM(M18,M21)</f>
        <v>0</v>
      </c>
      <c r="N24" s="3"/>
      <c r="O24" s="65"/>
      <c r="P24" s="2"/>
      <c r="Q24" s="2"/>
      <c r="R24" s="111">
        <f>IF(H25=0,0,(O25+P25+Q25)/H25*100)</f>
        <v>100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17681.300000000003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20748.2</v>
      </c>
      <c r="G25" s="68">
        <f>SUM(G19,G22)</f>
        <v>0</v>
      </c>
      <c r="H25" s="3">
        <f>SUM(H19,H22)</f>
        <v>19016.1</v>
      </c>
      <c r="I25" s="69"/>
      <c r="J25" s="70"/>
      <c r="K25" s="65">
        <f>SUM(K19,K22)</f>
        <v>18088.6</v>
      </c>
      <c r="L25" s="71"/>
      <c r="M25" s="71"/>
      <c r="N25" s="3">
        <f>SUM(N19,N22)</f>
        <v>0</v>
      </c>
      <c r="O25" s="65">
        <f>SUM(O19,O22)</f>
        <v>37.3</v>
      </c>
      <c r="P25" s="2">
        <f>SUM(P19,P22)</f>
        <v>14434.5</v>
      </c>
      <c r="Q25" s="2">
        <f>SUM(Q19,Q22)</f>
        <v>4544.3</v>
      </c>
      <c r="R25" s="72"/>
      <c r="S25" s="1">
        <f aca="true" t="shared" si="2" ref="S25:AE25">SUM(S19,S22)</f>
        <v>0</v>
      </c>
      <c r="T25" s="2">
        <f t="shared" si="2"/>
        <v>29.5</v>
      </c>
      <c r="U25" s="2">
        <f t="shared" si="2"/>
        <v>15911.599999999999</v>
      </c>
      <c r="V25" s="2">
        <f t="shared" si="2"/>
        <v>1249.8</v>
      </c>
      <c r="W25" s="2">
        <f t="shared" si="2"/>
        <v>51.2</v>
      </c>
      <c r="X25" s="2">
        <f t="shared" si="2"/>
        <v>915</v>
      </c>
      <c r="Y25" s="2">
        <f t="shared" si="2"/>
        <v>859</v>
      </c>
      <c r="Z25" s="2">
        <f t="shared" si="2"/>
        <v>0</v>
      </c>
      <c r="AA25" s="3">
        <f t="shared" si="2"/>
        <v>0</v>
      </c>
      <c r="AB25" s="65">
        <f t="shared" si="2"/>
        <v>0</v>
      </c>
      <c r="AC25" s="2">
        <f t="shared" si="2"/>
        <v>3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2</v>
      </c>
      <c r="AH25" s="2">
        <f t="shared" si="3"/>
        <v>0</v>
      </c>
      <c r="AI25" s="65">
        <f t="shared" si="3"/>
        <v>201166.9</v>
      </c>
      <c r="AJ25" s="69">
        <f t="shared" si="3"/>
        <v>193932.5</v>
      </c>
      <c r="AK25" s="71">
        <f t="shared" si="3"/>
        <v>112057.4</v>
      </c>
      <c r="AL25" s="67">
        <f t="shared" si="3"/>
        <v>6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1732.1</v>
      </c>
      <c r="H26" s="73"/>
      <c r="I26" s="75">
        <f>SUM(I20,I23)</f>
        <v>1825.1999999999998</v>
      </c>
      <c r="J26" s="76"/>
      <c r="K26" s="75"/>
      <c r="L26" s="74">
        <f>SUM(L20,L23)</f>
        <v>927.5</v>
      </c>
      <c r="M26" s="74">
        <f>SUM(M20,M23)</f>
        <v>0</v>
      </c>
      <c r="N26" s="73"/>
      <c r="O26" s="75"/>
      <c r="P26" s="74"/>
      <c r="Q26" s="74"/>
      <c r="R26" s="77">
        <f>SUM(O25:Q25)</f>
        <v>19016.1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12505.6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21125.9</v>
      </c>
      <c r="J27" s="110">
        <f>IF(H28=0,0,I27/H28*100)</f>
        <v>92.04743999198297</v>
      </c>
      <c r="K27" s="65"/>
      <c r="L27" s="2">
        <f>SUM(L18,L9,L12,L21)</f>
        <v>45</v>
      </c>
      <c r="M27" s="2">
        <f>SUM(M18,M9,M12,M21)</f>
        <v>0</v>
      </c>
      <c r="N27" s="3"/>
      <c r="O27" s="65"/>
      <c r="P27" s="2"/>
      <c r="Q27" s="2"/>
      <c r="R27" s="111">
        <f>IF(H28=0,0,(O28+P28+Q28)/H28*100)</f>
        <v>100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25551.300000000003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24683.199999999997</v>
      </c>
      <c r="G28" s="68">
        <f>SUM(G19,G10,G13,G22)</f>
        <v>0</v>
      </c>
      <c r="H28" s="3">
        <f>SUM(H19,H10,H13,H22)</f>
        <v>22951.1</v>
      </c>
      <c r="I28" s="69"/>
      <c r="J28" s="70"/>
      <c r="K28" s="65">
        <f>SUM(K19,K10,K13,K22)</f>
        <v>21779.6</v>
      </c>
      <c r="L28" s="71"/>
      <c r="M28" s="71"/>
      <c r="N28" s="3">
        <f>SUM(N19,N10,N13,N22)</f>
        <v>0</v>
      </c>
      <c r="O28" s="65">
        <f>SUM(O19,O10,O13,O22)</f>
        <v>37.3</v>
      </c>
      <c r="P28" s="2">
        <f>SUM(P19,P10,P13,P22)</f>
        <v>18369.5</v>
      </c>
      <c r="Q28" s="2">
        <f>SUM(Q19,Q10,Q13,Q22)</f>
        <v>4544.3</v>
      </c>
      <c r="R28" s="108"/>
      <c r="S28" s="1">
        <f aca="true" t="shared" si="4" ref="S28:AE28">SUM(S19,S10,S13,S22)</f>
        <v>0</v>
      </c>
      <c r="T28" s="2">
        <f t="shared" si="4"/>
        <v>3964.5</v>
      </c>
      <c r="U28" s="2">
        <f t="shared" si="4"/>
        <v>15911.599999999999</v>
      </c>
      <c r="V28" s="2">
        <f t="shared" si="4"/>
        <v>1249.8</v>
      </c>
      <c r="W28" s="2">
        <f t="shared" si="4"/>
        <v>51.2</v>
      </c>
      <c r="X28" s="2">
        <f t="shared" si="4"/>
        <v>915</v>
      </c>
      <c r="Y28" s="2">
        <f t="shared" si="4"/>
        <v>859</v>
      </c>
      <c r="Z28" s="2">
        <f t="shared" si="4"/>
        <v>0</v>
      </c>
      <c r="AA28" s="3">
        <f t="shared" si="4"/>
        <v>0</v>
      </c>
      <c r="AB28" s="65">
        <f t="shared" si="4"/>
        <v>0</v>
      </c>
      <c r="AC28" s="2">
        <f t="shared" si="4"/>
        <v>3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3</v>
      </c>
      <c r="AH28" s="2">
        <f t="shared" si="5"/>
        <v>0</v>
      </c>
      <c r="AI28" s="65">
        <f t="shared" si="5"/>
        <v>304912.9</v>
      </c>
      <c r="AJ28" s="69">
        <f t="shared" si="5"/>
        <v>297678.5</v>
      </c>
      <c r="AK28" s="71">
        <f t="shared" si="5"/>
        <v>171324.40000000002</v>
      </c>
      <c r="AL28" s="67">
        <f t="shared" si="5"/>
        <v>7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1732.1</v>
      </c>
      <c r="H29" s="73"/>
      <c r="I29" s="75">
        <f>SUM(I20,I11,I14,I23)</f>
        <v>1825.1999999999998</v>
      </c>
      <c r="J29" s="76"/>
      <c r="K29" s="75"/>
      <c r="L29" s="74">
        <f>SUM(L20,L11,L14,L23)</f>
        <v>1171.5</v>
      </c>
      <c r="M29" s="74">
        <f>SUM(M20,M11,M14,M23)</f>
        <v>0</v>
      </c>
      <c r="N29" s="73"/>
      <c r="O29" s="75"/>
      <c r="P29" s="74"/>
      <c r="Q29" s="74"/>
      <c r="R29" s="77">
        <f>SUM(O28:Q28)</f>
        <v>22951.1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16440.6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17190.9</v>
      </c>
      <c r="J30" s="110">
        <f>IF(H31=0,0,I30/H31*100)</f>
        <v>90.40181740735484</v>
      </c>
      <c r="K30" s="65"/>
      <c r="L30" s="2">
        <f>SUM(L21,L12,L18)</f>
        <v>32</v>
      </c>
      <c r="M30" s="2">
        <f>SUM(M21,M12,M18)</f>
        <v>0</v>
      </c>
      <c r="N30" s="3"/>
      <c r="O30" s="65"/>
      <c r="P30" s="2"/>
      <c r="Q30" s="2"/>
      <c r="R30" s="111">
        <f>IF(H31=0,0,(O31+P31+Q31)/H31*100)</f>
        <v>100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17681.300000000003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20748.2</v>
      </c>
      <c r="G31" s="68">
        <f>SUM(G22,G13,G19)</f>
        <v>0</v>
      </c>
      <c r="H31" s="3">
        <f>SUM(H22,H13,H19)</f>
        <v>19016.1</v>
      </c>
      <c r="I31" s="69"/>
      <c r="J31" s="70"/>
      <c r="K31" s="65">
        <f>SUM(K22,K13,K19)</f>
        <v>18088.6</v>
      </c>
      <c r="L31" s="71"/>
      <c r="M31" s="71"/>
      <c r="N31" s="3">
        <f>SUM(N22,N13,N19)</f>
        <v>0</v>
      </c>
      <c r="O31" s="65">
        <f>SUM(O22,O13,O19)</f>
        <v>37.3</v>
      </c>
      <c r="P31" s="2">
        <f>SUM(P22,P13,P19)</f>
        <v>14434.5</v>
      </c>
      <c r="Q31" s="2">
        <f>SUM(Q22,Q13,Q19)</f>
        <v>4544.3</v>
      </c>
      <c r="R31" s="108"/>
      <c r="S31" s="1">
        <f aca="true" t="shared" si="6" ref="S31:AE31">SUM(S22,S13,S19)</f>
        <v>0</v>
      </c>
      <c r="T31" s="2">
        <f t="shared" si="6"/>
        <v>29.5</v>
      </c>
      <c r="U31" s="2">
        <f t="shared" si="6"/>
        <v>15911.599999999999</v>
      </c>
      <c r="V31" s="2">
        <f t="shared" si="6"/>
        <v>1249.8</v>
      </c>
      <c r="W31" s="2">
        <f t="shared" si="6"/>
        <v>51.2</v>
      </c>
      <c r="X31" s="2">
        <f t="shared" si="6"/>
        <v>915</v>
      </c>
      <c r="Y31" s="2">
        <f t="shared" si="6"/>
        <v>859</v>
      </c>
      <c r="Z31" s="2">
        <f t="shared" si="6"/>
        <v>0</v>
      </c>
      <c r="AA31" s="3">
        <f t="shared" si="6"/>
        <v>0</v>
      </c>
      <c r="AB31" s="65">
        <f t="shared" si="6"/>
        <v>0</v>
      </c>
      <c r="AC31" s="2">
        <f t="shared" si="6"/>
        <v>3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2</v>
      </c>
      <c r="AH31" s="2">
        <f t="shared" si="7"/>
        <v>0</v>
      </c>
      <c r="AI31" s="65">
        <f t="shared" si="7"/>
        <v>201166.9</v>
      </c>
      <c r="AJ31" s="69">
        <f t="shared" si="7"/>
        <v>193932.5</v>
      </c>
      <c r="AK31" s="71">
        <f t="shared" si="7"/>
        <v>112057.4</v>
      </c>
      <c r="AL31" s="67">
        <f t="shared" si="7"/>
        <v>6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1732.1</v>
      </c>
      <c r="H32" s="73"/>
      <c r="I32" s="75">
        <f>SUM(I23,I14,I20)</f>
        <v>1825.1999999999998</v>
      </c>
      <c r="J32" s="76"/>
      <c r="K32" s="75"/>
      <c r="L32" s="74">
        <f>SUM(L23,L14,L20)</f>
        <v>927.5</v>
      </c>
      <c r="M32" s="74">
        <f>SUM(M23,M14,M20)</f>
        <v>0</v>
      </c>
      <c r="N32" s="73"/>
      <c r="O32" s="75"/>
      <c r="P32" s="74"/>
      <c r="Q32" s="74"/>
      <c r="R32" s="77">
        <f>SUM(O31:Q31)</f>
        <v>19016.1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12505.6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8779</v>
      </c>
      <c r="J33" s="104">
        <v>99.7</v>
      </c>
      <c r="K33" s="86"/>
      <c r="L33" s="85">
        <v>11</v>
      </c>
      <c r="M33" s="85"/>
      <c r="N33" s="84"/>
      <c r="O33" s="86"/>
      <c r="P33" s="85"/>
      <c r="Q33" s="85"/>
      <c r="R33" s="105">
        <v>100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7163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8873</v>
      </c>
      <c r="G34" s="92"/>
      <c r="H34" s="84">
        <v>8807</v>
      </c>
      <c r="I34" s="93"/>
      <c r="J34" s="94"/>
      <c r="K34" s="86">
        <v>8532</v>
      </c>
      <c r="L34" s="95"/>
      <c r="M34" s="95"/>
      <c r="N34" s="84"/>
      <c r="O34" s="86">
        <v>31</v>
      </c>
      <c r="P34" s="85">
        <v>2616</v>
      </c>
      <c r="Q34" s="85">
        <v>6160</v>
      </c>
      <c r="R34" s="96"/>
      <c r="S34" s="89">
        <v>112</v>
      </c>
      <c r="T34" s="85">
        <v>1874</v>
      </c>
      <c r="U34" s="85">
        <v>2533</v>
      </c>
      <c r="V34" s="85">
        <v>4260</v>
      </c>
      <c r="W34" s="85"/>
      <c r="X34" s="85"/>
      <c r="Y34" s="85">
        <v>28</v>
      </c>
      <c r="Z34" s="85"/>
      <c r="AA34" s="84"/>
      <c r="AB34" s="86"/>
      <c r="AC34" s="85"/>
      <c r="AD34" s="85">
        <v>1</v>
      </c>
      <c r="AE34" s="84">
        <v>1</v>
      </c>
      <c r="AF34" s="95"/>
      <c r="AG34" s="86"/>
      <c r="AH34" s="85"/>
      <c r="AI34" s="86">
        <v>101701</v>
      </c>
      <c r="AJ34" s="93">
        <v>100466</v>
      </c>
      <c r="AK34" s="95">
        <v>62562</v>
      </c>
      <c r="AL34" s="91">
        <v>9</v>
      </c>
    </row>
    <row r="35" spans="1:38" ht="13.5">
      <c r="A35" s="48"/>
      <c r="B35" s="62"/>
      <c r="C35" s="62"/>
      <c r="D35" s="62"/>
      <c r="E35" s="62"/>
      <c r="F35" s="97"/>
      <c r="G35" s="98">
        <v>66</v>
      </c>
      <c r="H35" s="97"/>
      <c r="I35" s="99">
        <v>28</v>
      </c>
      <c r="J35" s="100"/>
      <c r="K35" s="99"/>
      <c r="L35" s="98">
        <v>275</v>
      </c>
      <c r="M35" s="98"/>
      <c r="N35" s="97"/>
      <c r="O35" s="99"/>
      <c r="P35" s="98"/>
      <c r="Q35" s="98"/>
      <c r="R35" s="101">
        <v>8807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4261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23006</v>
      </c>
      <c r="J36" s="104">
        <v>94.5</v>
      </c>
      <c r="K36" s="86"/>
      <c r="L36" s="85">
        <v>29</v>
      </c>
      <c r="M36" s="85"/>
      <c r="N36" s="84"/>
      <c r="O36" s="86"/>
      <c r="P36" s="85"/>
      <c r="Q36" s="85"/>
      <c r="R36" s="105">
        <v>97.7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3207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25094</v>
      </c>
      <c r="G37" s="92">
        <v>678</v>
      </c>
      <c r="H37" s="84">
        <v>24344</v>
      </c>
      <c r="I37" s="93"/>
      <c r="J37" s="94"/>
      <c r="K37" s="86">
        <v>24183</v>
      </c>
      <c r="L37" s="95"/>
      <c r="M37" s="95"/>
      <c r="N37" s="84">
        <v>556</v>
      </c>
      <c r="O37" s="86">
        <v>71</v>
      </c>
      <c r="P37" s="85">
        <v>51</v>
      </c>
      <c r="Q37" s="85">
        <v>23666</v>
      </c>
      <c r="R37" s="96"/>
      <c r="S37" s="89"/>
      <c r="T37" s="85">
        <v>269</v>
      </c>
      <c r="U37" s="85">
        <v>9211</v>
      </c>
      <c r="V37" s="85">
        <v>13527</v>
      </c>
      <c r="W37" s="85"/>
      <c r="X37" s="85">
        <v>124</v>
      </c>
      <c r="Y37" s="85">
        <v>1213</v>
      </c>
      <c r="Z37" s="85"/>
      <c r="AA37" s="84">
        <v>219</v>
      </c>
      <c r="AB37" s="86">
        <v>1</v>
      </c>
      <c r="AC37" s="85">
        <v>2</v>
      </c>
      <c r="AD37" s="85"/>
      <c r="AE37" s="84">
        <v>1</v>
      </c>
      <c r="AF37" s="95"/>
      <c r="AG37" s="86"/>
      <c r="AH37" s="85"/>
      <c r="AI37" s="86">
        <v>168612</v>
      </c>
      <c r="AJ37" s="93">
        <v>158697</v>
      </c>
      <c r="AK37" s="95">
        <v>124755</v>
      </c>
      <c r="AL37" s="91">
        <v>24</v>
      </c>
    </row>
    <row r="38" spans="1:38" ht="13.5">
      <c r="A38" s="48"/>
      <c r="B38" s="62"/>
      <c r="C38" s="62"/>
      <c r="D38" s="62"/>
      <c r="E38" s="62"/>
      <c r="F38" s="97"/>
      <c r="G38" s="98">
        <v>72</v>
      </c>
      <c r="H38" s="97"/>
      <c r="I38" s="99">
        <v>1338</v>
      </c>
      <c r="J38" s="100"/>
      <c r="K38" s="99"/>
      <c r="L38" s="98">
        <v>161</v>
      </c>
      <c r="M38" s="98"/>
      <c r="N38" s="97"/>
      <c r="O38" s="99"/>
      <c r="P38" s="98"/>
      <c r="Q38" s="98"/>
      <c r="R38" s="101">
        <v>23788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3203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31785</v>
      </c>
      <c r="J39" s="104">
        <v>95.9</v>
      </c>
      <c r="K39" s="86"/>
      <c r="L39" s="85">
        <v>40</v>
      </c>
      <c r="M39" s="85"/>
      <c r="N39" s="84"/>
      <c r="O39" s="86"/>
      <c r="P39" s="85"/>
      <c r="Q39" s="85"/>
      <c r="R39" s="105">
        <v>98.3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10370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33967</v>
      </c>
      <c r="G40" s="92">
        <v>678</v>
      </c>
      <c r="H40" s="84">
        <v>33151</v>
      </c>
      <c r="I40" s="93"/>
      <c r="J40" s="94"/>
      <c r="K40" s="86">
        <v>32715</v>
      </c>
      <c r="L40" s="95"/>
      <c r="M40" s="95"/>
      <c r="N40" s="84">
        <v>556</v>
      </c>
      <c r="O40" s="86">
        <v>102</v>
      </c>
      <c r="P40" s="85">
        <v>2667</v>
      </c>
      <c r="Q40" s="85">
        <v>29826</v>
      </c>
      <c r="R40" s="96"/>
      <c r="S40" s="89">
        <v>112</v>
      </c>
      <c r="T40" s="85">
        <v>2143</v>
      </c>
      <c r="U40" s="85">
        <v>11744</v>
      </c>
      <c r="V40" s="85">
        <v>17787</v>
      </c>
      <c r="W40" s="85"/>
      <c r="X40" s="85">
        <v>124</v>
      </c>
      <c r="Y40" s="85">
        <v>1241</v>
      </c>
      <c r="Z40" s="85"/>
      <c r="AA40" s="84">
        <v>219</v>
      </c>
      <c r="AB40" s="86">
        <v>1</v>
      </c>
      <c r="AC40" s="85">
        <v>2</v>
      </c>
      <c r="AD40" s="85">
        <v>1</v>
      </c>
      <c r="AE40" s="84">
        <v>2</v>
      </c>
      <c r="AF40" s="95"/>
      <c r="AG40" s="86"/>
      <c r="AH40" s="85"/>
      <c r="AI40" s="86">
        <v>270313</v>
      </c>
      <c r="AJ40" s="93">
        <v>259163</v>
      </c>
      <c r="AK40" s="95">
        <v>187317</v>
      </c>
      <c r="AL40" s="91">
        <v>33</v>
      </c>
    </row>
    <row r="41" spans="1:38" ht="13.5">
      <c r="A41" s="124"/>
      <c r="B41" s="62"/>
      <c r="C41" s="62"/>
      <c r="D41" s="62"/>
      <c r="E41" s="62"/>
      <c r="F41" s="97"/>
      <c r="G41" s="98">
        <v>138</v>
      </c>
      <c r="H41" s="97"/>
      <c r="I41" s="99">
        <v>1366</v>
      </c>
      <c r="J41" s="100"/>
      <c r="K41" s="99"/>
      <c r="L41" s="98">
        <v>436</v>
      </c>
      <c r="M41" s="98"/>
      <c r="N41" s="97"/>
      <c r="O41" s="99"/>
      <c r="P41" s="98"/>
      <c r="Q41" s="98"/>
      <c r="R41" s="101">
        <v>32595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7464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102935</v>
      </c>
      <c r="J42" s="104">
        <v>69.2</v>
      </c>
      <c r="K42" s="86"/>
      <c r="L42" s="85">
        <v>160</v>
      </c>
      <c r="M42" s="85"/>
      <c r="N42" s="84"/>
      <c r="O42" s="86"/>
      <c r="P42" s="85"/>
      <c r="Q42" s="85"/>
      <c r="R42" s="105">
        <v>93.8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3222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150998</v>
      </c>
      <c r="G43" s="92">
        <v>301</v>
      </c>
      <c r="H43" s="84">
        <v>148609</v>
      </c>
      <c r="I43" s="93"/>
      <c r="J43" s="94"/>
      <c r="K43" s="86">
        <v>147776</v>
      </c>
      <c r="L43" s="95"/>
      <c r="M43" s="95"/>
      <c r="N43" s="84">
        <v>9048</v>
      </c>
      <c r="O43" s="86">
        <v>1625</v>
      </c>
      <c r="P43" s="85">
        <v>1681</v>
      </c>
      <c r="Q43" s="85">
        <v>136255</v>
      </c>
      <c r="R43" s="96"/>
      <c r="S43" s="89">
        <v>10</v>
      </c>
      <c r="T43" s="85">
        <v>164</v>
      </c>
      <c r="U43" s="85">
        <v>8436</v>
      </c>
      <c r="V43" s="85">
        <v>94324</v>
      </c>
      <c r="W43" s="85">
        <v>943</v>
      </c>
      <c r="X43" s="85">
        <v>4387</v>
      </c>
      <c r="Y43" s="85">
        <v>40345</v>
      </c>
      <c r="Z43" s="85"/>
      <c r="AA43" s="84">
        <v>4937</v>
      </c>
      <c r="AB43" s="86">
        <v>1</v>
      </c>
      <c r="AC43" s="85">
        <v>5</v>
      </c>
      <c r="AD43" s="85">
        <v>1</v>
      </c>
      <c r="AE43" s="84">
        <v>13</v>
      </c>
      <c r="AF43" s="95"/>
      <c r="AG43" s="86"/>
      <c r="AH43" s="85"/>
      <c r="AI43" s="86">
        <v>708920</v>
      </c>
      <c r="AJ43" s="93">
        <v>678565</v>
      </c>
      <c r="AK43" s="95">
        <v>520108</v>
      </c>
      <c r="AL43" s="91">
        <v>327</v>
      </c>
    </row>
    <row r="44" spans="1:38" ht="13.5">
      <c r="A44" s="48"/>
      <c r="B44" s="62"/>
      <c r="C44" s="62"/>
      <c r="D44" s="62"/>
      <c r="E44" s="62"/>
      <c r="F44" s="97"/>
      <c r="G44" s="98">
        <v>2088</v>
      </c>
      <c r="H44" s="97"/>
      <c r="I44" s="99">
        <v>45675</v>
      </c>
      <c r="J44" s="100"/>
      <c r="K44" s="99"/>
      <c r="L44" s="98">
        <v>833</v>
      </c>
      <c r="M44" s="98"/>
      <c r="N44" s="97"/>
      <c r="O44" s="99"/>
      <c r="P44" s="98"/>
      <c r="Q44" s="98"/>
      <c r="R44" s="101">
        <v>139561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2718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134720</v>
      </c>
      <c r="J45" s="104">
        <v>74.1</v>
      </c>
      <c r="K45" s="86"/>
      <c r="L45" s="85">
        <v>200</v>
      </c>
      <c r="M45" s="85"/>
      <c r="N45" s="84"/>
      <c r="O45" s="86"/>
      <c r="P45" s="85"/>
      <c r="Q45" s="85"/>
      <c r="R45" s="105">
        <v>94.7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13592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184965</v>
      </c>
      <c r="G46" s="92">
        <v>978</v>
      </c>
      <c r="H46" s="84">
        <v>181760</v>
      </c>
      <c r="I46" s="93"/>
      <c r="J46" s="94"/>
      <c r="K46" s="86">
        <v>180491</v>
      </c>
      <c r="L46" s="95"/>
      <c r="M46" s="95"/>
      <c r="N46" s="84">
        <v>9604</v>
      </c>
      <c r="O46" s="86">
        <v>1727</v>
      </c>
      <c r="P46" s="85">
        <v>4348</v>
      </c>
      <c r="Q46" s="85">
        <v>166081</v>
      </c>
      <c r="R46" s="106"/>
      <c r="S46" s="89">
        <v>122</v>
      </c>
      <c r="T46" s="85">
        <v>2307</v>
      </c>
      <c r="U46" s="85">
        <v>20180</v>
      </c>
      <c r="V46" s="85">
        <v>112111</v>
      </c>
      <c r="W46" s="85">
        <v>943</v>
      </c>
      <c r="X46" s="85">
        <v>4511</v>
      </c>
      <c r="Y46" s="85">
        <v>41586</v>
      </c>
      <c r="Z46" s="85"/>
      <c r="AA46" s="84">
        <v>5156</v>
      </c>
      <c r="AB46" s="86">
        <v>2</v>
      </c>
      <c r="AC46" s="85">
        <v>7</v>
      </c>
      <c r="AD46" s="85">
        <v>2</v>
      </c>
      <c r="AE46" s="84">
        <v>15</v>
      </c>
      <c r="AF46" s="95"/>
      <c r="AG46" s="86"/>
      <c r="AH46" s="85"/>
      <c r="AI46" s="86">
        <v>979233</v>
      </c>
      <c r="AJ46" s="93">
        <v>937728</v>
      </c>
      <c r="AK46" s="95">
        <v>707425</v>
      </c>
      <c r="AL46" s="91">
        <v>360</v>
      </c>
    </row>
    <row r="47" spans="1:38" ht="13.5">
      <c r="A47" s="124"/>
      <c r="B47" s="62"/>
      <c r="C47" s="62"/>
      <c r="D47" s="62"/>
      <c r="E47" s="62"/>
      <c r="F47" s="97"/>
      <c r="G47" s="98">
        <v>2226</v>
      </c>
      <c r="H47" s="97"/>
      <c r="I47" s="99">
        <v>47041</v>
      </c>
      <c r="J47" s="100"/>
      <c r="K47" s="99"/>
      <c r="L47" s="98">
        <v>1269</v>
      </c>
      <c r="M47" s="98"/>
      <c r="N47" s="97"/>
      <c r="O47" s="99"/>
      <c r="P47" s="98"/>
      <c r="Q47" s="98"/>
      <c r="R47" s="101">
        <v>172156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10182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155845.9</v>
      </c>
      <c r="J54" s="110">
        <f>IF(H55=0,0,I54/H55*100)</f>
        <v>76.12967738437241</v>
      </c>
      <c r="K54" s="65"/>
      <c r="L54" s="2">
        <f>SUM(L9,L12,L18,L21,L33,L36,L42)</f>
        <v>245</v>
      </c>
      <c r="M54" s="2">
        <f>SUM(M9,M12,M18,M21,M33,M36,M42)</f>
        <v>0</v>
      </c>
      <c r="N54" s="3"/>
      <c r="O54" s="65"/>
      <c r="P54" s="2"/>
      <c r="Q54" s="2"/>
      <c r="R54" s="111">
        <f>IF(H55=0,0,(O55+P55+Q55)/H55*100)</f>
        <v>95.30851038365775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39143.3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209648.2</v>
      </c>
      <c r="G55" s="68">
        <f>SUM(G10,G13,G19,G22,G34,G37,G43)</f>
        <v>979</v>
      </c>
      <c r="H55" s="3">
        <f>SUM(H10,H13,H19,H22,H34,H37,H43)</f>
        <v>204711.1</v>
      </c>
      <c r="I55" s="69"/>
      <c r="J55" s="112"/>
      <c r="K55" s="65">
        <f>SUM(K10,K13,K19,K22,K34,K37,K43)</f>
        <v>202270.6</v>
      </c>
      <c r="L55" s="71"/>
      <c r="M55" s="71"/>
      <c r="N55" s="3">
        <f>SUM(N10,N13,N19,N22,N34,N37,N43)</f>
        <v>9604</v>
      </c>
      <c r="O55" s="65">
        <f>SUM(O10,O13,O19,O22,O34,O37,O43)</f>
        <v>1764.3</v>
      </c>
      <c r="P55" s="2">
        <f>SUM(P10,P13,P19,P22,P34,P37,P43)</f>
        <v>22717.5</v>
      </c>
      <c r="Q55" s="2">
        <f>SUM(Q10,Q13,Q19,Q22,Q34,Q37,Q43)</f>
        <v>170625.3</v>
      </c>
      <c r="R55" s="72"/>
      <c r="S55" s="1">
        <f aca="true" t="shared" si="8" ref="S55:AE55">SUM(S10,S13,S19,S22,S34,S37,S43)</f>
        <v>122</v>
      </c>
      <c r="T55" s="2">
        <f t="shared" si="8"/>
        <v>6271.5</v>
      </c>
      <c r="U55" s="2">
        <f t="shared" si="8"/>
        <v>36091.6</v>
      </c>
      <c r="V55" s="2">
        <f t="shared" si="8"/>
        <v>113360.8</v>
      </c>
      <c r="W55" s="2">
        <f t="shared" si="8"/>
        <v>994.2</v>
      </c>
      <c r="X55" s="2">
        <f t="shared" si="8"/>
        <v>5426</v>
      </c>
      <c r="Y55" s="2">
        <f t="shared" si="8"/>
        <v>42445</v>
      </c>
      <c r="Z55" s="2">
        <f t="shared" si="8"/>
        <v>0</v>
      </c>
      <c r="AA55" s="3">
        <f t="shared" si="8"/>
        <v>5156</v>
      </c>
      <c r="AB55" s="65">
        <f t="shared" si="8"/>
        <v>2</v>
      </c>
      <c r="AC55" s="65">
        <f t="shared" si="8"/>
        <v>10</v>
      </c>
      <c r="AD55" s="65">
        <f t="shared" si="8"/>
        <v>2</v>
      </c>
      <c r="AE55" s="65">
        <f t="shared" si="8"/>
        <v>15</v>
      </c>
      <c r="AF55" s="71"/>
      <c r="AG55" s="65">
        <f aca="true" t="shared" si="9" ref="AG55:AL55">SUM(AG10,AG13,AG19,AG22,AG34,AG37,AG43)</f>
        <v>3</v>
      </c>
      <c r="AH55" s="2">
        <f t="shared" si="9"/>
        <v>0</v>
      </c>
      <c r="AI55" s="65">
        <f t="shared" si="9"/>
        <v>1284145.9</v>
      </c>
      <c r="AJ55" s="69">
        <f t="shared" si="9"/>
        <v>1235406.5</v>
      </c>
      <c r="AK55" s="71">
        <f t="shared" si="9"/>
        <v>878749.4</v>
      </c>
      <c r="AL55" s="67">
        <f t="shared" si="9"/>
        <v>367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3958.1</v>
      </c>
      <c r="H56" s="115"/>
      <c r="I56" s="117">
        <f>SUM(I11,I14,I20,I23,I35,I38,I44)</f>
        <v>48866.2</v>
      </c>
      <c r="J56" s="115"/>
      <c r="K56" s="117"/>
      <c r="L56" s="116">
        <f>SUM(L11,L14,L20,L23,L35,L38,L44)</f>
        <v>2440.5</v>
      </c>
      <c r="M56" s="116">
        <f>SUM(M11,M14,M20,M23,M35,M38,M44)</f>
        <v>0</v>
      </c>
      <c r="N56" s="115"/>
      <c r="O56" s="117"/>
      <c r="P56" s="116"/>
      <c r="Q56" s="116"/>
      <c r="R56" s="118">
        <f>SUM(O55:Q55)</f>
        <v>195107.09999999998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26622.6</v>
      </c>
      <c r="AG56" s="117"/>
      <c r="AH56" s="116"/>
      <c r="AI56" s="117"/>
      <c r="AJ56" s="117"/>
      <c r="AK56" s="116"/>
      <c r="AL56" s="120"/>
    </row>
    <row r="57" spans="1:38" ht="13.5">
      <c r="A57" s="82" t="s">
        <v>110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98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砥部町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10624</v>
      </c>
      <c r="J9" s="87">
        <v>100</v>
      </c>
      <c r="K9" s="86"/>
      <c r="L9" s="85">
        <v>8</v>
      </c>
      <c r="M9" s="85">
        <v>2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10530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10624</v>
      </c>
      <c r="G10" s="92">
        <v>0</v>
      </c>
      <c r="H10" s="84">
        <v>10624</v>
      </c>
      <c r="I10" s="93"/>
      <c r="J10" s="94"/>
      <c r="K10" s="86">
        <v>8616</v>
      </c>
      <c r="L10" s="95"/>
      <c r="M10" s="95"/>
      <c r="N10" s="84">
        <v>0</v>
      </c>
      <c r="O10" s="86">
        <v>1174</v>
      </c>
      <c r="P10" s="85">
        <v>9450</v>
      </c>
      <c r="Q10" s="85">
        <v>0</v>
      </c>
      <c r="R10" s="96"/>
      <c r="S10" s="89">
        <v>0</v>
      </c>
      <c r="T10" s="85">
        <v>4365</v>
      </c>
      <c r="U10" s="85">
        <v>6259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0</v>
      </c>
      <c r="AC10" s="85">
        <v>0</v>
      </c>
      <c r="AD10" s="85">
        <v>0</v>
      </c>
      <c r="AE10" s="84">
        <v>0</v>
      </c>
      <c r="AF10" s="95"/>
      <c r="AG10" s="86">
        <v>2</v>
      </c>
      <c r="AH10" s="85">
        <v>0</v>
      </c>
      <c r="AI10" s="86">
        <v>346515</v>
      </c>
      <c r="AJ10" s="93">
        <v>207576</v>
      </c>
      <c r="AK10" s="95">
        <v>121550</v>
      </c>
      <c r="AL10" s="91">
        <v>1</v>
      </c>
    </row>
    <row r="11" spans="1:38" ht="13.5">
      <c r="A11" s="124"/>
      <c r="B11" s="62"/>
      <c r="C11" s="62"/>
      <c r="D11" s="62"/>
      <c r="E11" s="62"/>
      <c r="F11" s="97"/>
      <c r="G11" s="98">
        <v>0</v>
      </c>
      <c r="H11" s="97"/>
      <c r="I11" s="99">
        <v>0</v>
      </c>
      <c r="J11" s="100"/>
      <c r="K11" s="99"/>
      <c r="L11" s="98">
        <v>780</v>
      </c>
      <c r="M11" s="98">
        <v>1228</v>
      </c>
      <c r="N11" s="97"/>
      <c r="O11" s="99"/>
      <c r="P11" s="98"/>
      <c r="Q11" s="98"/>
      <c r="R11" s="101">
        <v>10624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5189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19445.8</v>
      </c>
      <c r="J12" s="87">
        <v>97.8</v>
      </c>
      <c r="K12" s="86" t="s">
        <v>115</v>
      </c>
      <c r="L12" s="85">
        <v>28</v>
      </c>
      <c r="M12" s="85">
        <v>6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16496.6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34124.3</v>
      </c>
      <c r="G13" s="92">
        <v>0</v>
      </c>
      <c r="H13" s="84">
        <v>19893.3</v>
      </c>
      <c r="I13" s="93" t="s">
        <v>115</v>
      </c>
      <c r="J13" s="94" t="s">
        <v>115</v>
      </c>
      <c r="K13" s="86">
        <v>17168.9</v>
      </c>
      <c r="L13" s="95" t="s">
        <v>115</v>
      </c>
      <c r="M13" s="95" t="s">
        <v>115</v>
      </c>
      <c r="N13" s="84">
        <v>0</v>
      </c>
      <c r="O13" s="86">
        <v>1428.7</v>
      </c>
      <c r="P13" s="85">
        <v>17123.1</v>
      </c>
      <c r="Q13" s="85">
        <v>1341.5</v>
      </c>
      <c r="R13" s="96" t="s">
        <v>115</v>
      </c>
      <c r="S13" s="89">
        <v>22.7</v>
      </c>
      <c r="T13" s="85">
        <v>173.3</v>
      </c>
      <c r="U13" s="85">
        <v>18683.5</v>
      </c>
      <c r="V13" s="85">
        <v>566.3</v>
      </c>
      <c r="W13" s="85">
        <v>47.3</v>
      </c>
      <c r="X13" s="85">
        <v>371.6</v>
      </c>
      <c r="Y13" s="85">
        <v>28.6</v>
      </c>
      <c r="Z13" s="85">
        <v>0</v>
      </c>
      <c r="AA13" s="84">
        <v>0</v>
      </c>
      <c r="AB13" s="86">
        <v>0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439669.9</v>
      </c>
      <c r="AJ13" s="93">
        <v>231232.4</v>
      </c>
      <c r="AK13" s="95">
        <v>137199.5</v>
      </c>
      <c r="AL13" s="91">
        <v>2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14231</v>
      </c>
      <c r="H14" s="97" t="s">
        <v>115</v>
      </c>
      <c r="I14" s="99">
        <v>447.5</v>
      </c>
      <c r="J14" s="100" t="s">
        <v>115</v>
      </c>
      <c r="K14" s="99" t="s">
        <v>115</v>
      </c>
      <c r="L14" s="98">
        <v>1195.7</v>
      </c>
      <c r="M14" s="98">
        <v>1528.7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19893.3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13951.1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30069.8</v>
      </c>
      <c r="J15" s="110">
        <f>IF(H16=0,0,I15/H16*100)</f>
        <v>98.5336186359868</v>
      </c>
      <c r="K15" s="65"/>
      <c r="L15" s="2">
        <f>SUM(L9,L12)</f>
        <v>36</v>
      </c>
      <c r="M15" s="2">
        <f>SUM(M9,M12)</f>
        <v>8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27026.6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44748.3</v>
      </c>
      <c r="G16" s="68">
        <f>SUM(G10,G13)</f>
        <v>0</v>
      </c>
      <c r="H16" s="3">
        <f>SUM(H10,H13)</f>
        <v>30517.3</v>
      </c>
      <c r="I16" s="69"/>
      <c r="J16" s="70"/>
      <c r="K16" s="65">
        <f>SUM(K10,K13)</f>
        <v>25784.9</v>
      </c>
      <c r="L16" s="71"/>
      <c r="M16" s="71"/>
      <c r="N16" s="3">
        <f>SUM(N10,N13)</f>
        <v>0</v>
      </c>
      <c r="O16" s="65">
        <f>SUM(O10,O13)</f>
        <v>2602.7</v>
      </c>
      <c r="P16" s="2">
        <f>SUM(P10,P13)</f>
        <v>26573.1</v>
      </c>
      <c r="Q16" s="2">
        <f>SUM(Q10,Q13)</f>
        <v>1341.5</v>
      </c>
      <c r="R16" s="72"/>
      <c r="S16" s="1">
        <f aca="true" t="shared" si="0" ref="S16:AE16">SUM(S10,S13)</f>
        <v>22.7</v>
      </c>
      <c r="T16" s="2">
        <f t="shared" si="0"/>
        <v>4538.3</v>
      </c>
      <c r="U16" s="2">
        <f t="shared" si="0"/>
        <v>24942.5</v>
      </c>
      <c r="V16" s="2">
        <f t="shared" si="0"/>
        <v>566.3</v>
      </c>
      <c r="W16" s="2">
        <f t="shared" si="0"/>
        <v>47.3</v>
      </c>
      <c r="X16" s="2">
        <f t="shared" si="0"/>
        <v>371.6</v>
      </c>
      <c r="Y16" s="2">
        <f t="shared" si="0"/>
        <v>28.6</v>
      </c>
      <c r="Z16" s="2">
        <f t="shared" si="0"/>
        <v>0</v>
      </c>
      <c r="AA16" s="3">
        <f t="shared" si="0"/>
        <v>0</v>
      </c>
      <c r="AB16" s="65">
        <f t="shared" si="0"/>
        <v>0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2</v>
      </c>
      <c r="AH16" s="2">
        <f t="shared" si="1"/>
        <v>0</v>
      </c>
      <c r="AI16" s="65">
        <f t="shared" si="1"/>
        <v>786184.9</v>
      </c>
      <c r="AJ16" s="69">
        <f t="shared" si="1"/>
        <v>438808.4</v>
      </c>
      <c r="AK16" s="71">
        <f t="shared" si="1"/>
        <v>258749.5</v>
      </c>
      <c r="AL16" s="67">
        <f t="shared" si="1"/>
        <v>3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14231</v>
      </c>
      <c r="H17" s="73"/>
      <c r="I17" s="75">
        <f>SUM(I11,I14)</f>
        <v>447.5</v>
      </c>
      <c r="J17" s="76"/>
      <c r="K17" s="75"/>
      <c r="L17" s="74">
        <f>SUM(L11,L14)</f>
        <v>1975.7</v>
      </c>
      <c r="M17" s="74">
        <f>SUM(M11,M14)</f>
        <v>2756.7</v>
      </c>
      <c r="N17" s="73"/>
      <c r="O17" s="75"/>
      <c r="P17" s="74"/>
      <c r="Q17" s="74"/>
      <c r="R17" s="77">
        <f>SUM(O16:Q16)</f>
        <v>30517.3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19140.1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12625</v>
      </c>
      <c r="J18" s="87">
        <v>80.6</v>
      </c>
      <c r="K18" s="86" t="s">
        <v>115</v>
      </c>
      <c r="L18" s="85">
        <v>13</v>
      </c>
      <c r="M18" s="85">
        <v>0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7110.7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18798.8</v>
      </c>
      <c r="G19" s="92">
        <v>0</v>
      </c>
      <c r="H19" s="84">
        <v>15672.1</v>
      </c>
      <c r="I19" s="93" t="s">
        <v>115</v>
      </c>
      <c r="J19" s="94" t="s">
        <v>115</v>
      </c>
      <c r="K19" s="86">
        <v>15417.1</v>
      </c>
      <c r="L19" s="95" t="s">
        <v>115</v>
      </c>
      <c r="M19" s="95" t="s">
        <v>115</v>
      </c>
      <c r="N19" s="84">
        <v>0</v>
      </c>
      <c r="O19" s="86">
        <v>15.7</v>
      </c>
      <c r="P19" s="85">
        <v>8284.6</v>
      </c>
      <c r="Q19" s="85">
        <v>7371.8</v>
      </c>
      <c r="R19" s="96" t="s">
        <v>115</v>
      </c>
      <c r="S19" s="89">
        <v>38.3</v>
      </c>
      <c r="T19" s="85">
        <v>58.4</v>
      </c>
      <c r="U19" s="85">
        <v>9623.4</v>
      </c>
      <c r="V19" s="85">
        <v>2904.9</v>
      </c>
      <c r="W19" s="85">
        <v>135.7</v>
      </c>
      <c r="X19" s="85">
        <v>2350.5</v>
      </c>
      <c r="Y19" s="85">
        <v>560.9</v>
      </c>
      <c r="Z19" s="85">
        <v>0</v>
      </c>
      <c r="AA19" s="84">
        <v>0</v>
      </c>
      <c r="AB19" s="86">
        <v>0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204446.2</v>
      </c>
      <c r="AJ19" s="93">
        <v>141541.7</v>
      </c>
      <c r="AK19" s="95">
        <v>87009.3</v>
      </c>
      <c r="AL19" s="91">
        <v>3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3126.7</v>
      </c>
      <c r="H20" s="97" t="s">
        <v>115</v>
      </c>
      <c r="I20" s="99">
        <v>3047.1</v>
      </c>
      <c r="J20" s="100" t="s">
        <v>115</v>
      </c>
      <c r="K20" s="99" t="s">
        <v>115</v>
      </c>
      <c r="L20" s="98">
        <v>255</v>
      </c>
      <c r="M20" s="98">
        <v>0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15672.1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4068.6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22123.5</v>
      </c>
      <c r="J21" s="87">
        <v>76</v>
      </c>
      <c r="K21" s="86" t="s">
        <v>115</v>
      </c>
      <c r="L21" s="85">
        <v>16</v>
      </c>
      <c r="M21" s="85">
        <v>0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95.9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3881.5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31818</v>
      </c>
      <c r="G22" s="92">
        <v>1730.8</v>
      </c>
      <c r="H22" s="84">
        <v>29104</v>
      </c>
      <c r="I22" s="93" t="s">
        <v>115</v>
      </c>
      <c r="J22" s="94" t="s">
        <v>115</v>
      </c>
      <c r="K22" s="86">
        <v>28934.8</v>
      </c>
      <c r="L22" s="95" t="s">
        <v>115</v>
      </c>
      <c r="M22" s="95" t="s">
        <v>115</v>
      </c>
      <c r="N22" s="84">
        <v>1179.8</v>
      </c>
      <c r="O22" s="86">
        <v>12.3</v>
      </c>
      <c r="P22" s="85">
        <v>7994.2</v>
      </c>
      <c r="Q22" s="85">
        <v>19917.7</v>
      </c>
      <c r="R22" s="96" t="s">
        <v>115</v>
      </c>
      <c r="S22" s="89">
        <v>0</v>
      </c>
      <c r="T22" s="85">
        <v>53.8</v>
      </c>
      <c r="U22" s="85">
        <v>11387.4</v>
      </c>
      <c r="V22" s="85">
        <v>10682.3</v>
      </c>
      <c r="W22" s="85">
        <v>174.4</v>
      </c>
      <c r="X22" s="85">
        <v>1970</v>
      </c>
      <c r="Y22" s="85">
        <v>4836.1</v>
      </c>
      <c r="Z22" s="85">
        <v>1044.6</v>
      </c>
      <c r="AA22" s="84">
        <v>1044.6</v>
      </c>
      <c r="AB22" s="86">
        <v>0</v>
      </c>
      <c r="AC22" s="85">
        <v>0</v>
      </c>
      <c r="AD22" s="85" t="s">
        <v>115</v>
      </c>
      <c r="AE22" s="84" t="s">
        <v>115</v>
      </c>
      <c r="AF22" s="95" t="s">
        <v>115</v>
      </c>
      <c r="AG22" s="86">
        <v>0</v>
      </c>
      <c r="AH22" s="85">
        <v>0</v>
      </c>
      <c r="AI22" s="86">
        <v>403077.4</v>
      </c>
      <c r="AJ22" s="93">
        <v>215065.4</v>
      </c>
      <c r="AK22" s="95">
        <v>137229.7</v>
      </c>
      <c r="AL22" s="91">
        <v>6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983.2</v>
      </c>
      <c r="H23" s="97" t="s">
        <v>115</v>
      </c>
      <c r="I23" s="99">
        <v>6980.5</v>
      </c>
      <c r="J23" s="100" t="s">
        <v>115</v>
      </c>
      <c r="K23" s="99" t="s">
        <v>115</v>
      </c>
      <c r="L23" s="98">
        <v>169.2</v>
      </c>
      <c r="M23" s="98">
        <v>0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27924.2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3497.3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34748.5</v>
      </c>
      <c r="J24" s="110">
        <f>IF(H25=0,0,I24/H25*100)</f>
        <v>77.60501696217402</v>
      </c>
      <c r="K24" s="65"/>
      <c r="L24" s="2">
        <f>SUM(L18,L21)</f>
        <v>29</v>
      </c>
      <c r="M24" s="2">
        <f>SUM(M18,M21)</f>
        <v>0</v>
      </c>
      <c r="N24" s="3"/>
      <c r="O24" s="65"/>
      <c r="P24" s="2"/>
      <c r="Q24" s="2"/>
      <c r="R24" s="111">
        <f>IF(H25=0,0,(O25+P25+Q25)/H25*100)</f>
        <v>97.36511219154863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10992.2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50616.8</v>
      </c>
      <c r="G25" s="68">
        <f>SUM(G19,G22)</f>
        <v>1730.8</v>
      </c>
      <c r="H25" s="3">
        <f>SUM(H19,H22)</f>
        <v>44776.1</v>
      </c>
      <c r="I25" s="69"/>
      <c r="J25" s="70"/>
      <c r="K25" s="65">
        <f>SUM(K19,K22)</f>
        <v>44351.9</v>
      </c>
      <c r="L25" s="71"/>
      <c r="M25" s="71"/>
      <c r="N25" s="3">
        <f>SUM(N19,N22)</f>
        <v>1179.8</v>
      </c>
      <c r="O25" s="65">
        <f>SUM(O19,O22)</f>
        <v>28</v>
      </c>
      <c r="P25" s="2">
        <f>SUM(P19,P22)</f>
        <v>16278.8</v>
      </c>
      <c r="Q25" s="2">
        <f>SUM(Q19,Q22)</f>
        <v>27289.5</v>
      </c>
      <c r="R25" s="72"/>
      <c r="S25" s="1">
        <f aca="true" t="shared" si="2" ref="S25:AE25">SUM(S19,S22)</f>
        <v>38.3</v>
      </c>
      <c r="T25" s="2">
        <f t="shared" si="2"/>
        <v>112.19999999999999</v>
      </c>
      <c r="U25" s="2">
        <f t="shared" si="2"/>
        <v>21010.8</v>
      </c>
      <c r="V25" s="2">
        <f t="shared" si="2"/>
        <v>13587.199999999999</v>
      </c>
      <c r="W25" s="2">
        <f t="shared" si="2"/>
        <v>310.1</v>
      </c>
      <c r="X25" s="2">
        <f t="shared" si="2"/>
        <v>4320.5</v>
      </c>
      <c r="Y25" s="2">
        <f t="shared" si="2"/>
        <v>5397</v>
      </c>
      <c r="Z25" s="2">
        <f t="shared" si="2"/>
        <v>1044.6</v>
      </c>
      <c r="AA25" s="3">
        <f t="shared" si="2"/>
        <v>1044.6</v>
      </c>
      <c r="AB25" s="65">
        <f t="shared" si="2"/>
        <v>0</v>
      </c>
      <c r="AC25" s="2">
        <f t="shared" si="2"/>
        <v>0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0</v>
      </c>
      <c r="AH25" s="2">
        <f t="shared" si="3"/>
        <v>0</v>
      </c>
      <c r="AI25" s="65">
        <f t="shared" si="3"/>
        <v>607523.6000000001</v>
      </c>
      <c r="AJ25" s="69">
        <f t="shared" si="3"/>
        <v>356607.1</v>
      </c>
      <c r="AK25" s="71">
        <f t="shared" si="3"/>
        <v>224239</v>
      </c>
      <c r="AL25" s="67">
        <f t="shared" si="3"/>
        <v>9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4109.9</v>
      </c>
      <c r="H26" s="73"/>
      <c r="I26" s="75">
        <f>SUM(I20,I23)</f>
        <v>10027.6</v>
      </c>
      <c r="J26" s="76"/>
      <c r="K26" s="75"/>
      <c r="L26" s="74">
        <f>SUM(L20,L23)</f>
        <v>424.2</v>
      </c>
      <c r="M26" s="74">
        <f>SUM(M20,M23)</f>
        <v>0</v>
      </c>
      <c r="N26" s="73"/>
      <c r="O26" s="75"/>
      <c r="P26" s="74"/>
      <c r="Q26" s="74"/>
      <c r="R26" s="77">
        <f>SUM(O25:Q25)</f>
        <v>43596.3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7565.9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64818.3</v>
      </c>
      <c r="J27" s="110">
        <f>IF(H28=0,0,I27/H28*100)</f>
        <v>86.0876252101778</v>
      </c>
      <c r="K27" s="65"/>
      <c r="L27" s="2">
        <f>SUM(L18,L9,L12,L21)</f>
        <v>65</v>
      </c>
      <c r="M27" s="2">
        <f>SUM(M18,M9,M12,M21)</f>
        <v>8</v>
      </c>
      <c r="N27" s="3"/>
      <c r="O27" s="65"/>
      <c r="P27" s="2"/>
      <c r="Q27" s="2"/>
      <c r="R27" s="111">
        <f>IF(H28=0,0,(O28+P28+Q28)/H28*100)</f>
        <v>98.43306319013352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38018.8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95365.1</v>
      </c>
      <c r="G28" s="68">
        <f>SUM(G19,G10,G13,G22)</f>
        <v>1730.8</v>
      </c>
      <c r="H28" s="3">
        <f>SUM(H19,H10,H13,H22)</f>
        <v>75293.4</v>
      </c>
      <c r="I28" s="69"/>
      <c r="J28" s="70"/>
      <c r="K28" s="65">
        <f>SUM(K19,K10,K13,K22)</f>
        <v>70136.8</v>
      </c>
      <c r="L28" s="71"/>
      <c r="M28" s="71"/>
      <c r="N28" s="3">
        <f>SUM(N19,N10,N13,N22)</f>
        <v>1179.8</v>
      </c>
      <c r="O28" s="65">
        <f>SUM(O19,O10,O13,O22)</f>
        <v>2630.7000000000003</v>
      </c>
      <c r="P28" s="2">
        <f>SUM(P19,P10,P13,P22)</f>
        <v>42851.899999999994</v>
      </c>
      <c r="Q28" s="2">
        <f>SUM(Q19,Q10,Q13,Q22)</f>
        <v>28631</v>
      </c>
      <c r="R28" s="108"/>
      <c r="S28" s="1">
        <f aca="true" t="shared" si="4" ref="S28:AE28">SUM(S19,S10,S13,S22)</f>
        <v>61</v>
      </c>
      <c r="T28" s="2">
        <f t="shared" si="4"/>
        <v>4650.5</v>
      </c>
      <c r="U28" s="2">
        <f t="shared" si="4"/>
        <v>45953.3</v>
      </c>
      <c r="V28" s="2">
        <f t="shared" si="4"/>
        <v>14153.5</v>
      </c>
      <c r="W28" s="2">
        <f t="shared" si="4"/>
        <v>357.4</v>
      </c>
      <c r="X28" s="2">
        <f t="shared" si="4"/>
        <v>4692.1</v>
      </c>
      <c r="Y28" s="2">
        <f t="shared" si="4"/>
        <v>5425.6</v>
      </c>
      <c r="Z28" s="2">
        <f t="shared" si="4"/>
        <v>1044.6</v>
      </c>
      <c r="AA28" s="3">
        <f t="shared" si="4"/>
        <v>1044.6</v>
      </c>
      <c r="AB28" s="65">
        <f t="shared" si="4"/>
        <v>0</v>
      </c>
      <c r="AC28" s="2">
        <f t="shared" si="4"/>
        <v>0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2</v>
      </c>
      <c r="AH28" s="2">
        <f t="shared" si="5"/>
        <v>0</v>
      </c>
      <c r="AI28" s="65">
        <f t="shared" si="5"/>
        <v>1393708.5</v>
      </c>
      <c r="AJ28" s="69">
        <f t="shared" si="5"/>
        <v>795415.5</v>
      </c>
      <c r="AK28" s="71">
        <f t="shared" si="5"/>
        <v>482988.5</v>
      </c>
      <c r="AL28" s="67">
        <f t="shared" si="5"/>
        <v>12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18340.9</v>
      </c>
      <c r="H29" s="73"/>
      <c r="I29" s="75">
        <f>SUM(I20,I11,I14,I23)</f>
        <v>10475.1</v>
      </c>
      <c r="J29" s="76"/>
      <c r="K29" s="75"/>
      <c r="L29" s="74">
        <f>SUM(L20,L11,L14,L23)</f>
        <v>2399.8999999999996</v>
      </c>
      <c r="M29" s="74">
        <f>SUM(M20,M11,M14,M23)</f>
        <v>2756.7</v>
      </c>
      <c r="N29" s="73"/>
      <c r="O29" s="75"/>
      <c r="P29" s="74"/>
      <c r="Q29" s="74"/>
      <c r="R29" s="77">
        <f>SUM(O28:Q28)</f>
        <v>74113.59999999999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26706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54194.3</v>
      </c>
      <c r="J30" s="110">
        <f>IF(H31=0,0,I30/H31*100)</f>
        <v>83.80207640707971</v>
      </c>
      <c r="K30" s="65"/>
      <c r="L30" s="2">
        <f>SUM(L21,L12,L18)</f>
        <v>57</v>
      </c>
      <c r="M30" s="2">
        <f>SUM(M21,M12,M18)</f>
        <v>6</v>
      </c>
      <c r="N30" s="3"/>
      <c r="O30" s="65"/>
      <c r="P30" s="2"/>
      <c r="Q30" s="2"/>
      <c r="R30" s="111">
        <f>IF(H31=0,0,(O31+P31+Q31)/H31*100)</f>
        <v>98.17564412225875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27488.8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84741.1</v>
      </c>
      <c r="G31" s="68">
        <f>SUM(G22,G13,G19)</f>
        <v>1730.8</v>
      </c>
      <c r="H31" s="3">
        <f>SUM(H22,H13,H19)</f>
        <v>64669.4</v>
      </c>
      <c r="I31" s="69"/>
      <c r="J31" s="70"/>
      <c r="K31" s="65">
        <f>SUM(K22,K13,K19)</f>
        <v>61520.799999999996</v>
      </c>
      <c r="L31" s="71"/>
      <c r="M31" s="71"/>
      <c r="N31" s="3">
        <f>SUM(N22,N13,N19)</f>
        <v>1179.8</v>
      </c>
      <c r="O31" s="65">
        <f>SUM(O22,O13,O19)</f>
        <v>1456.7</v>
      </c>
      <c r="P31" s="2">
        <f>SUM(P22,P13,P19)</f>
        <v>33401.9</v>
      </c>
      <c r="Q31" s="2">
        <f>SUM(Q22,Q13,Q19)</f>
        <v>28631</v>
      </c>
      <c r="R31" s="108"/>
      <c r="S31" s="1">
        <f aca="true" t="shared" si="6" ref="S31:AE31">SUM(S22,S13,S19)</f>
        <v>61</v>
      </c>
      <c r="T31" s="2">
        <f t="shared" si="6"/>
        <v>285.5</v>
      </c>
      <c r="U31" s="2">
        <f t="shared" si="6"/>
        <v>39694.3</v>
      </c>
      <c r="V31" s="2">
        <f t="shared" si="6"/>
        <v>14153.499999999998</v>
      </c>
      <c r="W31" s="2">
        <f t="shared" si="6"/>
        <v>357.4</v>
      </c>
      <c r="X31" s="2">
        <f t="shared" si="6"/>
        <v>4692.1</v>
      </c>
      <c r="Y31" s="2">
        <f t="shared" si="6"/>
        <v>5425.6</v>
      </c>
      <c r="Z31" s="2">
        <f t="shared" si="6"/>
        <v>1044.6</v>
      </c>
      <c r="AA31" s="3">
        <f t="shared" si="6"/>
        <v>1044.6</v>
      </c>
      <c r="AB31" s="65">
        <f t="shared" si="6"/>
        <v>0</v>
      </c>
      <c r="AC31" s="2">
        <f t="shared" si="6"/>
        <v>0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0</v>
      </c>
      <c r="AH31" s="2">
        <f t="shared" si="7"/>
        <v>0</v>
      </c>
      <c r="AI31" s="65">
        <f t="shared" si="7"/>
        <v>1047193.5</v>
      </c>
      <c r="AJ31" s="69">
        <f t="shared" si="7"/>
        <v>587839.5</v>
      </c>
      <c r="AK31" s="71">
        <f t="shared" si="7"/>
        <v>361438.5</v>
      </c>
      <c r="AL31" s="67">
        <f t="shared" si="7"/>
        <v>11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18340.9</v>
      </c>
      <c r="H32" s="73"/>
      <c r="I32" s="75">
        <f>SUM(I23,I14,I20)</f>
        <v>10475.1</v>
      </c>
      <c r="J32" s="76"/>
      <c r="K32" s="75"/>
      <c r="L32" s="74">
        <f>SUM(L23,L14,L20)</f>
        <v>1619.9</v>
      </c>
      <c r="M32" s="74">
        <f>SUM(M23,M14,M20)</f>
        <v>1528.7</v>
      </c>
      <c r="N32" s="73"/>
      <c r="O32" s="75"/>
      <c r="P32" s="74"/>
      <c r="Q32" s="74"/>
      <c r="R32" s="77">
        <f>SUM(O31:Q31)</f>
        <v>63489.6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21517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9441</v>
      </c>
      <c r="J33" s="104">
        <v>48.9</v>
      </c>
      <c r="K33" s="86"/>
      <c r="L33" s="85">
        <v>7</v>
      </c>
      <c r="M33" s="85"/>
      <c r="N33" s="84"/>
      <c r="O33" s="86"/>
      <c r="P33" s="85"/>
      <c r="Q33" s="85"/>
      <c r="R33" s="105">
        <v>98.3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731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19412</v>
      </c>
      <c r="G34" s="92"/>
      <c r="H34" s="84">
        <v>19322</v>
      </c>
      <c r="I34" s="93"/>
      <c r="J34" s="94"/>
      <c r="K34" s="86">
        <v>19169</v>
      </c>
      <c r="L34" s="95"/>
      <c r="M34" s="95"/>
      <c r="N34" s="84">
        <v>322</v>
      </c>
      <c r="O34" s="86">
        <v>116</v>
      </c>
      <c r="P34" s="85"/>
      <c r="Q34" s="85">
        <v>18884</v>
      </c>
      <c r="R34" s="96"/>
      <c r="S34" s="89"/>
      <c r="T34" s="85">
        <v>21</v>
      </c>
      <c r="U34" s="85">
        <v>3193</v>
      </c>
      <c r="V34" s="85">
        <v>6227</v>
      </c>
      <c r="W34" s="85">
        <v>88</v>
      </c>
      <c r="X34" s="85">
        <v>370</v>
      </c>
      <c r="Y34" s="85">
        <v>9423</v>
      </c>
      <c r="Z34" s="85"/>
      <c r="AA34" s="84">
        <v>7162</v>
      </c>
      <c r="AB34" s="86"/>
      <c r="AC34" s="85"/>
      <c r="AD34" s="85"/>
      <c r="AE34" s="84"/>
      <c r="AF34" s="95"/>
      <c r="AG34" s="86"/>
      <c r="AH34" s="85"/>
      <c r="AI34" s="86">
        <v>149447</v>
      </c>
      <c r="AJ34" s="93">
        <v>101021</v>
      </c>
      <c r="AK34" s="95">
        <v>74628</v>
      </c>
      <c r="AL34" s="91">
        <v>13</v>
      </c>
    </row>
    <row r="35" spans="1:38" ht="13.5">
      <c r="A35" s="48"/>
      <c r="B35" s="62"/>
      <c r="C35" s="62"/>
      <c r="D35" s="62"/>
      <c r="E35" s="62"/>
      <c r="F35" s="97"/>
      <c r="G35" s="98">
        <v>90</v>
      </c>
      <c r="H35" s="97"/>
      <c r="I35" s="99">
        <v>9881</v>
      </c>
      <c r="J35" s="100"/>
      <c r="K35" s="99"/>
      <c r="L35" s="98">
        <v>153</v>
      </c>
      <c r="M35" s="98"/>
      <c r="N35" s="97"/>
      <c r="O35" s="99"/>
      <c r="P35" s="98"/>
      <c r="Q35" s="98"/>
      <c r="R35" s="101">
        <v>19000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457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12855</v>
      </c>
      <c r="J36" s="104">
        <v>39.4</v>
      </c>
      <c r="K36" s="86"/>
      <c r="L36" s="85">
        <v>21</v>
      </c>
      <c r="M36" s="85"/>
      <c r="N36" s="84"/>
      <c r="O36" s="86"/>
      <c r="P36" s="85"/>
      <c r="Q36" s="85"/>
      <c r="R36" s="105">
        <v>94.1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518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33121</v>
      </c>
      <c r="G37" s="92"/>
      <c r="H37" s="84">
        <v>32598</v>
      </c>
      <c r="I37" s="93"/>
      <c r="J37" s="94"/>
      <c r="K37" s="86">
        <v>32370</v>
      </c>
      <c r="L37" s="95"/>
      <c r="M37" s="95"/>
      <c r="N37" s="84">
        <v>1911</v>
      </c>
      <c r="O37" s="86">
        <v>3178</v>
      </c>
      <c r="P37" s="85">
        <v>336</v>
      </c>
      <c r="Q37" s="85">
        <v>27173</v>
      </c>
      <c r="R37" s="96"/>
      <c r="S37" s="89"/>
      <c r="T37" s="85">
        <v>16</v>
      </c>
      <c r="U37" s="85">
        <v>2792</v>
      </c>
      <c r="V37" s="85">
        <v>10047</v>
      </c>
      <c r="W37" s="85">
        <v>42</v>
      </c>
      <c r="X37" s="85">
        <v>801</v>
      </c>
      <c r="Y37" s="85">
        <v>18900</v>
      </c>
      <c r="Z37" s="85"/>
      <c r="AA37" s="84">
        <v>7876</v>
      </c>
      <c r="AB37" s="86"/>
      <c r="AC37" s="85"/>
      <c r="AD37" s="85"/>
      <c r="AE37" s="84"/>
      <c r="AF37" s="95"/>
      <c r="AG37" s="86"/>
      <c r="AH37" s="85"/>
      <c r="AI37" s="86">
        <v>218422</v>
      </c>
      <c r="AJ37" s="93">
        <v>147350</v>
      </c>
      <c r="AK37" s="95">
        <v>107174</v>
      </c>
      <c r="AL37" s="91">
        <v>16</v>
      </c>
    </row>
    <row r="38" spans="1:38" ht="13.5">
      <c r="A38" s="48"/>
      <c r="B38" s="62"/>
      <c r="C38" s="62"/>
      <c r="D38" s="62"/>
      <c r="E38" s="62"/>
      <c r="F38" s="97"/>
      <c r="G38" s="98">
        <v>523</v>
      </c>
      <c r="H38" s="97"/>
      <c r="I38" s="99">
        <v>19743</v>
      </c>
      <c r="J38" s="100"/>
      <c r="K38" s="99"/>
      <c r="L38" s="98">
        <v>228</v>
      </c>
      <c r="M38" s="98"/>
      <c r="N38" s="97"/>
      <c r="O38" s="99"/>
      <c r="P38" s="98"/>
      <c r="Q38" s="98"/>
      <c r="R38" s="101">
        <v>30687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471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22296</v>
      </c>
      <c r="J39" s="104">
        <v>42.9</v>
      </c>
      <c r="K39" s="86"/>
      <c r="L39" s="85">
        <v>28</v>
      </c>
      <c r="M39" s="85"/>
      <c r="N39" s="84"/>
      <c r="O39" s="86"/>
      <c r="P39" s="85"/>
      <c r="Q39" s="85"/>
      <c r="R39" s="105">
        <v>95.7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1249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52533</v>
      </c>
      <c r="G40" s="92"/>
      <c r="H40" s="84">
        <v>51920</v>
      </c>
      <c r="I40" s="93"/>
      <c r="J40" s="94"/>
      <c r="K40" s="86">
        <v>51539</v>
      </c>
      <c r="L40" s="95"/>
      <c r="M40" s="95"/>
      <c r="N40" s="84">
        <v>2233</v>
      </c>
      <c r="O40" s="86">
        <v>3294</v>
      </c>
      <c r="P40" s="85">
        <v>336</v>
      </c>
      <c r="Q40" s="85">
        <v>46057</v>
      </c>
      <c r="R40" s="96"/>
      <c r="S40" s="89"/>
      <c r="T40" s="85">
        <v>37</v>
      </c>
      <c r="U40" s="85">
        <v>5985</v>
      </c>
      <c r="V40" s="85">
        <v>16274</v>
      </c>
      <c r="W40" s="85">
        <v>130</v>
      </c>
      <c r="X40" s="85">
        <v>1171</v>
      </c>
      <c r="Y40" s="85">
        <v>28323</v>
      </c>
      <c r="Z40" s="85"/>
      <c r="AA40" s="84">
        <v>15038</v>
      </c>
      <c r="AB40" s="86"/>
      <c r="AC40" s="85"/>
      <c r="AD40" s="85"/>
      <c r="AE40" s="84"/>
      <c r="AF40" s="95"/>
      <c r="AG40" s="86"/>
      <c r="AH40" s="85"/>
      <c r="AI40" s="86">
        <v>367869</v>
      </c>
      <c r="AJ40" s="93">
        <v>248371</v>
      </c>
      <c r="AK40" s="95">
        <v>181802</v>
      </c>
      <c r="AL40" s="91">
        <v>29</v>
      </c>
    </row>
    <row r="41" spans="1:38" ht="13.5">
      <c r="A41" s="124"/>
      <c r="B41" s="62"/>
      <c r="C41" s="62"/>
      <c r="D41" s="62"/>
      <c r="E41" s="62"/>
      <c r="F41" s="97"/>
      <c r="G41" s="98">
        <v>613</v>
      </c>
      <c r="H41" s="97"/>
      <c r="I41" s="99">
        <v>29624</v>
      </c>
      <c r="J41" s="100"/>
      <c r="K41" s="99"/>
      <c r="L41" s="98">
        <v>381</v>
      </c>
      <c r="M41" s="98"/>
      <c r="N41" s="97"/>
      <c r="O41" s="99"/>
      <c r="P41" s="98"/>
      <c r="Q41" s="98"/>
      <c r="R41" s="101">
        <v>49687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928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86334</v>
      </c>
      <c r="J42" s="104">
        <v>43.1</v>
      </c>
      <c r="K42" s="86"/>
      <c r="L42" s="85">
        <v>123</v>
      </c>
      <c r="M42" s="85"/>
      <c r="N42" s="84"/>
      <c r="O42" s="86"/>
      <c r="P42" s="85"/>
      <c r="Q42" s="85"/>
      <c r="R42" s="105">
        <v>74.7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5129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203021</v>
      </c>
      <c r="G43" s="92"/>
      <c r="H43" s="84">
        <v>200337</v>
      </c>
      <c r="I43" s="93"/>
      <c r="J43" s="94"/>
      <c r="K43" s="86">
        <v>199099</v>
      </c>
      <c r="L43" s="95"/>
      <c r="M43" s="95"/>
      <c r="N43" s="84">
        <v>50756</v>
      </c>
      <c r="O43" s="86">
        <v>10624</v>
      </c>
      <c r="P43" s="85">
        <v>2834</v>
      </c>
      <c r="Q43" s="85">
        <v>136123</v>
      </c>
      <c r="R43" s="96"/>
      <c r="S43" s="89"/>
      <c r="T43" s="85">
        <v>107</v>
      </c>
      <c r="U43" s="85">
        <v>13102</v>
      </c>
      <c r="V43" s="85">
        <v>73125</v>
      </c>
      <c r="W43" s="85">
        <v>1061</v>
      </c>
      <c r="X43" s="85">
        <v>4296</v>
      </c>
      <c r="Y43" s="85">
        <v>108646</v>
      </c>
      <c r="Z43" s="85"/>
      <c r="AA43" s="84">
        <v>72709</v>
      </c>
      <c r="AB43" s="86"/>
      <c r="AC43" s="85"/>
      <c r="AD43" s="85"/>
      <c r="AE43" s="84"/>
      <c r="AF43" s="95"/>
      <c r="AG43" s="86">
        <v>1</v>
      </c>
      <c r="AH43" s="85"/>
      <c r="AI43" s="86">
        <v>1222357</v>
      </c>
      <c r="AJ43" s="93">
        <v>896262</v>
      </c>
      <c r="AK43" s="95">
        <v>638506</v>
      </c>
      <c r="AL43" s="91">
        <v>460</v>
      </c>
    </row>
    <row r="44" spans="1:38" ht="13.5">
      <c r="A44" s="48"/>
      <c r="B44" s="62"/>
      <c r="C44" s="62"/>
      <c r="D44" s="62"/>
      <c r="E44" s="62"/>
      <c r="F44" s="97"/>
      <c r="G44" s="98">
        <v>2684</v>
      </c>
      <c r="H44" s="97"/>
      <c r="I44" s="99">
        <v>114003</v>
      </c>
      <c r="J44" s="100"/>
      <c r="K44" s="99"/>
      <c r="L44" s="98">
        <v>1238</v>
      </c>
      <c r="M44" s="98"/>
      <c r="N44" s="97"/>
      <c r="O44" s="99"/>
      <c r="P44" s="98"/>
      <c r="Q44" s="98"/>
      <c r="R44" s="101">
        <v>149581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3984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108630</v>
      </c>
      <c r="J45" s="104">
        <v>43.1</v>
      </c>
      <c r="K45" s="86"/>
      <c r="L45" s="85">
        <v>151</v>
      </c>
      <c r="M45" s="85"/>
      <c r="N45" s="84"/>
      <c r="O45" s="86"/>
      <c r="P45" s="85"/>
      <c r="Q45" s="85"/>
      <c r="R45" s="105">
        <v>79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6378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255554</v>
      </c>
      <c r="G46" s="92"/>
      <c r="H46" s="84">
        <v>252257</v>
      </c>
      <c r="I46" s="93"/>
      <c r="J46" s="94"/>
      <c r="K46" s="86">
        <v>250638</v>
      </c>
      <c r="L46" s="95"/>
      <c r="M46" s="95"/>
      <c r="N46" s="84">
        <v>52989</v>
      </c>
      <c r="O46" s="86">
        <v>13918</v>
      </c>
      <c r="P46" s="85">
        <v>3170</v>
      </c>
      <c r="Q46" s="85">
        <v>182180</v>
      </c>
      <c r="R46" s="106"/>
      <c r="S46" s="89"/>
      <c r="T46" s="85">
        <v>144</v>
      </c>
      <c r="U46" s="85">
        <v>19087</v>
      </c>
      <c r="V46" s="85">
        <v>89399</v>
      </c>
      <c r="W46" s="85">
        <v>1191</v>
      </c>
      <c r="X46" s="85">
        <v>5467</v>
      </c>
      <c r="Y46" s="85">
        <v>136969</v>
      </c>
      <c r="Z46" s="85"/>
      <c r="AA46" s="84">
        <v>87747</v>
      </c>
      <c r="AB46" s="86"/>
      <c r="AC46" s="85"/>
      <c r="AD46" s="85"/>
      <c r="AE46" s="84"/>
      <c r="AF46" s="95"/>
      <c r="AG46" s="86">
        <v>1</v>
      </c>
      <c r="AH46" s="85"/>
      <c r="AI46" s="86">
        <v>1590226</v>
      </c>
      <c r="AJ46" s="93">
        <v>1144633</v>
      </c>
      <c r="AK46" s="95">
        <v>820308</v>
      </c>
      <c r="AL46" s="91">
        <v>489</v>
      </c>
    </row>
    <row r="47" spans="1:38" ht="13.5">
      <c r="A47" s="124"/>
      <c r="B47" s="62"/>
      <c r="C47" s="62"/>
      <c r="D47" s="62"/>
      <c r="E47" s="62"/>
      <c r="F47" s="97"/>
      <c r="G47" s="98">
        <v>3297</v>
      </c>
      <c r="H47" s="97"/>
      <c r="I47" s="99">
        <v>143627</v>
      </c>
      <c r="J47" s="100"/>
      <c r="K47" s="99"/>
      <c r="L47" s="98">
        <v>1619</v>
      </c>
      <c r="M47" s="98"/>
      <c r="N47" s="97"/>
      <c r="O47" s="99"/>
      <c r="P47" s="98"/>
      <c r="Q47" s="98"/>
      <c r="R47" s="101">
        <v>199268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4912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173448.3</v>
      </c>
      <c r="J54" s="110">
        <f>IF(H55=0,0,I54/H55*100)</f>
        <v>52.95316384898323</v>
      </c>
      <c r="K54" s="65"/>
      <c r="L54" s="2">
        <f>SUM(L9,L12,L18,L21,L33,L36,L42)</f>
        <v>216</v>
      </c>
      <c r="M54" s="2">
        <f>SUM(M9,M12,M18,M21,M33,M36,M42)</f>
        <v>8</v>
      </c>
      <c r="N54" s="3"/>
      <c r="O54" s="65"/>
      <c r="P54" s="2"/>
      <c r="Q54" s="2"/>
      <c r="R54" s="111">
        <f>IF(H55=0,0,(O55+P55+Q55)/H55*100)</f>
        <v>83.46245341174975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44396.799999999996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350919.1</v>
      </c>
      <c r="G55" s="68">
        <f>SUM(G10,G13,G19,G22,G34,G37,G43)</f>
        <v>1730.8</v>
      </c>
      <c r="H55" s="3">
        <f>SUM(H10,H13,H19,H22,H34,H37,H43)</f>
        <v>327550.4</v>
      </c>
      <c r="I55" s="69"/>
      <c r="J55" s="112"/>
      <c r="K55" s="65">
        <f>SUM(K10,K13,K19,K22,K34,K37,K43)</f>
        <v>320774.8</v>
      </c>
      <c r="L55" s="71"/>
      <c r="M55" s="71"/>
      <c r="N55" s="3">
        <f>SUM(N10,N13,N19,N22,N34,N37,N43)</f>
        <v>54168.8</v>
      </c>
      <c r="O55" s="65">
        <f>SUM(O10,O13,O19,O22,O34,O37,O43)</f>
        <v>16548.7</v>
      </c>
      <c r="P55" s="2">
        <f>SUM(P10,P13,P19,P22,P34,P37,P43)</f>
        <v>46021.899999999994</v>
      </c>
      <c r="Q55" s="2">
        <f>SUM(Q10,Q13,Q19,Q22,Q34,Q37,Q43)</f>
        <v>210811</v>
      </c>
      <c r="R55" s="72"/>
      <c r="S55" s="1">
        <f aca="true" t="shared" si="8" ref="S55:AE55">SUM(S10,S13,S19,S22,S34,S37,S43)</f>
        <v>61</v>
      </c>
      <c r="T55" s="2">
        <f t="shared" si="8"/>
        <v>4794.5</v>
      </c>
      <c r="U55" s="2">
        <f t="shared" si="8"/>
        <v>65040.3</v>
      </c>
      <c r="V55" s="2">
        <f t="shared" si="8"/>
        <v>103552.5</v>
      </c>
      <c r="W55" s="2">
        <f t="shared" si="8"/>
        <v>1548.4</v>
      </c>
      <c r="X55" s="2">
        <f t="shared" si="8"/>
        <v>10159.1</v>
      </c>
      <c r="Y55" s="2">
        <f t="shared" si="8"/>
        <v>142394.6</v>
      </c>
      <c r="Z55" s="2">
        <f t="shared" si="8"/>
        <v>1044.6</v>
      </c>
      <c r="AA55" s="3">
        <f t="shared" si="8"/>
        <v>88791.6</v>
      </c>
      <c r="AB55" s="65">
        <f t="shared" si="8"/>
        <v>0</v>
      </c>
      <c r="AC55" s="65">
        <f t="shared" si="8"/>
        <v>0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3</v>
      </c>
      <c r="AH55" s="2">
        <f t="shared" si="9"/>
        <v>0</v>
      </c>
      <c r="AI55" s="65">
        <f t="shared" si="9"/>
        <v>2983934.5</v>
      </c>
      <c r="AJ55" s="69">
        <f t="shared" si="9"/>
        <v>1940048.5</v>
      </c>
      <c r="AK55" s="71">
        <f t="shared" si="9"/>
        <v>1303296.5</v>
      </c>
      <c r="AL55" s="67">
        <f t="shared" si="9"/>
        <v>501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21637.9</v>
      </c>
      <c r="H56" s="115"/>
      <c r="I56" s="117">
        <f>SUM(I11,I14,I20,I23,I35,I38,I44)</f>
        <v>154102.1</v>
      </c>
      <c r="J56" s="115"/>
      <c r="K56" s="117"/>
      <c r="L56" s="116">
        <f>SUM(L11,L14,L20,L23,L35,L38,L44)</f>
        <v>4018.8999999999996</v>
      </c>
      <c r="M56" s="116">
        <f>SUM(M11,M14,M20,M23,M35,M38,M44)</f>
        <v>2756.7</v>
      </c>
      <c r="N56" s="115"/>
      <c r="O56" s="117"/>
      <c r="P56" s="116"/>
      <c r="Q56" s="116"/>
      <c r="R56" s="118">
        <f>SUM(O55:Q55)</f>
        <v>273381.6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31617.999999999996</v>
      </c>
      <c r="AG56" s="117"/>
      <c r="AH56" s="116"/>
      <c r="AI56" s="117"/>
      <c r="AJ56" s="117"/>
      <c r="AK56" s="116"/>
      <c r="AL56" s="120"/>
    </row>
    <row r="57" spans="1:38" ht="13.5">
      <c r="A57" s="82" t="s">
        <v>110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101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内子町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12959</v>
      </c>
      <c r="J9" s="87">
        <v>100</v>
      </c>
      <c r="K9" s="86"/>
      <c r="L9" s="85">
        <v>14</v>
      </c>
      <c r="M9" s="85">
        <v>0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17846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12959</v>
      </c>
      <c r="G10" s="92">
        <v>0</v>
      </c>
      <c r="H10" s="84">
        <v>12959</v>
      </c>
      <c r="I10" s="93"/>
      <c r="J10" s="94"/>
      <c r="K10" s="86">
        <v>12818</v>
      </c>
      <c r="L10" s="95"/>
      <c r="M10" s="95"/>
      <c r="N10" s="84">
        <v>0</v>
      </c>
      <c r="O10" s="86">
        <v>0</v>
      </c>
      <c r="P10" s="85">
        <v>12959</v>
      </c>
      <c r="Q10" s="85">
        <v>0</v>
      </c>
      <c r="R10" s="96"/>
      <c r="S10" s="89">
        <v>0</v>
      </c>
      <c r="T10" s="85">
        <v>2632</v>
      </c>
      <c r="U10" s="85">
        <v>10327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1</v>
      </c>
      <c r="AC10" s="85">
        <v>0</v>
      </c>
      <c r="AD10" s="85">
        <v>0</v>
      </c>
      <c r="AE10" s="84">
        <v>0</v>
      </c>
      <c r="AF10" s="95"/>
      <c r="AG10" s="86">
        <v>1</v>
      </c>
      <c r="AH10" s="85">
        <v>0</v>
      </c>
      <c r="AI10" s="86">
        <v>370341</v>
      </c>
      <c r="AJ10" s="93">
        <v>147659</v>
      </c>
      <c r="AK10" s="95">
        <v>109015</v>
      </c>
      <c r="AL10" s="91">
        <v>1</v>
      </c>
    </row>
    <row r="11" spans="1:38" ht="13.5">
      <c r="A11" s="124"/>
      <c r="B11" s="62"/>
      <c r="C11" s="62"/>
      <c r="D11" s="62"/>
      <c r="E11" s="62"/>
      <c r="F11" s="97"/>
      <c r="G11" s="98">
        <v>0</v>
      </c>
      <c r="H11" s="97"/>
      <c r="I11" s="99">
        <v>0</v>
      </c>
      <c r="J11" s="100"/>
      <c r="K11" s="99"/>
      <c r="L11" s="98">
        <v>141</v>
      </c>
      <c r="M11" s="98">
        <v>0</v>
      </c>
      <c r="N11" s="97"/>
      <c r="O11" s="99"/>
      <c r="P11" s="98"/>
      <c r="Q11" s="98"/>
      <c r="R11" s="101">
        <v>12959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12512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30603.5</v>
      </c>
      <c r="J12" s="87">
        <v>90</v>
      </c>
      <c r="K12" s="86" t="s">
        <v>115</v>
      </c>
      <c r="L12" s="85">
        <v>36</v>
      </c>
      <c r="M12" s="85">
        <v>6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27407.8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53435.7</v>
      </c>
      <c r="G13" s="92">
        <v>0</v>
      </c>
      <c r="H13" s="84">
        <v>34012.9</v>
      </c>
      <c r="I13" s="93" t="s">
        <v>115</v>
      </c>
      <c r="J13" s="94" t="s">
        <v>115</v>
      </c>
      <c r="K13" s="86">
        <v>30870.3</v>
      </c>
      <c r="L13" s="95" t="s">
        <v>115</v>
      </c>
      <c r="M13" s="95" t="s">
        <v>115</v>
      </c>
      <c r="N13" s="84">
        <v>0</v>
      </c>
      <c r="O13" s="86">
        <v>827</v>
      </c>
      <c r="P13" s="85">
        <v>25112.5</v>
      </c>
      <c r="Q13" s="85">
        <v>8073.4</v>
      </c>
      <c r="R13" s="96" t="s">
        <v>115</v>
      </c>
      <c r="S13" s="89">
        <v>0</v>
      </c>
      <c r="T13" s="85">
        <v>257.5</v>
      </c>
      <c r="U13" s="85">
        <v>28272.4</v>
      </c>
      <c r="V13" s="85">
        <v>2073.6</v>
      </c>
      <c r="W13" s="85">
        <v>59.2</v>
      </c>
      <c r="X13" s="85">
        <v>2604.3</v>
      </c>
      <c r="Y13" s="85">
        <v>745.9</v>
      </c>
      <c r="Z13" s="85">
        <v>0</v>
      </c>
      <c r="AA13" s="84">
        <v>0</v>
      </c>
      <c r="AB13" s="86">
        <v>0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692050.6</v>
      </c>
      <c r="AJ13" s="93">
        <v>390849.1</v>
      </c>
      <c r="AK13" s="95">
        <v>220914.5</v>
      </c>
      <c r="AL13" s="91">
        <v>2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19422.8</v>
      </c>
      <c r="H14" s="97" t="s">
        <v>115</v>
      </c>
      <c r="I14" s="99">
        <v>3409.4</v>
      </c>
      <c r="J14" s="100" t="s">
        <v>115</v>
      </c>
      <c r="K14" s="99" t="s">
        <v>115</v>
      </c>
      <c r="L14" s="98">
        <v>1692.6</v>
      </c>
      <c r="M14" s="98">
        <v>1450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34012.9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25479.7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43562.5</v>
      </c>
      <c r="J15" s="110">
        <f>IF(H16=0,0,I15/H16*100)</f>
        <v>92.7416178608913</v>
      </c>
      <c r="K15" s="65"/>
      <c r="L15" s="2">
        <f>SUM(L9,L12)</f>
        <v>50</v>
      </c>
      <c r="M15" s="2">
        <f>SUM(M9,M12)</f>
        <v>6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45253.8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66394.7</v>
      </c>
      <c r="G16" s="68">
        <f>SUM(G10,G13)</f>
        <v>0</v>
      </c>
      <c r="H16" s="3">
        <f>SUM(H10,H13)</f>
        <v>46971.9</v>
      </c>
      <c r="I16" s="69"/>
      <c r="J16" s="70"/>
      <c r="K16" s="65">
        <f>SUM(K10,K13)</f>
        <v>43688.3</v>
      </c>
      <c r="L16" s="71"/>
      <c r="M16" s="71"/>
      <c r="N16" s="3">
        <f>SUM(N10,N13)</f>
        <v>0</v>
      </c>
      <c r="O16" s="65">
        <f>SUM(O10,O13)</f>
        <v>827</v>
      </c>
      <c r="P16" s="2">
        <f>SUM(P10,P13)</f>
        <v>38071.5</v>
      </c>
      <c r="Q16" s="2">
        <f>SUM(Q10,Q13)</f>
        <v>8073.4</v>
      </c>
      <c r="R16" s="72"/>
      <c r="S16" s="1">
        <f aca="true" t="shared" si="0" ref="S16:AE16">SUM(S10,S13)</f>
        <v>0</v>
      </c>
      <c r="T16" s="2">
        <f t="shared" si="0"/>
        <v>2889.5</v>
      </c>
      <c r="U16" s="2">
        <f t="shared" si="0"/>
        <v>38599.4</v>
      </c>
      <c r="V16" s="2">
        <f t="shared" si="0"/>
        <v>2073.6</v>
      </c>
      <c r="W16" s="2">
        <f t="shared" si="0"/>
        <v>59.2</v>
      </c>
      <c r="X16" s="2">
        <f t="shared" si="0"/>
        <v>2604.3</v>
      </c>
      <c r="Y16" s="2">
        <f t="shared" si="0"/>
        <v>745.9</v>
      </c>
      <c r="Z16" s="2">
        <f t="shared" si="0"/>
        <v>0</v>
      </c>
      <c r="AA16" s="3">
        <f t="shared" si="0"/>
        <v>0</v>
      </c>
      <c r="AB16" s="65">
        <f t="shared" si="0"/>
        <v>1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1</v>
      </c>
      <c r="AH16" s="2">
        <f t="shared" si="1"/>
        <v>0</v>
      </c>
      <c r="AI16" s="65">
        <f t="shared" si="1"/>
        <v>1062391.6</v>
      </c>
      <c r="AJ16" s="69">
        <f t="shared" si="1"/>
        <v>538508.1</v>
      </c>
      <c r="AK16" s="71">
        <f t="shared" si="1"/>
        <v>329929.5</v>
      </c>
      <c r="AL16" s="67">
        <f t="shared" si="1"/>
        <v>3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19422.8</v>
      </c>
      <c r="H17" s="73"/>
      <c r="I17" s="75">
        <f>SUM(I11,I14)</f>
        <v>3409.4</v>
      </c>
      <c r="J17" s="76"/>
      <c r="K17" s="75"/>
      <c r="L17" s="74">
        <f>SUM(L11,L14)</f>
        <v>1833.6</v>
      </c>
      <c r="M17" s="74">
        <f>SUM(M11,M14)</f>
        <v>1450</v>
      </c>
      <c r="N17" s="73"/>
      <c r="O17" s="75"/>
      <c r="P17" s="74"/>
      <c r="Q17" s="74"/>
      <c r="R17" s="77">
        <f>SUM(O16:Q16)</f>
        <v>46971.9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37991.7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41224.6</v>
      </c>
      <c r="J18" s="87">
        <v>57.9</v>
      </c>
      <c r="K18" s="86" t="s">
        <v>115</v>
      </c>
      <c r="L18" s="85">
        <v>37</v>
      </c>
      <c r="M18" s="85">
        <v>1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15387.3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71252.9</v>
      </c>
      <c r="G19" s="92">
        <v>0</v>
      </c>
      <c r="H19" s="84">
        <v>71252.9</v>
      </c>
      <c r="I19" s="93" t="s">
        <v>115</v>
      </c>
      <c r="J19" s="94" t="s">
        <v>115</v>
      </c>
      <c r="K19" s="86">
        <v>69853.2</v>
      </c>
      <c r="L19" s="95" t="s">
        <v>115</v>
      </c>
      <c r="M19" s="95" t="s">
        <v>115</v>
      </c>
      <c r="N19" s="84">
        <v>0</v>
      </c>
      <c r="O19" s="86">
        <v>87.2</v>
      </c>
      <c r="P19" s="85">
        <v>23059.2</v>
      </c>
      <c r="Q19" s="85">
        <v>48106.5</v>
      </c>
      <c r="R19" s="96" t="s">
        <v>115</v>
      </c>
      <c r="S19" s="89">
        <v>0</v>
      </c>
      <c r="T19" s="85">
        <v>201.1</v>
      </c>
      <c r="U19" s="85">
        <v>30052.2</v>
      </c>
      <c r="V19" s="85">
        <v>10971.3</v>
      </c>
      <c r="W19" s="85">
        <v>1007.1</v>
      </c>
      <c r="X19" s="85">
        <v>10376.8</v>
      </c>
      <c r="Y19" s="85">
        <v>18644.4</v>
      </c>
      <c r="Z19" s="85">
        <v>0</v>
      </c>
      <c r="AA19" s="84">
        <v>0</v>
      </c>
      <c r="AB19" s="86">
        <v>1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1001903.2</v>
      </c>
      <c r="AJ19" s="93">
        <v>537376.1</v>
      </c>
      <c r="AK19" s="95">
        <v>335732.4</v>
      </c>
      <c r="AL19" s="91">
        <v>6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0</v>
      </c>
      <c r="H20" s="97" t="s">
        <v>115</v>
      </c>
      <c r="I20" s="99">
        <v>30028.3</v>
      </c>
      <c r="J20" s="100" t="s">
        <v>115</v>
      </c>
      <c r="K20" s="99" t="s">
        <v>115</v>
      </c>
      <c r="L20" s="98">
        <v>680.7</v>
      </c>
      <c r="M20" s="98">
        <v>719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71252.9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11551.5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68978.3</v>
      </c>
      <c r="J21" s="87">
        <v>43.4</v>
      </c>
      <c r="K21" s="86" t="s">
        <v>115</v>
      </c>
      <c r="L21" s="85">
        <v>53</v>
      </c>
      <c r="M21" s="85">
        <v>0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93.9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3806.5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171246.8</v>
      </c>
      <c r="G22" s="92">
        <v>0</v>
      </c>
      <c r="H22" s="84">
        <v>159052.9</v>
      </c>
      <c r="I22" s="93" t="s">
        <v>115</v>
      </c>
      <c r="J22" s="94" t="s">
        <v>115</v>
      </c>
      <c r="K22" s="86">
        <v>158317.5</v>
      </c>
      <c r="L22" s="95" t="s">
        <v>115</v>
      </c>
      <c r="M22" s="95" t="s">
        <v>115</v>
      </c>
      <c r="N22" s="84">
        <v>9777.6</v>
      </c>
      <c r="O22" s="86">
        <v>1099.2</v>
      </c>
      <c r="P22" s="85">
        <v>26378.4</v>
      </c>
      <c r="Q22" s="85">
        <v>121797.7</v>
      </c>
      <c r="R22" s="96" t="s">
        <v>115</v>
      </c>
      <c r="S22" s="89">
        <v>8</v>
      </c>
      <c r="T22" s="85">
        <v>149.5</v>
      </c>
      <c r="U22" s="85">
        <v>38268.8</v>
      </c>
      <c r="V22" s="85">
        <v>30552</v>
      </c>
      <c r="W22" s="85">
        <v>1990.4</v>
      </c>
      <c r="X22" s="85">
        <v>33806.1</v>
      </c>
      <c r="Y22" s="85">
        <v>54278.1</v>
      </c>
      <c r="Z22" s="85">
        <v>5732.3</v>
      </c>
      <c r="AA22" s="84">
        <v>5732.3</v>
      </c>
      <c r="AB22" s="86">
        <v>1</v>
      </c>
      <c r="AC22" s="85">
        <v>0</v>
      </c>
      <c r="AD22" s="85" t="s">
        <v>115</v>
      </c>
      <c r="AE22" s="84" t="s">
        <v>115</v>
      </c>
      <c r="AF22" s="95" t="s">
        <v>115</v>
      </c>
      <c r="AG22" s="86">
        <v>1</v>
      </c>
      <c r="AH22" s="85">
        <v>0</v>
      </c>
      <c r="AI22" s="86">
        <v>1644921.4</v>
      </c>
      <c r="AJ22" s="93">
        <v>943562.3</v>
      </c>
      <c r="AK22" s="95">
        <v>654973.7</v>
      </c>
      <c r="AL22" s="91">
        <v>17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12193.9</v>
      </c>
      <c r="H23" s="97" t="s">
        <v>115</v>
      </c>
      <c r="I23" s="99">
        <v>90074.6</v>
      </c>
      <c r="J23" s="100" t="s">
        <v>115</v>
      </c>
      <c r="K23" s="99" t="s">
        <v>115</v>
      </c>
      <c r="L23" s="98">
        <v>735.4</v>
      </c>
      <c r="M23" s="98">
        <v>0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149275.3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3065.9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110202.9</v>
      </c>
      <c r="J24" s="110">
        <f>IF(H25=0,0,I24/H25*100)</f>
        <v>47.85068374309288</v>
      </c>
      <c r="K24" s="65"/>
      <c r="L24" s="2">
        <f>SUM(L18,L21)</f>
        <v>90</v>
      </c>
      <c r="M24" s="2">
        <f>SUM(M18,M21)</f>
        <v>1</v>
      </c>
      <c r="N24" s="3"/>
      <c r="O24" s="65"/>
      <c r="P24" s="2"/>
      <c r="Q24" s="2"/>
      <c r="R24" s="111">
        <f>IF(H25=0,0,(O25+P25+Q25)/H25*100)</f>
        <v>95.75451421544747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19193.8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242499.69999999998</v>
      </c>
      <c r="G25" s="68">
        <f>SUM(G19,G22)</f>
        <v>0</v>
      </c>
      <c r="H25" s="3">
        <f>SUM(H19,H22)</f>
        <v>230305.8</v>
      </c>
      <c r="I25" s="69"/>
      <c r="J25" s="70"/>
      <c r="K25" s="65">
        <f>SUM(K19,K22)</f>
        <v>228170.7</v>
      </c>
      <c r="L25" s="71"/>
      <c r="M25" s="71"/>
      <c r="N25" s="3">
        <f>SUM(N19,N22)</f>
        <v>9777.6</v>
      </c>
      <c r="O25" s="65">
        <f>SUM(O19,O22)</f>
        <v>1186.4</v>
      </c>
      <c r="P25" s="2">
        <f>SUM(P19,P22)</f>
        <v>49437.600000000006</v>
      </c>
      <c r="Q25" s="2">
        <f>SUM(Q19,Q22)</f>
        <v>169904.2</v>
      </c>
      <c r="R25" s="72"/>
      <c r="S25" s="1">
        <f aca="true" t="shared" si="2" ref="S25:AE25">SUM(S19,S22)</f>
        <v>8</v>
      </c>
      <c r="T25" s="2">
        <f t="shared" si="2"/>
        <v>350.6</v>
      </c>
      <c r="U25" s="2">
        <f t="shared" si="2"/>
        <v>68321</v>
      </c>
      <c r="V25" s="2">
        <f t="shared" si="2"/>
        <v>41523.3</v>
      </c>
      <c r="W25" s="2">
        <f t="shared" si="2"/>
        <v>2997.5</v>
      </c>
      <c r="X25" s="2">
        <f t="shared" si="2"/>
        <v>44182.899999999994</v>
      </c>
      <c r="Y25" s="2">
        <f t="shared" si="2"/>
        <v>72922.5</v>
      </c>
      <c r="Z25" s="2">
        <f t="shared" si="2"/>
        <v>5732.3</v>
      </c>
      <c r="AA25" s="3">
        <f t="shared" si="2"/>
        <v>5732.3</v>
      </c>
      <c r="AB25" s="65">
        <f t="shared" si="2"/>
        <v>2</v>
      </c>
      <c r="AC25" s="2">
        <f t="shared" si="2"/>
        <v>0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1</v>
      </c>
      <c r="AH25" s="2">
        <f t="shared" si="3"/>
        <v>0</v>
      </c>
      <c r="AI25" s="65">
        <f t="shared" si="3"/>
        <v>2646824.5999999996</v>
      </c>
      <c r="AJ25" s="69">
        <f t="shared" si="3"/>
        <v>1480938.4</v>
      </c>
      <c r="AK25" s="71">
        <f t="shared" si="3"/>
        <v>990706.1</v>
      </c>
      <c r="AL25" s="67">
        <f t="shared" si="3"/>
        <v>23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12193.9</v>
      </c>
      <c r="H26" s="73"/>
      <c r="I26" s="75">
        <f>SUM(I20,I23)</f>
        <v>120102.90000000001</v>
      </c>
      <c r="J26" s="76"/>
      <c r="K26" s="75"/>
      <c r="L26" s="74">
        <f>SUM(L20,L23)</f>
        <v>1416.1</v>
      </c>
      <c r="M26" s="74">
        <f>SUM(M20,M23)</f>
        <v>719</v>
      </c>
      <c r="N26" s="73"/>
      <c r="O26" s="75"/>
      <c r="P26" s="74"/>
      <c r="Q26" s="74"/>
      <c r="R26" s="77">
        <f>SUM(O25:Q25)</f>
        <v>220528.2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14617.4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153765.40000000002</v>
      </c>
      <c r="J27" s="110">
        <f>IF(H28=0,0,I27/H28*100)</f>
        <v>55.455379210084345</v>
      </c>
      <c r="K27" s="65"/>
      <c r="L27" s="2">
        <f>SUM(L18,L9,L12,L21)</f>
        <v>140</v>
      </c>
      <c r="M27" s="2">
        <f>SUM(M18,M9,M12,M21)</f>
        <v>7</v>
      </c>
      <c r="N27" s="3"/>
      <c r="O27" s="65"/>
      <c r="P27" s="2"/>
      <c r="Q27" s="2"/>
      <c r="R27" s="111">
        <f>IF(H28=0,0,(O28+P28+Q28)/H28*100)</f>
        <v>96.47371570090203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64447.600000000006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308894.39999999997</v>
      </c>
      <c r="G28" s="68">
        <f>SUM(G19,G10,G13,G22)</f>
        <v>0</v>
      </c>
      <c r="H28" s="3">
        <f>SUM(H19,H10,H13,H22)</f>
        <v>277277.69999999995</v>
      </c>
      <c r="I28" s="69"/>
      <c r="J28" s="70"/>
      <c r="K28" s="65">
        <f>SUM(K19,K10,K13,K22)</f>
        <v>271859</v>
      </c>
      <c r="L28" s="71"/>
      <c r="M28" s="71"/>
      <c r="N28" s="3">
        <f>SUM(N19,N10,N13,N22)</f>
        <v>9777.6</v>
      </c>
      <c r="O28" s="65">
        <f>SUM(O19,O10,O13,O22)</f>
        <v>2013.4</v>
      </c>
      <c r="P28" s="2">
        <f>SUM(P19,P10,P13,P22)</f>
        <v>87509.1</v>
      </c>
      <c r="Q28" s="2">
        <f>SUM(Q19,Q10,Q13,Q22)</f>
        <v>177977.6</v>
      </c>
      <c r="R28" s="108"/>
      <c r="S28" s="1">
        <f aca="true" t="shared" si="4" ref="S28:AE28">SUM(S19,S10,S13,S22)</f>
        <v>8</v>
      </c>
      <c r="T28" s="2">
        <f t="shared" si="4"/>
        <v>3240.1</v>
      </c>
      <c r="U28" s="2">
        <f t="shared" si="4"/>
        <v>106920.40000000001</v>
      </c>
      <c r="V28" s="2">
        <f t="shared" si="4"/>
        <v>43596.9</v>
      </c>
      <c r="W28" s="2">
        <f t="shared" si="4"/>
        <v>3056.7</v>
      </c>
      <c r="X28" s="2">
        <f t="shared" si="4"/>
        <v>46787.2</v>
      </c>
      <c r="Y28" s="2">
        <f t="shared" si="4"/>
        <v>73668.4</v>
      </c>
      <c r="Z28" s="2">
        <f t="shared" si="4"/>
        <v>5732.3</v>
      </c>
      <c r="AA28" s="3">
        <f t="shared" si="4"/>
        <v>5732.3</v>
      </c>
      <c r="AB28" s="65">
        <f t="shared" si="4"/>
        <v>3</v>
      </c>
      <c r="AC28" s="2">
        <f t="shared" si="4"/>
        <v>0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2</v>
      </c>
      <c r="AH28" s="2">
        <f t="shared" si="5"/>
        <v>0</v>
      </c>
      <c r="AI28" s="65">
        <f t="shared" si="5"/>
        <v>3709216.1999999997</v>
      </c>
      <c r="AJ28" s="69">
        <f t="shared" si="5"/>
        <v>2019446.5</v>
      </c>
      <c r="AK28" s="71">
        <f t="shared" si="5"/>
        <v>1320635.6</v>
      </c>
      <c r="AL28" s="67">
        <f t="shared" si="5"/>
        <v>26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31616.699999999997</v>
      </c>
      <c r="H29" s="73"/>
      <c r="I29" s="75">
        <f>SUM(I20,I11,I14,I23)</f>
        <v>123512.3</v>
      </c>
      <c r="J29" s="76"/>
      <c r="K29" s="75"/>
      <c r="L29" s="74">
        <f>SUM(L20,L11,L14,L23)</f>
        <v>3249.7000000000003</v>
      </c>
      <c r="M29" s="74">
        <f>SUM(M20,M11,M14,M23)</f>
        <v>2169</v>
      </c>
      <c r="N29" s="73"/>
      <c r="O29" s="75"/>
      <c r="P29" s="74"/>
      <c r="Q29" s="74"/>
      <c r="R29" s="77">
        <f>SUM(O28:Q28)</f>
        <v>267500.1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52609.1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140806.4</v>
      </c>
      <c r="J30" s="110">
        <f>IF(H31=0,0,I30/H31*100)</f>
        <v>53.27144844462387</v>
      </c>
      <c r="K30" s="65"/>
      <c r="L30" s="2">
        <f>SUM(L21,L12,L18)</f>
        <v>126</v>
      </c>
      <c r="M30" s="2">
        <f>SUM(M21,M12,M18)</f>
        <v>7</v>
      </c>
      <c r="N30" s="3"/>
      <c r="O30" s="65"/>
      <c r="P30" s="2"/>
      <c r="Q30" s="2"/>
      <c r="R30" s="111">
        <f>IF(H31=0,0,(O31+P31+Q31)/H31*100)</f>
        <v>96.30082926406645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46601.6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295935.4</v>
      </c>
      <c r="G31" s="68">
        <f>SUM(G22,G13,G19)</f>
        <v>0</v>
      </c>
      <c r="H31" s="3">
        <f>SUM(H22,H13,H19)</f>
        <v>264318.69999999995</v>
      </c>
      <c r="I31" s="69"/>
      <c r="J31" s="70"/>
      <c r="K31" s="65">
        <f>SUM(K22,K13,K19)</f>
        <v>259041</v>
      </c>
      <c r="L31" s="71"/>
      <c r="M31" s="71"/>
      <c r="N31" s="3">
        <f>SUM(N22,N13,N19)</f>
        <v>9777.6</v>
      </c>
      <c r="O31" s="65">
        <f>SUM(O22,O13,O19)</f>
        <v>2013.4</v>
      </c>
      <c r="P31" s="2">
        <f>SUM(P22,P13,P19)</f>
        <v>74550.1</v>
      </c>
      <c r="Q31" s="2">
        <f>SUM(Q22,Q13,Q19)</f>
        <v>177977.59999999998</v>
      </c>
      <c r="R31" s="108"/>
      <c r="S31" s="1">
        <f aca="true" t="shared" si="6" ref="S31:AE31">SUM(S22,S13,S19)</f>
        <v>8</v>
      </c>
      <c r="T31" s="2">
        <f t="shared" si="6"/>
        <v>608.1</v>
      </c>
      <c r="U31" s="2">
        <f t="shared" si="6"/>
        <v>96593.40000000001</v>
      </c>
      <c r="V31" s="2">
        <f t="shared" si="6"/>
        <v>43596.899999999994</v>
      </c>
      <c r="W31" s="2">
        <f t="shared" si="6"/>
        <v>3056.7</v>
      </c>
      <c r="X31" s="2">
        <f t="shared" si="6"/>
        <v>46787.2</v>
      </c>
      <c r="Y31" s="2">
        <f t="shared" si="6"/>
        <v>73668.4</v>
      </c>
      <c r="Z31" s="2">
        <f t="shared" si="6"/>
        <v>5732.3</v>
      </c>
      <c r="AA31" s="3">
        <f t="shared" si="6"/>
        <v>5732.3</v>
      </c>
      <c r="AB31" s="65">
        <f t="shared" si="6"/>
        <v>2</v>
      </c>
      <c r="AC31" s="2">
        <f t="shared" si="6"/>
        <v>0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1</v>
      </c>
      <c r="AH31" s="2">
        <f t="shared" si="7"/>
        <v>0</v>
      </c>
      <c r="AI31" s="65">
        <f t="shared" si="7"/>
        <v>3338875.2</v>
      </c>
      <c r="AJ31" s="69">
        <f t="shared" si="7"/>
        <v>1871787.5</v>
      </c>
      <c r="AK31" s="71">
        <f t="shared" si="7"/>
        <v>1211620.6</v>
      </c>
      <c r="AL31" s="67">
        <f t="shared" si="7"/>
        <v>25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31616.699999999997</v>
      </c>
      <c r="H32" s="73"/>
      <c r="I32" s="75">
        <f>SUM(I23,I14,I20)</f>
        <v>123512.3</v>
      </c>
      <c r="J32" s="76"/>
      <c r="K32" s="75"/>
      <c r="L32" s="74">
        <f>SUM(L23,L14,L20)</f>
        <v>3108.7</v>
      </c>
      <c r="M32" s="74">
        <f>SUM(M23,M14,M20)</f>
        <v>2169</v>
      </c>
      <c r="N32" s="73"/>
      <c r="O32" s="75"/>
      <c r="P32" s="74"/>
      <c r="Q32" s="74"/>
      <c r="R32" s="77">
        <f>SUM(O31:Q31)</f>
        <v>254541.09999999998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40097.100000000006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>
        <v>0</v>
      </c>
      <c r="H33" s="84"/>
      <c r="I33" s="86">
        <v>21530</v>
      </c>
      <c r="J33" s="104">
        <v>88.1</v>
      </c>
      <c r="K33" s="86"/>
      <c r="L33" s="85">
        <v>20</v>
      </c>
      <c r="M33" s="85">
        <v>1</v>
      </c>
      <c r="N33" s="84"/>
      <c r="O33" s="86"/>
      <c r="P33" s="85"/>
      <c r="Q33" s="85"/>
      <c r="R33" s="105">
        <v>100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3088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24963</v>
      </c>
      <c r="G34" s="92">
        <v>0</v>
      </c>
      <c r="H34" s="84">
        <v>24434</v>
      </c>
      <c r="I34" s="93"/>
      <c r="J34" s="94"/>
      <c r="K34" s="86">
        <v>23559</v>
      </c>
      <c r="L34" s="95"/>
      <c r="M34" s="95"/>
      <c r="N34" s="84">
        <v>0</v>
      </c>
      <c r="O34" s="86">
        <v>334</v>
      </c>
      <c r="P34" s="85">
        <v>1568</v>
      </c>
      <c r="Q34" s="85">
        <v>22532</v>
      </c>
      <c r="R34" s="96"/>
      <c r="S34" s="89">
        <v>5</v>
      </c>
      <c r="T34" s="85">
        <v>61</v>
      </c>
      <c r="U34" s="85">
        <v>5567</v>
      </c>
      <c r="V34" s="85">
        <v>15897</v>
      </c>
      <c r="W34" s="85">
        <v>37</v>
      </c>
      <c r="X34" s="85">
        <v>802</v>
      </c>
      <c r="Y34" s="85">
        <v>2065</v>
      </c>
      <c r="Z34" s="85">
        <v>0</v>
      </c>
      <c r="AA34" s="84">
        <v>0</v>
      </c>
      <c r="AB34" s="86">
        <v>2</v>
      </c>
      <c r="AC34" s="85">
        <v>0</v>
      </c>
      <c r="AD34" s="85">
        <v>0</v>
      </c>
      <c r="AE34" s="84">
        <v>0</v>
      </c>
      <c r="AF34" s="95"/>
      <c r="AG34" s="86">
        <v>0</v>
      </c>
      <c r="AH34" s="85">
        <v>0</v>
      </c>
      <c r="AI34" s="86">
        <v>202362</v>
      </c>
      <c r="AJ34" s="93">
        <v>150011</v>
      </c>
      <c r="AK34" s="95">
        <v>115313</v>
      </c>
      <c r="AL34" s="91">
        <v>21</v>
      </c>
    </row>
    <row r="35" spans="1:38" ht="13.5">
      <c r="A35" s="48"/>
      <c r="B35" s="62"/>
      <c r="C35" s="62"/>
      <c r="D35" s="62"/>
      <c r="E35" s="62"/>
      <c r="F35" s="97"/>
      <c r="G35" s="98">
        <v>529</v>
      </c>
      <c r="H35" s="97"/>
      <c r="I35" s="99">
        <v>2904</v>
      </c>
      <c r="J35" s="100"/>
      <c r="K35" s="99"/>
      <c r="L35" s="98">
        <v>604</v>
      </c>
      <c r="M35" s="98">
        <v>271</v>
      </c>
      <c r="N35" s="97"/>
      <c r="O35" s="99"/>
      <c r="P35" s="98"/>
      <c r="Q35" s="98"/>
      <c r="R35" s="101">
        <v>24434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2931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>
        <v>0</v>
      </c>
      <c r="H36" s="84"/>
      <c r="I36" s="86">
        <v>62103</v>
      </c>
      <c r="J36" s="104">
        <v>60.7</v>
      </c>
      <c r="K36" s="86"/>
      <c r="L36" s="85">
        <v>27</v>
      </c>
      <c r="M36" s="85">
        <v>0</v>
      </c>
      <c r="N36" s="84"/>
      <c r="O36" s="86"/>
      <c r="P36" s="85"/>
      <c r="Q36" s="85"/>
      <c r="R36" s="105">
        <v>78.2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636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103348</v>
      </c>
      <c r="G37" s="92">
        <v>0</v>
      </c>
      <c r="H37" s="84">
        <v>102370</v>
      </c>
      <c r="I37" s="93"/>
      <c r="J37" s="94"/>
      <c r="K37" s="86">
        <v>102042</v>
      </c>
      <c r="L37" s="95"/>
      <c r="M37" s="95"/>
      <c r="N37" s="84">
        <v>22320</v>
      </c>
      <c r="O37" s="86">
        <v>4391</v>
      </c>
      <c r="P37" s="85">
        <v>0</v>
      </c>
      <c r="Q37" s="85">
        <v>75659</v>
      </c>
      <c r="R37" s="96"/>
      <c r="S37" s="89">
        <v>0</v>
      </c>
      <c r="T37" s="85">
        <v>45</v>
      </c>
      <c r="U37" s="85">
        <v>12190</v>
      </c>
      <c r="V37" s="85">
        <v>49868</v>
      </c>
      <c r="W37" s="85">
        <v>483</v>
      </c>
      <c r="X37" s="85">
        <v>6169</v>
      </c>
      <c r="Y37" s="85">
        <v>33615</v>
      </c>
      <c r="Z37" s="85">
        <v>0</v>
      </c>
      <c r="AA37" s="84">
        <v>816</v>
      </c>
      <c r="AB37" s="86">
        <v>1</v>
      </c>
      <c r="AC37" s="85">
        <v>0</v>
      </c>
      <c r="AD37" s="85">
        <v>0</v>
      </c>
      <c r="AE37" s="84">
        <v>0</v>
      </c>
      <c r="AF37" s="95"/>
      <c r="AG37" s="86">
        <v>0</v>
      </c>
      <c r="AH37" s="85">
        <v>0</v>
      </c>
      <c r="AI37" s="86">
        <v>728149</v>
      </c>
      <c r="AJ37" s="93">
        <v>514918</v>
      </c>
      <c r="AK37" s="95">
        <v>399993</v>
      </c>
      <c r="AL37" s="91">
        <v>32</v>
      </c>
    </row>
    <row r="38" spans="1:38" ht="13.5">
      <c r="A38" s="48"/>
      <c r="B38" s="62"/>
      <c r="C38" s="62"/>
      <c r="D38" s="62"/>
      <c r="E38" s="62"/>
      <c r="F38" s="97"/>
      <c r="G38" s="98">
        <v>978</v>
      </c>
      <c r="H38" s="97"/>
      <c r="I38" s="99">
        <v>40267</v>
      </c>
      <c r="J38" s="100"/>
      <c r="K38" s="99"/>
      <c r="L38" s="98">
        <v>328</v>
      </c>
      <c r="M38" s="98">
        <v>0</v>
      </c>
      <c r="N38" s="97"/>
      <c r="O38" s="99"/>
      <c r="P38" s="98"/>
      <c r="Q38" s="98"/>
      <c r="R38" s="101">
        <v>80050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659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>
        <v>0</v>
      </c>
      <c r="H39" s="84"/>
      <c r="I39" s="86">
        <v>83633</v>
      </c>
      <c r="J39" s="104">
        <v>66</v>
      </c>
      <c r="K39" s="86"/>
      <c r="L39" s="85">
        <v>47</v>
      </c>
      <c r="M39" s="85">
        <v>1</v>
      </c>
      <c r="N39" s="84"/>
      <c r="O39" s="86"/>
      <c r="P39" s="85"/>
      <c r="Q39" s="85"/>
      <c r="R39" s="105">
        <v>82.4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3724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128311</v>
      </c>
      <c r="G40" s="92">
        <v>0</v>
      </c>
      <c r="H40" s="84">
        <v>126804</v>
      </c>
      <c r="I40" s="93"/>
      <c r="J40" s="94"/>
      <c r="K40" s="86">
        <v>125601</v>
      </c>
      <c r="L40" s="95"/>
      <c r="M40" s="95"/>
      <c r="N40" s="84">
        <v>22320</v>
      </c>
      <c r="O40" s="86">
        <v>4725</v>
      </c>
      <c r="P40" s="85">
        <v>1568</v>
      </c>
      <c r="Q40" s="85">
        <v>98191</v>
      </c>
      <c r="R40" s="96"/>
      <c r="S40" s="89">
        <v>5</v>
      </c>
      <c r="T40" s="85">
        <v>106</v>
      </c>
      <c r="U40" s="85">
        <v>17757</v>
      </c>
      <c r="V40" s="85">
        <v>65765</v>
      </c>
      <c r="W40" s="85">
        <v>520</v>
      </c>
      <c r="X40" s="85">
        <v>6971</v>
      </c>
      <c r="Y40" s="85">
        <v>35680</v>
      </c>
      <c r="Z40" s="85">
        <v>0</v>
      </c>
      <c r="AA40" s="84">
        <v>816</v>
      </c>
      <c r="AB40" s="86">
        <v>3</v>
      </c>
      <c r="AC40" s="85">
        <v>0</v>
      </c>
      <c r="AD40" s="85">
        <v>0</v>
      </c>
      <c r="AE40" s="84">
        <v>0</v>
      </c>
      <c r="AF40" s="95"/>
      <c r="AG40" s="86">
        <v>0</v>
      </c>
      <c r="AH40" s="85">
        <v>0</v>
      </c>
      <c r="AI40" s="86">
        <v>930511</v>
      </c>
      <c r="AJ40" s="93">
        <v>664929</v>
      </c>
      <c r="AK40" s="95">
        <v>515306</v>
      </c>
      <c r="AL40" s="91">
        <v>53</v>
      </c>
    </row>
    <row r="41" spans="1:38" ht="13.5">
      <c r="A41" s="124"/>
      <c r="B41" s="62"/>
      <c r="C41" s="62"/>
      <c r="D41" s="62"/>
      <c r="E41" s="62"/>
      <c r="F41" s="97"/>
      <c r="G41" s="98">
        <v>1507</v>
      </c>
      <c r="H41" s="97"/>
      <c r="I41" s="99">
        <v>43171</v>
      </c>
      <c r="J41" s="100"/>
      <c r="K41" s="99"/>
      <c r="L41" s="98">
        <v>932</v>
      </c>
      <c r="M41" s="98">
        <v>271</v>
      </c>
      <c r="N41" s="97"/>
      <c r="O41" s="99"/>
      <c r="P41" s="98"/>
      <c r="Q41" s="98"/>
      <c r="R41" s="101">
        <v>104484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3590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>
        <v>0</v>
      </c>
      <c r="H42" s="84"/>
      <c r="I42" s="86">
        <v>172513</v>
      </c>
      <c r="J42" s="104">
        <v>37.5</v>
      </c>
      <c r="K42" s="86"/>
      <c r="L42" s="85">
        <v>205</v>
      </c>
      <c r="M42" s="85">
        <v>1</v>
      </c>
      <c r="N42" s="84"/>
      <c r="O42" s="86"/>
      <c r="P42" s="85"/>
      <c r="Q42" s="85"/>
      <c r="R42" s="105">
        <v>70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3100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468355</v>
      </c>
      <c r="G43" s="92">
        <v>1225</v>
      </c>
      <c r="H43" s="84">
        <v>459873</v>
      </c>
      <c r="I43" s="93"/>
      <c r="J43" s="94"/>
      <c r="K43" s="86">
        <v>457413</v>
      </c>
      <c r="L43" s="95"/>
      <c r="M43" s="95"/>
      <c r="N43" s="84">
        <v>137862</v>
      </c>
      <c r="O43" s="86">
        <v>51741</v>
      </c>
      <c r="P43" s="85">
        <v>195</v>
      </c>
      <c r="Q43" s="85">
        <v>270075</v>
      </c>
      <c r="R43" s="96"/>
      <c r="S43" s="89">
        <v>14</v>
      </c>
      <c r="T43" s="85">
        <v>182</v>
      </c>
      <c r="U43" s="85">
        <v>26447</v>
      </c>
      <c r="V43" s="85">
        <v>145870</v>
      </c>
      <c r="W43" s="85">
        <v>2447</v>
      </c>
      <c r="X43" s="85">
        <v>20648</v>
      </c>
      <c r="Y43" s="85">
        <v>264265</v>
      </c>
      <c r="Z43" s="85"/>
      <c r="AA43" s="84">
        <v>82822</v>
      </c>
      <c r="AB43" s="86">
        <v>8</v>
      </c>
      <c r="AC43" s="85">
        <v>0</v>
      </c>
      <c r="AD43" s="85">
        <v>0</v>
      </c>
      <c r="AE43" s="84">
        <v>0</v>
      </c>
      <c r="AF43" s="95"/>
      <c r="AG43" s="86">
        <v>0</v>
      </c>
      <c r="AH43" s="85">
        <v>0</v>
      </c>
      <c r="AI43" s="86">
        <v>2665174</v>
      </c>
      <c r="AJ43" s="93">
        <v>1862586</v>
      </c>
      <c r="AK43" s="95">
        <v>1377664</v>
      </c>
      <c r="AL43" s="91">
        <v>795</v>
      </c>
    </row>
    <row r="44" spans="1:38" ht="13.5">
      <c r="A44" s="48"/>
      <c r="B44" s="62"/>
      <c r="C44" s="62"/>
      <c r="D44" s="62"/>
      <c r="E44" s="62"/>
      <c r="F44" s="97"/>
      <c r="G44" s="98">
        <v>7257</v>
      </c>
      <c r="H44" s="97"/>
      <c r="I44" s="99">
        <v>287360</v>
      </c>
      <c r="J44" s="100"/>
      <c r="K44" s="99"/>
      <c r="L44" s="98">
        <v>2343</v>
      </c>
      <c r="M44" s="98">
        <v>117</v>
      </c>
      <c r="N44" s="97"/>
      <c r="O44" s="99"/>
      <c r="P44" s="98"/>
      <c r="Q44" s="98"/>
      <c r="R44" s="101">
        <v>322011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2410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>
        <v>0</v>
      </c>
      <c r="H45" s="84"/>
      <c r="I45" s="86">
        <v>256146</v>
      </c>
      <c r="J45" s="104">
        <v>43.7</v>
      </c>
      <c r="K45" s="86"/>
      <c r="L45" s="85">
        <v>252</v>
      </c>
      <c r="M45" s="85">
        <v>2</v>
      </c>
      <c r="N45" s="84"/>
      <c r="O45" s="86"/>
      <c r="P45" s="85"/>
      <c r="Q45" s="85"/>
      <c r="R45" s="105">
        <v>72.7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6824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596666</v>
      </c>
      <c r="G46" s="92">
        <v>1225</v>
      </c>
      <c r="H46" s="84">
        <v>586677</v>
      </c>
      <c r="I46" s="93"/>
      <c r="J46" s="94"/>
      <c r="K46" s="86">
        <v>583014</v>
      </c>
      <c r="L46" s="95"/>
      <c r="M46" s="95"/>
      <c r="N46" s="84">
        <v>160182</v>
      </c>
      <c r="O46" s="86">
        <v>56466</v>
      </c>
      <c r="P46" s="85">
        <v>1763</v>
      </c>
      <c r="Q46" s="85">
        <v>368266</v>
      </c>
      <c r="R46" s="106"/>
      <c r="S46" s="89">
        <v>19</v>
      </c>
      <c r="T46" s="85">
        <v>288</v>
      </c>
      <c r="U46" s="85">
        <v>44204</v>
      </c>
      <c r="V46" s="85">
        <v>211635</v>
      </c>
      <c r="W46" s="85">
        <v>2967</v>
      </c>
      <c r="X46" s="85">
        <v>27619</v>
      </c>
      <c r="Y46" s="85">
        <v>299945</v>
      </c>
      <c r="Z46" s="85">
        <v>0</v>
      </c>
      <c r="AA46" s="84">
        <v>83638</v>
      </c>
      <c r="AB46" s="86">
        <v>11</v>
      </c>
      <c r="AC46" s="85">
        <v>0</v>
      </c>
      <c r="AD46" s="85">
        <v>0</v>
      </c>
      <c r="AE46" s="84">
        <v>0</v>
      </c>
      <c r="AF46" s="95"/>
      <c r="AG46" s="86">
        <v>0</v>
      </c>
      <c r="AH46" s="85">
        <v>0</v>
      </c>
      <c r="AI46" s="86">
        <v>3595685</v>
      </c>
      <c r="AJ46" s="93">
        <v>2527515</v>
      </c>
      <c r="AK46" s="95">
        <v>1892970</v>
      </c>
      <c r="AL46" s="91">
        <v>848</v>
      </c>
    </row>
    <row r="47" spans="1:38" ht="13.5">
      <c r="A47" s="124"/>
      <c r="B47" s="62"/>
      <c r="C47" s="62"/>
      <c r="D47" s="62"/>
      <c r="E47" s="62"/>
      <c r="F47" s="97"/>
      <c r="G47" s="98">
        <v>8764</v>
      </c>
      <c r="H47" s="97"/>
      <c r="I47" s="99">
        <v>330531</v>
      </c>
      <c r="J47" s="100"/>
      <c r="K47" s="99"/>
      <c r="L47" s="98">
        <v>3275</v>
      </c>
      <c r="M47" s="98">
        <v>388</v>
      </c>
      <c r="N47" s="97"/>
      <c r="O47" s="99"/>
      <c r="P47" s="98"/>
      <c r="Q47" s="98"/>
      <c r="R47" s="101">
        <v>426495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6000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409911.4</v>
      </c>
      <c r="J54" s="110">
        <f>IF(H55=0,0,I54/H55*100)</f>
        <v>47.44593669089364</v>
      </c>
      <c r="K54" s="65"/>
      <c r="L54" s="2">
        <f>SUM(L9,L12,L18,L21,L33,L36,L42)</f>
        <v>392</v>
      </c>
      <c r="M54" s="2">
        <f>SUM(M9,M12,M18,M21,M33,M36,M42)</f>
        <v>9</v>
      </c>
      <c r="N54" s="3"/>
      <c r="O54" s="65"/>
      <c r="P54" s="2"/>
      <c r="Q54" s="2"/>
      <c r="R54" s="111">
        <f>IF(H55=0,0,(O55+P55+Q55)/H55*100)</f>
        <v>80.32771857135566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71271.6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905560.3999999999</v>
      </c>
      <c r="G55" s="68">
        <f>SUM(G10,G13,G19,G22,G34,G37,G43)</f>
        <v>1225</v>
      </c>
      <c r="H55" s="3">
        <f>SUM(H10,H13,H19,H22,H34,H37,H43)</f>
        <v>863954.7</v>
      </c>
      <c r="I55" s="69"/>
      <c r="J55" s="112"/>
      <c r="K55" s="65">
        <f>SUM(K10,K13,K19,K22,K34,K37,K43)</f>
        <v>854873</v>
      </c>
      <c r="L55" s="71"/>
      <c r="M55" s="71"/>
      <c r="N55" s="3">
        <f>SUM(N10,N13,N19,N22,N34,N37,N43)</f>
        <v>169959.6</v>
      </c>
      <c r="O55" s="65">
        <f>SUM(O10,O13,O19,O22,O34,O37,O43)</f>
        <v>58479.4</v>
      </c>
      <c r="P55" s="2">
        <f>SUM(P10,P13,P19,P22,P34,P37,P43)</f>
        <v>89272.1</v>
      </c>
      <c r="Q55" s="2">
        <f>SUM(Q10,Q13,Q19,Q22,Q34,Q37,Q43)</f>
        <v>546243.6</v>
      </c>
      <c r="R55" s="72"/>
      <c r="S55" s="1">
        <f aca="true" t="shared" si="8" ref="S55:AE55">SUM(S10,S13,S19,S22,S34,S37,S43)</f>
        <v>27</v>
      </c>
      <c r="T55" s="2">
        <f t="shared" si="8"/>
        <v>3528.1</v>
      </c>
      <c r="U55" s="2">
        <f t="shared" si="8"/>
        <v>151124.40000000002</v>
      </c>
      <c r="V55" s="2">
        <f t="shared" si="8"/>
        <v>255231.9</v>
      </c>
      <c r="W55" s="2">
        <f t="shared" si="8"/>
        <v>6023.7</v>
      </c>
      <c r="X55" s="2">
        <f t="shared" si="8"/>
        <v>74406.2</v>
      </c>
      <c r="Y55" s="2">
        <f t="shared" si="8"/>
        <v>373613.4</v>
      </c>
      <c r="Z55" s="2">
        <f t="shared" si="8"/>
        <v>5732.3</v>
      </c>
      <c r="AA55" s="3">
        <f t="shared" si="8"/>
        <v>89370.3</v>
      </c>
      <c r="AB55" s="65">
        <f t="shared" si="8"/>
        <v>14</v>
      </c>
      <c r="AC55" s="65">
        <f t="shared" si="8"/>
        <v>0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2</v>
      </c>
      <c r="AH55" s="2">
        <f t="shared" si="9"/>
        <v>0</v>
      </c>
      <c r="AI55" s="65">
        <f t="shared" si="9"/>
        <v>7304901.2</v>
      </c>
      <c r="AJ55" s="69">
        <f t="shared" si="9"/>
        <v>4546961.5</v>
      </c>
      <c r="AK55" s="71">
        <f t="shared" si="9"/>
        <v>3213605.6</v>
      </c>
      <c r="AL55" s="67">
        <f t="shared" si="9"/>
        <v>874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40380.7</v>
      </c>
      <c r="H56" s="115"/>
      <c r="I56" s="117">
        <f>SUM(I11,I14,I20,I23,I35,I38,I44)</f>
        <v>454043.3</v>
      </c>
      <c r="J56" s="115"/>
      <c r="K56" s="117"/>
      <c r="L56" s="116">
        <f>SUM(L11,L14,L20,L23,L35,L38,L44)</f>
        <v>6524.700000000001</v>
      </c>
      <c r="M56" s="116">
        <f>SUM(M11,M14,M20,M23,M35,M38,M44)</f>
        <v>2557</v>
      </c>
      <c r="N56" s="115"/>
      <c r="O56" s="117"/>
      <c r="P56" s="116"/>
      <c r="Q56" s="116"/>
      <c r="R56" s="118">
        <f>SUM(O55:Q55)</f>
        <v>693995.1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58609.1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103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伊方町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/>
      <c r="H9" s="84"/>
      <c r="I9" s="86"/>
      <c r="J9" s="87"/>
      <c r="K9" s="86"/>
      <c r="L9" s="85"/>
      <c r="M9" s="85"/>
      <c r="N9" s="84"/>
      <c r="O9" s="86"/>
      <c r="P9" s="85"/>
      <c r="Q9" s="85"/>
      <c r="R9" s="88"/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/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/>
      <c r="G10" s="92"/>
      <c r="H10" s="84"/>
      <c r="I10" s="93"/>
      <c r="J10" s="94"/>
      <c r="K10" s="86"/>
      <c r="L10" s="95"/>
      <c r="M10" s="95"/>
      <c r="N10" s="84"/>
      <c r="O10" s="86"/>
      <c r="P10" s="85"/>
      <c r="Q10" s="85"/>
      <c r="R10" s="96"/>
      <c r="S10" s="89"/>
      <c r="T10" s="85"/>
      <c r="U10" s="85"/>
      <c r="V10" s="85"/>
      <c r="W10" s="85"/>
      <c r="X10" s="85"/>
      <c r="Y10" s="85"/>
      <c r="Z10" s="85"/>
      <c r="AA10" s="84"/>
      <c r="AB10" s="86"/>
      <c r="AC10" s="85"/>
      <c r="AD10" s="85"/>
      <c r="AE10" s="84"/>
      <c r="AF10" s="95"/>
      <c r="AG10" s="86"/>
      <c r="AH10" s="85"/>
      <c r="AI10" s="86"/>
      <c r="AJ10" s="93"/>
      <c r="AK10" s="95"/>
      <c r="AL10" s="91"/>
    </row>
    <row r="11" spans="1:38" ht="13.5">
      <c r="A11" s="124"/>
      <c r="B11" s="62"/>
      <c r="C11" s="62"/>
      <c r="D11" s="62"/>
      <c r="E11" s="62"/>
      <c r="F11" s="97"/>
      <c r="G11" s="98"/>
      <c r="H11" s="97"/>
      <c r="I11" s="99"/>
      <c r="J11" s="100"/>
      <c r="K11" s="99"/>
      <c r="L11" s="98"/>
      <c r="M11" s="98"/>
      <c r="N11" s="97"/>
      <c r="O11" s="99"/>
      <c r="P11" s="98"/>
      <c r="Q11" s="98"/>
      <c r="R11" s="101"/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/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30969.1</v>
      </c>
      <c r="J12" s="87">
        <v>100</v>
      </c>
      <c r="K12" s="86" t="s">
        <v>115</v>
      </c>
      <c r="L12" s="85">
        <v>35</v>
      </c>
      <c r="M12" s="85">
        <v>18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32019.9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45969.1</v>
      </c>
      <c r="G13" s="92">
        <v>15000</v>
      </c>
      <c r="H13" s="84">
        <v>30969.1</v>
      </c>
      <c r="I13" s="93" t="s">
        <v>115</v>
      </c>
      <c r="J13" s="94" t="s">
        <v>115</v>
      </c>
      <c r="K13" s="86">
        <v>22247.8</v>
      </c>
      <c r="L13" s="95" t="s">
        <v>115</v>
      </c>
      <c r="M13" s="95" t="s">
        <v>115</v>
      </c>
      <c r="N13" s="84">
        <v>0</v>
      </c>
      <c r="O13" s="86">
        <v>1925.8</v>
      </c>
      <c r="P13" s="85">
        <v>29043.3</v>
      </c>
      <c r="Q13" s="85">
        <v>0</v>
      </c>
      <c r="R13" s="96" t="s">
        <v>115</v>
      </c>
      <c r="S13" s="89">
        <v>27.5</v>
      </c>
      <c r="T13" s="85">
        <v>269.2</v>
      </c>
      <c r="U13" s="85">
        <v>30672.4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4">
        <v>0</v>
      </c>
      <c r="AB13" s="86">
        <v>0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1</v>
      </c>
      <c r="AH13" s="85">
        <v>0</v>
      </c>
      <c r="AI13" s="86">
        <v>647083.8</v>
      </c>
      <c r="AJ13" s="93">
        <v>348758.6</v>
      </c>
      <c r="AK13" s="95">
        <v>211062</v>
      </c>
      <c r="AL13" s="91">
        <v>1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0</v>
      </c>
      <c r="H14" s="97" t="s">
        <v>115</v>
      </c>
      <c r="I14" s="99">
        <v>0</v>
      </c>
      <c r="J14" s="100" t="s">
        <v>115</v>
      </c>
      <c r="K14" s="99" t="s">
        <v>115</v>
      </c>
      <c r="L14" s="98">
        <v>2170.3</v>
      </c>
      <c r="M14" s="98">
        <v>6551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30969.1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30412.2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30969.1</v>
      </c>
      <c r="J15" s="110">
        <f>IF(H16=0,0,I15/H16*100)</f>
        <v>100</v>
      </c>
      <c r="K15" s="65"/>
      <c r="L15" s="2">
        <f>SUM(L9,L12)</f>
        <v>35</v>
      </c>
      <c r="M15" s="2">
        <f>SUM(M9,M12)</f>
        <v>18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32019.9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45969.1</v>
      </c>
      <c r="G16" s="68">
        <f>SUM(G10,G13)</f>
        <v>15000</v>
      </c>
      <c r="H16" s="3">
        <f>SUM(H10,H13)</f>
        <v>30969.1</v>
      </c>
      <c r="I16" s="69"/>
      <c r="J16" s="70"/>
      <c r="K16" s="65">
        <f>SUM(K10,K13)</f>
        <v>22247.8</v>
      </c>
      <c r="L16" s="71"/>
      <c r="M16" s="71"/>
      <c r="N16" s="3">
        <f>SUM(N10,N13)</f>
        <v>0</v>
      </c>
      <c r="O16" s="65">
        <f>SUM(O10,O13)</f>
        <v>1925.8</v>
      </c>
      <c r="P16" s="2">
        <f>SUM(P10,P13)</f>
        <v>29043.3</v>
      </c>
      <c r="Q16" s="2">
        <f>SUM(Q10,Q13)</f>
        <v>0</v>
      </c>
      <c r="R16" s="72"/>
      <c r="S16" s="1">
        <f aca="true" t="shared" si="0" ref="S16:AE16">SUM(S10,S13)</f>
        <v>27.5</v>
      </c>
      <c r="T16" s="2">
        <f t="shared" si="0"/>
        <v>269.2</v>
      </c>
      <c r="U16" s="2">
        <f t="shared" si="0"/>
        <v>30672.4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0</v>
      </c>
      <c r="AA16" s="3">
        <f t="shared" si="0"/>
        <v>0</v>
      </c>
      <c r="AB16" s="65">
        <f t="shared" si="0"/>
        <v>0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1</v>
      </c>
      <c r="AH16" s="2">
        <f t="shared" si="1"/>
        <v>0</v>
      </c>
      <c r="AI16" s="65">
        <f t="shared" si="1"/>
        <v>647083.8</v>
      </c>
      <c r="AJ16" s="69">
        <f t="shared" si="1"/>
        <v>348758.6</v>
      </c>
      <c r="AK16" s="71">
        <f t="shared" si="1"/>
        <v>211062</v>
      </c>
      <c r="AL16" s="67">
        <f t="shared" si="1"/>
        <v>1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0</v>
      </c>
      <c r="H17" s="73"/>
      <c r="I17" s="75">
        <f>SUM(I11,I14)</f>
        <v>0</v>
      </c>
      <c r="J17" s="76"/>
      <c r="K17" s="75"/>
      <c r="L17" s="74">
        <f>SUM(L11,L14)</f>
        <v>2170.3</v>
      </c>
      <c r="M17" s="74">
        <f>SUM(M11,M14)</f>
        <v>6551</v>
      </c>
      <c r="N17" s="73"/>
      <c r="O17" s="75"/>
      <c r="P17" s="74"/>
      <c r="Q17" s="74"/>
      <c r="R17" s="77">
        <f>SUM(O16:Q16)</f>
        <v>30969.1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30412.2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/>
      <c r="G18" s="85"/>
      <c r="H18" s="84"/>
      <c r="I18" s="86"/>
      <c r="J18" s="87"/>
      <c r="K18" s="86"/>
      <c r="L18" s="85"/>
      <c r="M18" s="85"/>
      <c r="N18" s="84"/>
      <c r="O18" s="86"/>
      <c r="P18" s="85"/>
      <c r="Q18" s="85"/>
      <c r="R18" s="88"/>
      <c r="S18" s="89"/>
      <c r="T18" s="85"/>
      <c r="U18" s="85"/>
      <c r="V18" s="85"/>
      <c r="W18" s="85"/>
      <c r="X18" s="85"/>
      <c r="Y18" s="85"/>
      <c r="Z18" s="85"/>
      <c r="AA18" s="84"/>
      <c r="AB18" s="86"/>
      <c r="AC18" s="85"/>
      <c r="AD18" s="85"/>
      <c r="AE18" s="84"/>
      <c r="AF18" s="86"/>
      <c r="AG18" s="86"/>
      <c r="AH18" s="85"/>
      <c r="AI18" s="86"/>
      <c r="AJ18" s="86"/>
      <c r="AK18" s="85"/>
      <c r="AL18" s="91"/>
    </row>
    <row r="19" spans="1:38" ht="13.5">
      <c r="A19" s="26" t="s">
        <v>75</v>
      </c>
      <c r="B19" s="64"/>
      <c r="C19" s="64"/>
      <c r="D19" s="64"/>
      <c r="E19" s="64"/>
      <c r="F19" s="84"/>
      <c r="G19" s="92"/>
      <c r="H19" s="84"/>
      <c r="I19" s="93"/>
      <c r="J19" s="94"/>
      <c r="K19" s="86"/>
      <c r="L19" s="95"/>
      <c r="M19" s="95"/>
      <c r="N19" s="84"/>
      <c r="O19" s="86"/>
      <c r="P19" s="85"/>
      <c r="Q19" s="85"/>
      <c r="R19" s="96"/>
      <c r="S19" s="89"/>
      <c r="T19" s="85"/>
      <c r="U19" s="85"/>
      <c r="V19" s="85"/>
      <c r="W19" s="85"/>
      <c r="X19" s="85"/>
      <c r="Y19" s="85"/>
      <c r="Z19" s="85"/>
      <c r="AA19" s="84"/>
      <c r="AB19" s="86"/>
      <c r="AC19" s="85"/>
      <c r="AD19" s="85"/>
      <c r="AE19" s="84"/>
      <c r="AF19" s="95"/>
      <c r="AG19" s="86"/>
      <c r="AH19" s="85"/>
      <c r="AI19" s="86"/>
      <c r="AJ19" s="93"/>
      <c r="AK19" s="95"/>
      <c r="AL19" s="91"/>
    </row>
    <row r="20" spans="1:38" ht="13.5">
      <c r="A20" s="48"/>
      <c r="B20" s="62"/>
      <c r="C20" s="62"/>
      <c r="D20" s="62"/>
      <c r="E20" s="62"/>
      <c r="F20" s="97"/>
      <c r="G20" s="98"/>
      <c r="H20" s="97"/>
      <c r="I20" s="99"/>
      <c r="J20" s="100"/>
      <c r="K20" s="99"/>
      <c r="L20" s="98"/>
      <c r="M20" s="98"/>
      <c r="N20" s="97"/>
      <c r="O20" s="99"/>
      <c r="P20" s="98"/>
      <c r="Q20" s="98"/>
      <c r="R20" s="101"/>
      <c r="S20" s="102"/>
      <c r="T20" s="98"/>
      <c r="U20" s="98"/>
      <c r="V20" s="98"/>
      <c r="W20" s="98"/>
      <c r="X20" s="98"/>
      <c r="Y20" s="98"/>
      <c r="Z20" s="98"/>
      <c r="AA20" s="97"/>
      <c r="AB20" s="99"/>
      <c r="AC20" s="98"/>
      <c r="AD20" s="98"/>
      <c r="AE20" s="97"/>
      <c r="AF20" s="99"/>
      <c r="AG20" s="99"/>
      <c r="AH20" s="98"/>
      <c r="AI20" s="99"/>
      <c r="AJ20" s="99"/>
      <c r="AK20" s="98"/>
      <c r="AL20" s="103"/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51171.9</v>
      </c>
      <c r="J21" s="87">
        <v>59.6</v>
      </c>
      <c r="K21" s="86" t="s">
        <v>115</v>
      </c>
      <c r="L21" s="85">
        <v>25</v>
      </c>
      <c r="M21" s="85">
        <v>1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98.6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3562.8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88180</v>
      </c>
      <c r="G22" s="92">
        <v>0</v>
      </c>
      <c r="H22" s="84">
        <v>85798.5</v>
      </c>
      <c r="I22" s="93" t="s">
        <v>115</v>
      </c>
      <c r="J22" s="94" t="s">
        <v>115</v>
      </c>
      <c r="K22" s="86">
        <v>85183.6</v>
      </c>
      <c r="L22" s="95" t="s">
        <v>115</v>
      </c>
      <c r="M22" s="95" t="s">
        <v>115</v>
      </c>
      <c r="N22" s="84">
        <v>1226.4</v>
      </c>
      <c r="O22" s="86">
        <v>4.4</v>
      </c>
      <c r="P22" s="85">
        <v>10458.1</v>
      </c>
      <c r="Q22" s="85">
        <v>74109.6</v>
      </c>
      <c r="R22" s="96" t="s">
        <v>115</v>
      </c>
      <c r="S22" s="89">
        <v>0</v>
      </c>
      <c r="T22" s="85">
        <v>169.5</v>
      </c>
      <c r="U22" s="85">
        <v>29700.7</v>
      </c>
      <c r="V22" s="85">
        <v>21301.7</v>
      </c>
      <c r="W22" s="85">
        <v>1144.8</v>
      </c>
      <c r="X22" s="85">
        <v>13928.3</v>
      </c>
      <c r="Y22" s="85">
        <v>19553.5</v>
      </c>
      <c r="Z22" s="85">
        <v>1226.4</v>
      </c>
      <c r="AA22" s="84">
        <v>1226.4</v>
      </c>
      <c r="AB22" s="86">
        <v>0</v>
      </c>
      <c r="AC22" s="85">
        <v>0</v>
      </c>
      <c r="AD22" s="85" t="s">
        <v>115</v>
      </c>
      <c r="AE22" s="84" t="s">
        <v>115</v>
      </c>
      <c r="AF22" s="95" t="s">
        <v>115</v>
      </c>
      <c r="AG22" s="86">
        <v>0</v>
      </c>
      <c r="AH22" s="85">
        <v>0</v>
      </c>
      <c r="AI22" s="86">
        <v>1082987.4</v>
      </c>
      <c r="AJ22" s="93">
        <v>584431.8</v>
      </c>
      <c r="AK22" s="95">
        <v>399321.5</v>
      </c>
      <c r="AL22" s="91">
        <v>3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2381.5</v>
      </c>
      <c r="H23" s="97" t="s">
        <v>115</v>
      </c>
      <c r="I23" s="99">
        <v>34626.6</v>
      </c>
      <c r="J23" s="100" t="s">
        <v>115</v>
      </c>
      <c r="K23" s="99" t="s">
        <v>115</v>
      </c>
      <c r="L23" s="98">
        <v>363.9</v>
      </c>
      <c r="M23" s="98">
        <v>251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84572.1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3417.1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51171.9</v>
      </c>
      <c r="J24" s="110">
        <f>IF(H25=0,0,I24/H25*100)</f>
        <v>59.641951782373816</v>
      </c>
      <c r="K24" s="65"/>
      <c r="L24" s="2">
        <f>SUM(L18,L21)</f>
        <v>25</v>
      </c>
      <c r="M24" s="2">
        <f>SUM(M18,M21)</f>
        <v>1</v>
      </c>
      <c r="N24" s="3"/>
      <c r="O24" s="65"/>
      <c r="P24" s="2"/>
      <c r="Q24" s="2"/>
      <c r="R24" s="111">
        <f>IF(H25=0,0,(O25+P25+Q25)/H25*100)</f>
        <v>98.57060438119548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3562.8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88180</v>
      </c>
      <c r="G25" s="68">
        <f>SUM(G19,G22)</f>
        <v>0</v>
      </c>
      <c r="H25" s="3">
        <f>SUM(H19,H22)</f>
        <v>85798.5</v>
      </c>
      <c r="I25" s="69"/>
      <c r="J25" s="70"/>
      <c r="K25" s="65">
        <f>SUM(K19,K22)</f>
        <v>85183.6</v>
      </c>
      <c r="L25" s="71"/>
      <c r="M25" s="71"/>
      <c r="N25" s="3">
        <f>SUM(N19,N22)</f>
        <v>1226.4</v>
      </c>
      <c r="O25" s="65">
        <f>SUM(O19,O22)</f>
        <v>4.4</v>
      </c>
      <c r="P25" s="2">
        <f>SUM(P19,P22)</f>
        <v>10458.1</v>
      </c>
      <c r="Q25" s="2">
        <f>SUM(Q19,Q22)</f>
        <v>74109.6</v>
      </c>
      <c r="R25" s="72"/>
      <c r="S25" s="1">
        <f aca="true" t="shared" si="2" ref="S25:AE25">SUM(S19,S22)</f>
        <v>0</v>
      </c>
      <c r="T25" s="2">
        <f t="shared" si="2"/>
        <v>169.5</v>
      </c>
      <c r="U25" s="2">
        <f t="shared" si="2"/>
        <v>29700.7</v>
      </c>
      <c r="V25" s="2">
        <f t="shared" si="2"/>
        <v>21301.7</v>
      </c>
      <c r="W25" s="2">
        <f t="shared" si="2"/>
        <v>1144.8</v>
      </c>
      <c r="X25" s="2">
        <f t="shared" si="2"/>
        <v>13928.3</v>
      </c>
      <c r="Y25" s="2">
        <f t="shared" si="2"/>
        <v>19553.5</v>
      </c>
      <c r="Z25" s="2">
        <f t="shared" si="2"/>
        <v>1226.4</v>
      </c>
      <c r="AA25" s="3">
        <f t="shared" si="2"/>
        <v>1226.4</v>
      </c>
      <c r="AB25" s="65">
        <f t="shared" si="2"/>
        <v>0</v>
      </c>
      <c r="AC25" s="2">
        <f t="shared" si="2"/>
        <v>0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0</v>
      </c>
      <c r="AH25" s="2">
        <f t="shared" si="3"/>
        <v>0</v>
      </c>
      <c r="AI25" s="65">
        <f t="shared" si="3"/>
        <v>1082987.4</v>
      </c>
      <c r="AJ25" s="69">
        <f t="shared" si="3"/>
        <v>584431.8</v>
      </c>
      <c r="AK25" s="71">
        <f t="shared" si="3"/>
        <v>399321.5</v>
      </c>
      <c r="AL25" s="67">
        <f t="shared" si="3"/>
        <v>3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2381.5</v>
      </c>
      <c r="H26" s="73"/>
      <c r="I26" s="75">
        <f>SUM(I20,I23)</f>
        <v>34626.6</v>
      </c>
      <c r="J26" s="76"/>
      <c r="K26" s="75"/>
      <c r="L26" s="74">
        <f>SUM(L20,L23)</f>
        <v>363.9</v>
      </c>
      <c r="M26" s="74">
        <f>SUM(M20,M23)</f>
        <v>251</v>
      </c>
      <c r="N26" s="73"/>
      <c r="O26" s="75"/>
      <c r="P26" s="74"/>
      <c r="Q26" s="74"/>
      <c r="R26" s="77">
        <f>SUM(O25:Q25)</f>
        <v>84572.1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3417.1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82141</v>
      </c>
      <c r="J27" s="110">
        <f>IF(H28=0,0,I27/H28*100)</f>
        <v>70.34571233801157</v>
      </c>
      <c r="K27" s="65"/>
      <c r="L27" s="2">
        <f>SUM(L18,L9,L12,L21)</f>
        <v>60</v>
      </c>
      <c r="M27" s="2">
        <f>SUM(M18,M9,M12,M21)</f>
        <v>19</v>
      </c>
      <c r="N27" s="3"/>
      <c r="O27" s="65"/>
      <c r="P27" s="2"/>
      <c r="Q27" s="2"/>
      <c r="R27" s="111">
        <f>IF(H28=0,0,(O28+P28+Q28)/H28*100)</f>
        <v>98.9497086520576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35582.700000000004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134149.1</v>
      </c>
      <c r="G28" s="68">
        <f>SUM(G19,G10,G13,G22)</f>
        <v>15000</v>
      </c>
      <c r="H28" s="3">
        <f>SUM(H19,H10,H13,H22)</f>
        <v>116767.6</v>
      </c>
      <c r="I28" s="69"/>
      <c r="J28" s="70"/>
      <c r="K28" s="65">
        <f>SUM(K19,K10,K13,K22)</f>
        <v>107431.40000000001</v>
      </c>
      <c r="L28" s="71"/>
      <c r="M28" s="71"/>
      <c r="N28" s="3">
        <f>SUM(N19,N10,N13,N22)</f>
        <v>1226.4</v>
      </c>
      <c r="O28" s="65">
        <f>SUM(O19,O10,O13,O22)</f>
        <v>1930.2</v>
      </c>
      <c r="P28" s="2">
        <f>SUM(P19,P10,P13,P22)</f>
        <v>39501.4</v>
      </c>
      <c r="Q28" s="2">
        <f>SUM(Q19,Q10,Q13,Q22)</f>
        <v>74109.6</v>
      </c>
      <c r="R28" s="108"/>
      <c r="S28" s="1">
        <f aca="true" t="shared" si="4" ref="S28:AE28">SUM(S19,S10,S13,S22)</f>
        <v>27.5</v>
      </c>
      <c r="T28" s="2">
        <f t="shared" si="4"/>
        <v>438.7</v>
      </c>
      <c r="U28" s="2">
        <f t="shared" si="4"/>
        <v>60373.100000000006</v>
      </c>
      <c r="V28" s="2">
        <f t="shared" si="4"/>
        <v>21301.7</v>
      </c>
      <c r="W28" s="2">
        <f t="shared" si="4"/>
        <v>1144.8</v>
      </c>
      <c r="X28" s="2">
        <f t="shared" si="4"/>
        <v>13928.3</v>
      </c>
      <c r="Y28" s="2">
        <f t="shared" si="4"/>
        <v>19553.5</v>
      </c>
      <c r="Z28" s="2">
        <f t="shared" si="4"/>
        <v>1226.4</v>
      </c>
      <c r="AA28" s="3">
        <f t="shared" si="4"/>
        <v>1226.4</v>
      </c>
      <c r="AB28" s="65">
        <f t="shared" si="4"/>
        <v>0</v>
      </c>
      <c r="AC28" s="2">
        <f t="shared" si="4"/>
        <v>0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1</v>
      </c>
      <c r="AH28" s="2">
        <f t="shared" si="5"/>
        <v>0</v>
      </c>
      <c r="AI28" s="65">
        <f t="shared" si="5"/>
        <v>1730071.2</v>
      </c>
      <c r="AJ28" s="69">
        <f t="shared" si="5"/>
        <v>933190.4</v>
      </c>
      <c r="AK28" s="71">
        <f t="shared" si="5"/>
        <v>610383.5</v>
      </c>
      <c r="AL28" s="67">
        <f t="shared" si="5"/>
        <v>4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2381.5</v>
      </c>
      <c r="H29" s="73"/>
      <c r="I29" s="75">
        <f>SUM(I20,I11,I14,I23)</f>
        <v>34626.6</v>
      </c>
      <c r="J29" s="76"/>
      <c r="K29" s="75"/>
      <c r="L29" s="74">
        <f>SUM(L20,L11,L14,L23)</f>
        <v>2534.2000000000003</v>
      </c>
      <c r="M29" s="74">
        <f>SUM(M20,M11,M14,M23)</f>
        <v>6802</v>
      </c>
      <c r="N29" s="73"/>
      <c r="O29" s="75"/>
      <c r="P29" s="74"/>
      <c r="Q29" s="74"/>
      <c r="R29" s="77">
        <f>SUM(O28:Q28)</f>
        <v>115541.20000000001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33829.3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82141</v>
      </c>
      <c r="J30" s="110">
        <f>IF(H31=0,0,I30/H31*100)</f>
        <v>70.34571233801157</v>
      </c>
      <c r="K30" s="65"/>
      <c r="L30" s="2">
        <f>SUM(L21,L12,L18)</f>
        <v>60</v>
      </c>
      <c r="M30" s="2">
        <f>SUM(M21,M12,M18)</f>
        <v>19</v>
      </c>
      <c r="N30" s="3"/>
      <c r="O30" s="65"/>
      <c r="P30" s="2"/>
      <c r="Q30" s="2"/>
      <c r="R30" s="111">
        <f>IF(H31=0,0,(O31+P31+Q31)/H31*100)</f>
        <v>98.9497086520576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35582.700000000004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134149.1</v>
      </c>
      <c r="G31" s="68">
        <f>SUM(G22,G13,G19)</f>
        <v>15000</v>
      </c>
      <c r="H31" s="3">
        <f>SUM(H22,H13,H19)</f>
        <v>116767.6</v>
      </c>
      <c r="I31" s="69"/>
      <c r="J31" s="70"/>
      <c r="K31" s="65">
        <f>SUM(K22,K13,K19)</f>
        <v>107431.40000000001</v>
      </c>
      <c r="L31" s="71"/>
      <c r="M31" s="71"/>
      <c r="N31" s="3">
        <f>SUM(N22,N13,N19)</f>
        <v>1226.4</v>
      </c>
      <c r="O31" s="65">
        <f>SUM(O22,O13,O19)</f>
        <v>1930.2</v>
      </c>
      <c r="P31" s="2">
        <f>SUM(P22,P13,P19)</f>
        <v>39501.4</v>
      </c>
      <c r="Q31" s="2">
        <f>SUM(Q22,Q13,Q19)</f>
        <v>74109.6</v>
      </c>
      <c r="R31" s="108"/>
      <c r="S31" s="1">
        <f aca="true" t="shared" si="6" ref="S31:AE31">SUM(S22,S13,S19)</f>
        <v>27.5</v>
      </c>
      <c r="T31" s="2">
        <f t="shared" si="6"/>
        <v>438.7</v>
      </c>
      <c r="U31" s="2">
        <f t="shared" si="6"/>
        <v>60373.100000000006</v>
      </c>
      <c r="V31" s="2">
        <f t="shared" si="6"/>
        <v>21301.7</v>
      </c>
      <c r="W31" s="2">
        <f t="shared" si="6"/>
        <v>1144.8</v>
      </c>
      <c r="X31" s="2">
        <f t="shared" si="6"/>
        <v>13928.3</v>
      </c>
      <c r="Y31" s="2">
        <f t="shared" si="6"/>
        <v>19553.5</v>
      </c>
      <c r="Z31" s="2">
        <f t="shared" si="6"/>
        <v>1226.4</v>
      </c>
      <c r="AA31" s="3">
        <f t="shared" si="6"/>
        <v>1226.4</v>
      </c>
      <c r="AB31" s="65">
        <f t="shared" si="6"/>
        <v>0</v>
      </c>
      <c r="AC31" s="2">
        <f t="shared" si="6"/>
        <v>0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1</v>
      </c>
      <c r="AH31" s="2">
        <f t="shared" si="7"/>
        <v>0</v>
      </c>
      <c r="AI31" s="65">
        <f t="shared" si="7"/>
        <v>1730071.2</v>
      </c>
      <c r="AJ31" s="69">
        <f t="shared" si="7"/>
        <v>933190.4</v>
      </c>
      <c r="AK31" s="71">
        <f t="shared" si="7"/>
        <v>610383.5</v>
      </c>
      <c r="AL31" s="67">
        <f t="shared" si="7"/>
        <v>4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2381.5</v>
      </c>
      <c r="H32" s="73"/>
      <c r="I32" s="75">
        <f>SUM(I23,I14,I20)</f>
        <v>34626.6</v>
      </c>
      <c r="J32" s="76"/>
      <c r="K32" s="75"/>
      <c r="L32" s="74">
        <f>SUM(L23,L14,L20)</f>
        <v>2534.2000000000003</v>
      </c>
      <c r="M32" s="74">
        <f>SUM(M23,M14,M20)</f>
        <v>6802</v>
      </c>
      <c r="N32" s="73"/>
      <c r="O32" s="75"/>
      <c r="P32" s="74"/>
      <c r="Q32" s="74"/>
      <c r="R32" s="77">
        <f>SUM(O31:Q31)</f>
        <v>115541.20000000001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33829.3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49932</v>
      </c>
      <c r="J33" s="104">
        <v>66.9</v>
      </c>
      <c r="K33" s="86"/>
      <c r="L33" s="85">
        <v>24</v>
      </c>
      <c r="M33" s="85"/>
      <c r="N33" s="84"/>
      <c r="O33" s="86"/>
      <c r="P33" s="85"/>
      <c r="Q33" s="85"/>
      <c r="R33" s="105">
        <v>99.7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79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75950</v>
      </c>
      <c r="G34" s="92"/>
      <c r="H34" s="84">
        <v>74595</v>
      </c>
      <c r="I34" s="93"/>
      <c r="J34" s="94"/>
      <c r="K34" s="86">
        <v>74430</v>
      </c>
      <c r="L34" s="95"/>
      <c r="M34" s="95"/>
      <c r="N34" s="84">
        <v>250</v>
      </c>
      <c r="O34" s="86">
        <v>782</v>
      </c>
      <c r="P34" s="85">
        <v>7367</v>
      </c>
      <c r="Q34" s="85">
        <v>66196</v>
      </c>
      <c r="R34" s="96"/>
      <c r="S34" s="89">
        <v>54</v>
      </c>
      <c r="T34" s="85">
        <v>656</v>
      </c>
      <c r="U34" s="85">
        <v>22903</v>
      </c>
      <c r="V34" s="85">
        <v>26319</v>
      </c>
      <c r="W34" s="85">
        <v>1142</v>
      </c>
      <c r="X34" s="85">
        <v>9872</v>
      </c>
      <c r="Y34" s="85">
        <v>13649</v>
      </c>
      <c r="Z34" s="85"/>
      <c r="AA34" s="84">
        <v>42</v>
      </c>
      <c r="AB34" s="86"/>
      <c r="AC34" s="85"/>
      <c r="AD34" s="85"/>
      <c r="AE34" s="84"/>
      <c r="AF34" s="95"/>
      <c r="AG34" s="86"/>
      <c r="AH34" s="85"/>
      <c r="AI34" s="86">
        <v>585767</v>
      </c>
      <c r="AJ34" s="93">
        <v>461280</v>
      </c>
      <c r="AK34" s="95">
        <v>379583</v>
      </c>
      <c r="AL34" s="91">
        <v>28</v>
      </c>
    </row>
    <row r="35" spans="1:38" ht="13.5">
      <c r="A35" s="48"/>
      <c r="B35" s="62"/>
      <c r="C35" s="62"/>
      <c r="D35" s="62"/>
      <c r="E35" s="62"/>
      <c r="F35" s="97"/>
      <c r="G35" s="98">
        <v>1355</v>
      </c>
      <c r="H35" s="97"/>
      <c r="I35" s="99">
        <v>24663</v>
      </c>
      <c r="J35" s="100"/>
      <c r="K35" s="99"/>
      <c r="L35" s="98">
        <v>165</v>
      </c>
      <c r="M35" s="98"/>
      <c r="N35" s="97"/>
      <c r="O35" s="99"/>
      <c r="P35" s="98"/>
      <c r="Q35" s="98"/>
      <c r="R35" s="101">
        <v>74345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37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23405</v>
      </c>
      <c r="J36" s="104">
        <v>54.5</v>
      </c>
      <c r="K36" s="86"/>
      <c r="L36" s="85">
        <v>7</v>
      </c>
      <c r="M36" s="85"/>
      <c r="N36" s="84"/>
      <c r="O36" s="86"/>
      <c r="P36" s="85"/>
      <c r="Q36" s="85"/>
      <c r="R36" s="105">
        <v>95.6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956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45000</v>
      </c>
      <c r="G37" s="92">
        <v>45</v>
      </c>
      <c r="H37" s="84">
        <v>42962</v>
      </c>
      <c r="I37" s="93"/>
      <c r="J37" s="94"/>
      <c r="K37" s="86">
        <v>42928</v>
      </c>
      <c r="L37" s="95"/>
      <c r="M37" s="95"/>
      <c r="N37" s="84">
        <v>1911</v>
      </c>
      <c r="O37" s="86">
        <v>1198</v>
      </c>
      <c r="P37" s="85">
        <v>1608</v>
      </c>
      <c r="Q37" s="85">
        <v>38245</v>
      </c>
      <c r="R37" s="96"/>
      <c r="S37" s="89"/>
      <c r="T37" s="85">
        <v>59</v>
      </c>
      <c r="U37" s="85">
        <v>3613</v>
      </c>
      <c r="V37" s="85">
        <v>19733</v>
      </c>
      <c r="W37" s="85">
        <v>693</v>
      </c>
      <c r="X37" s="85">
        <v>6226</v>
      </c>
      <c r="Y37" s="85">
        <v>12638</v>
      </c>
      <c r="Z37" s="85"/>
      <c r="AA37" s="84"/>
      <c r="AB37" s="86"/>
      <c r="AC37" s="85"/>
      <c r="AD37" s="85"/>
      <c r="AE37" s="84"/>
      <c r="AF37" s="95"/>
      <c r="AG37" s="86"/>
      <c r="AH37" s="85"/>
      <c r="AI37" s="86">
        <v>295709</v>
      </c>
      <c r="AJ37" s="93">
        <v>223534</v>
      </c>
      <c r="AK37" s="95">
        <v>177982</v>
      </c>
      <c r="AL37" s="91">
        <v>28</v>
      </c>
    </row>
    <row r="38" spans="1:38" ht="13.5">
      <c r="A38" s="48"/>
      <c r="B38" s="62"/>
      <c r="C38" s="62"/>
      <c r="D38" s="62"/>
      <c r="E38" s="62"/>
      <c r="F38" s="97"/>
      <c r="G38" s="98">
        <v>1993</v>
      </c>
      <c r="H38" s="97"/>
      <c r="I38" s="99">
        <v>19557</v>
      </c>
      <c r="J38" s="100"/>
      <c r="K38" s="99"/>
      <c r="L38" s="98">
        <v>34</v>
      </c>
      <c r="M38" s="98"/>
      <c r="N38" s="97"/>
      <c r="O38" s="99"/>
      <c r="P38" s="98"/>
      <c r="Q38" s="98"/>
      <c r="R38" s="101">
        <v>41051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956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73337</v>
      </c>
      <c r="J39" s="104">
        <v>62.4</v>
      </c>
      <c r="K39" s="86"/>
      <c r="L39" s="85">
        <v>31</v>
      </c>
      <c r="M39" s="85"/>
      <c r="N39" s="84"/>
      <c r="O39" s="86"/>
      <c r="P39" s="85"/>
      <c r="Q39" s="85"/>
      <c r="R39" s="105">
        <v>98.2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1035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120950</v>
      </c>
      <c r="G40" s="92">
        <v>45</v>
      </c>
      <c r="H40" s="84">
        <v>117557</v>
      </c>
      <c r="I40" s="93"/>
      <c r="J40" s="94"/>
      <c r="K40" s="86">
        <v>117358</v>
      </c>
      <c r="L40" s="95"/>
      <c r="M40" s="95"/>
      <c r="N40" s="84">
        <v>2161</v>
      </c>
      <c r="O40" s="86">
        <v>1980</v>
      </c>
      <c r="P40" s="85">
        <v>8975</v>
      </c>
      <c r="Q40" s="85">
        <v>104441</v>
      </c>
      <c r="R40" s="96"/>
      <c r="S40" s="89">
        <v>54</v>
      </c>
      <c r="T40" s="85">
        <v>715</v>
      </c>
      <c r="U40" s="85">
        <v>26516</v>
      </c>
      <c r="V40" s="85">
        <v>46052</v>
      </c>
      <c r="W40" s="85">
        <v>1835</v>
      </c>
      <c r="X40" s="85">
        <v>16098</v>
      </c>
      <c r="Y40" s="85">
        <v>26287</v>
      </c>
      <c r="Z40" s="85"/>
      <c r="AA40" s="84">
        <v>42</v>
      </c>
      <c r="AB40" s="86"/>
      <c r="AC40" s="85"/>
      <c r="AD40" s="85"/>
      <c r="AE40" s="84"/>
      <c r="AF40" s="95"/>
      <c r="AG40" s="86"/>
      <c r="AH40" s="85"/>
      <c r="AI40" s="86">
        <v>881476</v>
      </c>
      <c r="AJ40" s="93">
        <v>684814</v>
      </c>
      <c r="AK40" s="95">
        <v>557565</v>
      </c>
      <c r="AL40" s="91">
        <v>56</v>
      </c>
    </row>
    <row r="41" spans="1:38" ht="13.5">
      <c r="A41" s="124"/>
      <c r="B41" s="62"/>
      <c r="C41" s="62"/>
      <c r="D41" s="62"/>
      <c r="E41" s="62"/>
      <c r="F41" s="97"/>
      <c r="G41" s="98">
        <v>3348</v>
      </c>
      <c r="H41" s="97"/>
      <c r="I41" s="99">
        <v>44220</v>
      </c>
      <c r="J41" s="100"/>
      <c r="K41" s="99"/>
      <c r="L41" s="98">
        <v>199</v>
      </c>
      <c r="M41" s="98"/>
      <c r="N41" s="97"/>
      <c r="O41" s="99"/>
      <c r="P41" s="98"/>
      <c r="Q41" s="98"/>
      <c r="R41" s="101">
        <v>115396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993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82440</v>
      </c>
      <c r="J42" s="104">
        <v>33.5</v>
      </c>
      <c r="K42" s="86"/>
      <c r="L42" s="85">
        <v>67</v>
      </c>
      <c r="M42" s="85">
        <v>2</v>
      </c>
      <c r="N42" s="84"/>
      <c r="O42" s="86"/>
      <c r="P42" s="85"/>
      <c r="Q42" s="85"/>
      <c r="R42" s="105">
        <v>85.7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4117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262289</v>
      </c>
      <c r="G43" s="92">
        <v>4922</v>
      </c>
      <c r="H43" s="84">
        <v>246265</v>
      </c>
      <c r="I43" s="93"/>
      <c r="J43" s="94"/>
      <c r="K43" s="86">
        <v>244782</v>
      </c>
      <c r="L43" s="95"/>
      <c r="M43" s="95"/>
      <c r="N43" s="84">
        <v>35246</v>
      </c>
      <c r="O43" s="86">
        <v>42692</v>
      </c>
      <c r="P43" s="85">
        <v>4101</v>
      </c>
      <c r="Q43" s="85">
        <v>164226</v>
      </c>
      <c r="R43" s="96"/>
      <c r="S43" s="89">
        <v>77</v>
      </c>
      <c r="T43" s="85">
        <v>557</v>
      </c>
      <c r="U43" s="85">
        <v>25223</v>
      </c>
      <c r="V43" s="85">
        <v>56583</v>
      </c>
      <c r="W43" s="85">
        <v>2480</v>
      </c>
      <c r="X43" s="85">
        <v>18522</v>
      </c>
      <c r="Y43" s="85">
        <v>142823</v>
      </c>
      <c r="Z43" s="85"/>
      <c r="AA43" s="84">
        <v>19941</v>
      </c>
      <c r="AB43" s="86"/>
      <c r="AC43" s="85"/>
      <c r="AD43" s="85"/>
      <c r="AE43" s="84"/>
      <c r="AF43" s="95"/>
      <c r="AG43" s="86"/>
      <c r="AH43" s="85"/>
      <c r="AI43" s="86">
        <v>1546559</v>
      </c>
      <c r="AJ43" s="93">
        <v>1071069</v>
      </c>
      <c r="AK43" s="95">
        <v>813331</v>
      </c>
      <c r="AL43" s="91">
        <v>286</v>
      </c>
    </row>
    <row r="44" spans="1:38" ht="13.5">
      <c r="A44" s="48"/>
      <c r="B44" s="62"/>
      <c r="C44" s="62"/>
      <c r="D44" s="62"/>
      <c r="E44" s="62"/>
      <c r="F44" s="97"/>
      <c r="G44" s="98">
        <v>11102</v>
      </c>
      <c r="H44" s="97"/>
      <c r="I44" s="99">
        <v>163825</v>
      </c>
      <c r="J44" s="100"/>
      <c r="K44" s="99"/>
      <c r="L44" s="98">
        <v>334</v>
      </c>
      <c r="M44" s="98">
        <v>1149</v>
      </c>
      <c r="N44" s="97"/>
      <c r="O44" s="99"/>
      <c r="P44" s="98"/>
      <c r="Q44" s="98"/>
      <c r="R44" s="101">
        <v>211019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4092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155777</v>
      </c>
      <c r="J45" s="104">
        <v>42.8</v>
      </c>
      <c r="K45" s="86"/>
      <c r="L45" s="85">
        <v>98</v>
      </c>
      <c r="M45" s="85">
        <v>2</v>
      </c>
      <c r="N45" s="84"/>
      <c r="O45" s="86"/>
      <c r="P45" s="85"/>
      <c r="Q45" s="85"/>
      <c r="R45" s="105">
        <v>89.7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5152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383239</v>
      </c>
      <c r="G46" s="92">
        <v>4967</v>
      </c>
      <c r="H46" s="84">
        <v>363822</v>
      </c>
      <c r="I46" s="93"/>
      <c r="J46" s="94"/>
      <c r="K46" s="86">
        <v>362140</v>
      </c>
      <c r="L46" s="95"/>
      <c r="M46" s="95"/>
      <c r="N46" s="84">
        <v>37407</v>
      </c>
      <c r="O46" s="86">
        <v>44672</v>
      </c>
      <c r="P46" s="85">
        <v>13076</v>
      </c>
      <c r="Q46" s="85">
        <v>268667</v>
      </c>
      <c r="R46" s="106"/>
      <c r="S46" s="89">
        <v>131</v>
      </c>
      <c r="T46" s="85">
        <v>1272</v>
      </c>
      <c r="U46" s="85">
        <v>51739</v>
      </c>
      <c r="V46" s="85">
        <v>102635</v>
      </c>
      <c r="W46" s="85">
        <v>4315</v>
      </c>
      <c r="X46" s="85">
        <v>34620</v>
      </c>
      <c r="Y46" s="85">
        <v>169110</v>
      </c>
      <c r="Z46" s="85"/>
      <c r="AA46" s="84">
        <v>19983</v>
      </c>
      <c r="AB46" s="86"/>
      <c r="AC46" s="85"/>
      <c r="AD46" s="85"/>
      <c r="AE46" s="84"/>
      <c r="AF46" s="95"/>
      <c r="AG46" s="86"/>
      <c r="AH46" s="85"/>
      <c r="AI46" s="86">
        <v>2428035</v>
      </c>
      <c r="AJ46" s="93">
        <v>1755883</v>
      </c>
      <c r="AK46" s="95">
        <v>1370896</v>
      </c>
      <c r="AL46" s="91">
        <v>342</v>
      </c>
    </row>
    <row r="47" spans="1:38" ht="13.5">
      <c r="A47" s="124"/>
      <c r="B47" s="62"/>
      <c r="C47" s="62"/>
      <c r="D47" s="62"/>
      <c r="E47" s="62"/>
      <c r="F47" s="97"/>
      <c r="G47" s="98">
        <v>14450</v>
      </c>
      <c r="H47" s="97"/>
      <c r="I47" s="99">
        <v>208045</v>
      </c>
      <c r="J47" s="100"/>
      <c r="K47" s="99"/>
      <c r="L47" s="98">
        <v>533</v>
      </c>
      <c r="M47" s="98">
        <v>1149</v>
      </c>
      <c r="N47" s="97"/>
      <c r="O47" s="99"/>
      <c r="P47" s="98"/>
      <c r="Q47" s="98"/>
      <c r="R47" s="101">
        <v>326415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5085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237918</v>
      </c>
      <c r="J54" s="110">
        <f>IF(H55=0,0,I54/H55*100)</f>
        <v>49.50544081686329</v>
      </c>
      <c r="K54" s="65"/>
      <c r="L54" s="2">
        <f>SUM(L9,L12,L18,L21,L33,L36,L42)</f>
        <v>158</v>
      </c>
      <c r="M54" s="2">
        <f>SUM(M9,M12,M18,M21,M33,M36,M42)</f>
        <v>21</v>
      </c>
      <c r="N54" s="3"/>
      <c r="O54" s="65"/>
      <c r="P54" s="2"/>
      <c r="Q54" s="2"/>
      <c r="R54" s="111">
        <f>IF(H55=0,0,(O55+P55+Q55)/H55*100)</f>
        <v>91.96124926548556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40734.700000000004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517388.1</v>
      </c>
      <c r="G55" s="68">
        <f>SUM(G10,G13,G19,G22,G34,G37,G43)</f>
        <v>19967</v>
      </c>
      <c r="H55" s="3">
        <f>SUM(H10,H13,H19,H22,H34,H37,H43)</f>
        <v>480589.6</v>
      </c>
      <c r="I55" s="69"/>
      <c r="J55" s="112"/>
      <c r="K55" s="65">
        <f>SUM(K10,K13,K19,K22,K34,K37,K43)</f>
        <v>469571.4</v>
      </c>
      <c r="L55" s="71"/>
      <c r="M55" s="71"/>
      <c r="N55" s="3">
        <f>SUM(N10,N13,N19,N22,N34,N37,N43)</f>
        <v>38633.4</v>
      </c>
      <c r="O55" s="65">
        <f>SUM(O10,O13,O19,O22,O34,O37,O43)</f>
        <v>46602.2</v>
      </c>
      <c r="P55" s="2">
        <f>SUM(P10,P13,P19,P22,P34,P37,P43)</f>
        <v>52577.4</v>
      </c>
      <c r="Q55" s="2">
        <f>SUM(Q10,Q13,Q19,Q22,Q34,Q37,Q43)</f>
        <v>342776.6</v>
      </c>
      <c r="R55" s="72"/>
      <c r="S55" s="1">
        <f aca="true" t="shared" si="8" ref="S55:AE55">SUM(S10,S13,S19,S22,S34,S37,S43)</f>
        <v>158.5</v>
      </c>
      <c r="T55" s="2">
        <f t="shared" si="8"/>
        <v>1710.7</v>
      </c>
      <c r="U55" s="2">
        <f t="shared" si="8"/>
        <v>112112.1</v>
      </c>
      <c r="V55" s="2">
        <f t="shared" si="8"/>
        <v>123936.7</v>
      </c>
      <c r="W55" s="2">
        <f t="shared" si="8"/>
        <v>5459.8</v>
      </c>
      <c r="X55" s="2">
        <f t="shared" si="8"/>
        <v>48548.3</v>
      </c>
      <c r="Y55" s="2">
        <f t="shared" si="8"/>
        <v>188663.5</v>
      </c>
      <c r="Z55" s="2">
        <f t="shared" si="8"/>
        <v>1226.4</v>
      </c>
      <c r="AA55" s="3">
        <f t="shared" si="8"/>
        <v>21209.4</v>
      </c>
      <c r="AB55" s="65">
        <f t="shared" si="8"/>
        <v>0</v>
      </c>
      <c r="AC55" s="65">
        <f t="shared" si="8"/>
        <v>0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1</v>
      </c>
      <c r="AH55" s="2">
        <f t="shared" si="9"/>
        <v>0</v>
      </c>
      <c r="AI55" s="65">
        <f t="shared" si="9"/>
        <v>4158106.2</v>
      </c>
      <c r="AJ55" s="69">
        <f t="shared" si="9"/>
        <v>2689073.4</v>
      </c>
      <c r="AK55" s="71">
        <f t="shared" si="9"/>
        <v>1981279.5</v>
      </c>
      <c r="AL55" s="67">
        <f t="shared" si="9"/>
        <v>346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16831.5</v>
      </c>
      <c r="H56" s="115"/>
      <c r="I56" s="117">
        <f>SUM(I11,I14,I20,I23,I35,I38,I44)</f>
        <v>242671.6</v>
      </c>
      <c r="J56" s="115"/>
      <c r="K56" s="117"/>
      <c r="L56" s="116">
        <f>SUM(L11,L14,L20,L23,L35,L38,L44)</f>
        <v>3067.2000000000003</v>
      </c>
      <c r="M56" s="116">
        <f>SUM(M11,M14,M20,M23,M35,M38,M44)</f>
        <v>7951</v>
      </c>
      <c r="N56" s="115"/>
      <c r="O56" s="117"/>
      <c r="P56" s="116"/>
      <c r="Q56" s="116"/>
      <c r="R56" s="118">
        <f>SUM(O55:Q55)</f>
        <v>441956.19999999995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38914.3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107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松野町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/>
      <c r="H9" s="84"/>
      <c r="I9" s="86"/>
      <c r="J9" s="87"/>
      <c r="K9" s="86"/>
      <c r="L9" s="85"/>
      <c r="M9" s="85"/>
      <c r="N9" s="84"/>
      <c r="O9" s="86"/>
      <c r="P9" s="85"/>
      <c r="Q9" s="85"/>
      <c r="R9" s="88"/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/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/>
      <c r="G10" s="92"/>
      <c r="H10" s="84"/>
      <c r="I10" s="93"/>
      <c r="J10" s="94"/>
      <c r="K10" s="86"/>
      <c r="L10" s="95"/>
      <c r="M10" s="95"/>
      <c r="N10" s="84"/>
      <c r="O10" s="86"/>
      <c r="P10" s="85"/>
      <c r="Q10" s="85"/>
      <c r="R10" s="96"/>
      <c r="S10" s="89"/>
      <c r="T10" s="85"/>
      <c r="U10" s="85"/>
      <c r="V10" s="85"/>
      <c r="W10" s="85"/>
      <c r="X10" s="85"/>
      <c r="Y10" s="85"/>
      <c r="Z10" s="85"/>
      <c r="AA10" s="84"/>
      <c r="AB10" s="86"/>
      <c r="AC10" s="85"/>
      <c r="AD10" s="85"/>
      <c r="AE10" s="84"/>
      <c r="AF10" s="95"/>
      <c r="AG10" s="86"/>
      <c r="AH10" s="85"/>
      <c r="AI10" s="86"/>
      <c r="AJ10" s="93"/>
      <c r="AK10" s="95"/>
      <c r="AL10" s="91"/>
    </row>
    <row r="11" spans="1:38" ht="13.5">
      <c r="A11" s="124"/>
      <c r="B11" s="62"/>
      <c r="C11" s="62"/>
      <c r="D11" s="62"/>
      <c r="E11" s="62"/>
      <c r="F11" s="97"/>
      <c r="G11" s="98"/>
      <c r="H11" s="97"/>
      <c r="I11" s="99"/>
      <c r="J11" s="100"/>
      <c r="K11" s="99"/>
      <c r="L11" s="98"/>
      <c r="M11" s="98"/>
      <c r="N11" s="97"/>
      <c r="O11" s="99"/>
      <c r="P11" s="98"/>
      <c r="Q11" s="98"/>
      <c r="R11" s="101"/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/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11766.3</v>
      </c>
      <c r="J12" s="87">
        <v>94.2</v>
      </c>
      <c r="K12" s="86" t="s">
        <v>115</v>
      </c>
      <c r="L12" s="85">
        <v>11</v>
      </c>
      <c r="M12" s="85">
        <v>1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9129.8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23502.9</v>
      </c>
      <c r="G13" s="92">
        <v>0</v>
      </c>
      <c r="H13" s="84">
        <v>12489.1</v>
      </c>
      <c r="I13" s="93" t="s">
        <v>115</v>
      </c>
      <c r="J13" s="94" t="s">
        <v>115</v>
      </c>
      <c r="K13" s="86">
        <v>11544.2</v>
      </c>
      <c r="L13" s="95" t="s">
        <v>115</v>
      </c>
      <c r="M13" s="95" t="s">
        <v>115</v>
      </c>
      <c r="N13" s="84">
        <v>0</v>
      </c>
      <c r="O13" s="86">
        <v>353</v>
      </c>
      <c r="P13" s="85">
        <v>7652.3</v>
      </c>
      <c r="Q13" s="85">
        <v>4483.8</v>
      </c>
      <c r="R13" s="96" t="s">
        <v>115</v>
      </c>
      <c r="S13" s="89">
        <v>30.5</v>
      </c>
      <c r="T13" s="85">
        <v>41.7</v>
      </c>
      <c r="U13" s="85">
        <v>10792.1</v>
      </c>
      <c r="V13" s="85">
        <v>902</v>
      </c>
      <c r="W13" s="85">
        <v>0</v>
      </c>
      <c r="X13" s="85">
        <v>560.2</v>
      </c>
      <c r="Y13" s="85">
        <v>162.6</v>
      </c>
      <c r="Z13" s="85">
        <v>0</v>
      </c>
      <c r="AA13" s="84">
        <v>0</v>
      </c>
      <c r="AB13" s="86">
        <v>3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198220.8</v>
      </c>
      <c r="AJ13" s="93">
        <v>128732</v>
      </c>
      <c r="AK13" s="95">
        <v>80893.7</v>
      </c>
      <c r="AL13" s="91">
        <v>2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11013.8</v>
      </c>
      <c r="H14" s="97" t="s">
        <v>115</v>
      </c>
      <c r="I14" s="99">
        <v>722.8</v>
      </c>
      <c r="J14" s="100" t="s">
        <v>115</v>
      </c>
      <c r="K14" s="99" t="s">
        <v>115</v>
      </c>
      <c r="L14" s="98">
        <v>591.9</v>
      </c>
      <c r="M14" s="98">
        <v>353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12489.1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8669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11766.3</v>
      </c>
      <c r="J15" s="110">
        <f>IF(H16=0,0,I15/H16*100)</f>
        <v>94.21255334651816</v>
      </c>
      <c r="K15" s="65"/>
      <c r="L15" s="2">
        <f>SUM(L9,L12)</f>
        <v>11</v>
      </c>
      <c r="M15" s="2">
        <f>SUM(M9,M12)</f>
        <v>1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9129.8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23502.9</v>
      </c>
      <c r="G16" s="68">
        <f>SUM(G10,G13)</f>
        <v>0</v>
      </c>
      <c r="H16" s="3">
        <f>SUM(H10,H13)</f>
        <v>12489.1</v>
      </c>
      <c r="I16" s="69"/>
      <c r="J16" s="70"/>
      <c r="K16" s="65">
        <f>SUM(K10,K13)</f>
        <v>11544.2</v>
      </c>
      <c r="L16" s="71"/>
      <c r="M16" s="71"/>
      <c r="N16" s="3">
        <f>SUM(N10,N13)</f>
        <v>0</v>
      </c>
      <c r="O16" s="65">
        <f>SUM(O10,O13)</f>
        <v>353</v>
      </c>
      <c r="P16" s="2">
        <f>SUM(P10,P13)</f>
        <v>7652.3</v>
      </c>
      <c r="Q16" s="2">
        <f>SUM(Q10,Q13)</f>
        <v>4483.8</v>
      </c>
      <c r="R16" s="72"/>
      <c r="S16" s="1">
        <f aca="true" t="shared" si="0" ref="S16:AE16">SUM(S10,S13)</f>
        <v>30.5</v>
      </c>
      <c r="T16" s="2">
        <f t="shared" si="0"/>
        <v>41.7</v>
      </c>
      <c r="U16" s="2">
        <f t="shared" si="0"/>
        <v>10792.1</v>
      </c>
      <c r="V16" s="2">
        <f t="shared" si="0"/>
        <v>902</v>
      </c>
      <c r="W16" s="2">
        <f t="shared" si="0"/>
        <v>0</v>
      </c>
      <c r="X16" s="2">
        <f t="shared" si="0"/>
        <v>560.2</v>
      </c>
      <c r="Y16" s="2">
        <f t="shared" si="0"/>
        <v>162.6</v>
      </c>
      <c r="Z16" s="2">
        <f t="shared" si="0"/>
        <v>0</v>
      </c>
      <c r="AA16" s="3">
        <f t="shared" si="0"/>
        <v>0</v>
      </c>
      <c r="AB16" s="65">
        <f t="shared" si="0"/>
        <v>3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0</v>
      </c>
      <c r="AH16" s="2">
        <f t="shared" si="1"/>
        <v>0</v>
      </c>
      <c r="AI16" s="65">
        <f t="shared" si="1"/>
        <v>198220.8</v>
      </c>
      <c r="AJ16" s="69">
        <f t="shared" si="1"/>
        <v>128732</v>
      </c>
      <c r="AK16" s="71">
        <f t="shared" si="1"/>
        <v>80893.7</v>
      </c>
      <c r="AL16" s="67">
        <f t="shared" si="1"/>
        <v>2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11013.8</v>
      </c>
      <c r="H17" s="73"/>
      <c r="I17" s="75">
        <f>SUM(I11,I14)</f>
        <v>722.8</v>
      </c>
      <c r="J17" s="76"/>
      <c r="K17" s="75"/>
      <c r="L17" s="74">
        <f>SUM(L11,L14)</f>
        <v>591.9</v>
      </c>
      <c r="M17" s="74">
        <f>SUM(M11,M14)</f>
        <v>353</v>
      </c>
      <c r="N17" s="73"/>
      <c r="O17" s="75"/>
      <c r="P17" s="74"/>
      <c r="Q17" s="74"/>
      <c r="R17" s="77">
        <f>SUM(O16:Q16)</f>
        <v>12489.1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8669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9510.4</v>
      </c>
      <c r="J18" s="87">
        <v>93.3</v>
      </c>
      <c r="K18" s="86" t="s">
        <v>115</v>
      </c>
      <c r="L18" s="85">
        <v>2</v>
      </c>
      <c r="M18" s="85">
        <v>1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3441.7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10193.2</v>
      </c>
      <c r="G19" s="92">
        <v>0</v>
      </c>
      <c r="H19" s="84">
        <v>10193.2</v>
      </c>
      <c r="I19" s="93" t="s">
        <v>115</v>
      </c>
      <c r="J19" s="94" t="s">
        <v>115</v>
      </c>
      <c r="K19" s="86">
        <v>9531.1</v>
      </c>
      <c r="L19" s="95" t="s">
        <v>115</v>
      </c>
      <c r="M19" s="95" t="s">
        <v>115</v>
      </c>
      <c r="N19" s="84">
        <v>0</v>
      </c>
      <c r="O19" s="86">
        <v>639.5</v>
      </c>
      <c r="P19" s="85">
        <v>7925.4</v>
      </c>
      <c r="Q19" s="85">
        <v>1628.3</v>
      </c>
      <c r="R19" s="96" t="s">
        <v>115</v>
      </c>
      <c r="S19" s="89">
        <v>0</v>
      </c>
      <c r="T19" s="85">
        <v>52.6</v>
      </c>
      <c r="U19" s="85">
        <v>9272</v>
      </c>
      <c r="V19" s="85">
        <v>185.8</v>
      </c>
      <c r="W19" s="85">
        <v>6.8</v>
      </c>
      <c r="X19" s="85">
        <v>133.5</v>
      </c>
      <c r="Y19" s="85">
        <v>542.5</v>
      </c>
      <c r="Z19" s="85">
        <v>0</v>
      </c>
      <c r="AA19" s="84">
        <v>0</v>
      </c>
      <c r="AB19" s="86">
        <v>0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160163.2</v>
      </c>
      <c r="AJ19" s="93">
        <v>97700.2</v>
      </c>
      <c r="AK19" s="95">
        <v>64795.8</v>
      </c>
      <c r="AL19" s="91">
        <v>1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0</v>
      </c>
      <c r="H20" s="97" t="s">
        <v>115</v>
      </c>
      <c r="I20" s="99">
        <v>682.8</v>
      </c>
      <c r="J20" s="100" t="s">
        <v>115</v>
      </c>
      <c r="K20" s="99" t="s">
        <v>115</v>
      </c>
      <c r="L20" s="98">
        <v>22.6</v>
      </c>
      <c r="M20" s="98">
        <v>639.5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10193.2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3430.9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16635.3</v>
      </c>
      <c r="J21" s="87">
        <v>60.9</v>
      </c>
      <c r="K21" s="86" t="s">
        <v>115</v>
      </c>
      <c r="L21" s="85">
        <v>16</v>
      </c>
      <c r="M21" s="85">
        <v>1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98.8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2727.2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27344.1</v>
      </c>
      <c r="G22" s="92">
        <v>0</v>
      </c>
      <c r="H22" s="84">
        <v>27320.9</v>
      </c>
      <c r="I22" s="93" t="s">
        <v>115</v>
      </c>
      <c r="J22" s="94" t="s">
        <v>115</v>
      </c>
      <c r="K22" s="86">
        <v>27030.9</v>
      </c>
      <c r="L22" s="95" t="s">
        <v>115</v>
      </c>
      <c r="M22" s="95" t="s">
        <v>115</v>
      </c>
      <c r="N22" s="84">
        <v>336.6</v>
      </c>
      <c r="O22" s="86">
        <v>22.2</v>
      </c>
      <c r="P22" s="85">
        <v>5034</v>
      </c>
      <c r="Q22" s="85">
        <v>21928.1</v>
      </c>
      <c r="R22" s="96" t="s">
        <v>115</v>
      </c>
      <c r="S22" s="89">
        <v>11.6</v>
      </c>
      <c r="T22" s="85">
        <v>13.8</v>
      </c>
      <c r="U22" s="85">
        <v>7438.6</v>
      </c>
      <c r="V22" s="85">
        <v>9171.3</v>
      </c>
      <c r="W22" s="85">
        <v>245.8</v>
      </c>
      <c r="X22" s="85">
        <v>4521.2</v>
      </c>
      <c r="Y22" s="85">
        <v>5918.6</v>
      </c>
      <c r="Z22" s="85">
        <v>0</v>
      </c>
      <c r="AA22" s="84">
        <v>0</v>
      </c>
      <c r="AB22" s="86">
        <v>0</v>
      </c>
      <c r="AC22" s="85">
        <v>0</v>
      </c>
      <c r="AD22" s="85" t="s">
        <v>115</v>
      </c>
      <c r="AE22" s="84" t="s">
        <v>115</v>
      </c>
      <c r="AF22" s="95" t="s">
        <v>115</v>
      </c>
      <c r="AG22" s="86">
        <v>0</v>
      </c>
      <c r="AH22" s="85">
        <v>0</v>
      </c>
      <c r="AI22" s="86">
        <v>304754.4</v>
      </c>
      <c r="AJ22" s="93">
        <v>178490.9</v>
      </c>
      <c r="AK22" s="95">
        <v>124276</v>
      </c>
      <c r="AL22" s="91">
        <v>5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23.2</v>
      </c>
      <c r="H23" s="97" t="s">
        <v>115</v>
      </c>
      <c r="I23" s="99">
        <v>10685.6</v>
      </c>
      <c r="J23" s="100" t="s">
        <v>115</v>
      </c>
      <c r="K23" s="99" t="s">
        <v>115</v>
      </c>
      <c r="L23" s="98">
        <v>136</v>
      </c>
      <c r="M23" s="98">
        <v>154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26984.3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2669.9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26145.699999999997</v>
      </c>
      <c r="J24" s="110">
        <f>IF(H25=0,0,I24/H25*100)</f>
        <v>69.69566109809377</v>
      </c>
      <c r="K24" s="65"/>
      <c r="L24" s="2">
        <f>SUM(L18,L21)</f>
        <v>18</v>
      </c>
      <c r="M24" s="2">
        <f>SUM(M18,M21)</f>
        <v>2</v>
      </c>
      <c r="N24" s="3"/>
      <c r="O24" s="65"/>
      <c r="P24" s="2"/>
      <c r="Q24" s="2"/>
      <c r="R24" s="111">
        <f>IF(H25=0,0,(O25+P25+Q25)/H25*100)</f>
        <v>99.10273737074859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6168.9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37537.3</v>
      </c>
      <c r="G25" s="68">
        <f>SUM(G19,G22)</f>
        <v>0</v>
      </c>
      <c r="H25" s="3">
        <f>SUM(H19,H22)</f>
        <v>37514.100000000006</v>
      </c>
      <c r="I25" s="69"/>
      <c r="J25" s="70"/>
      <c r="K25" s="65">
        <f>SUM(K19,K22)</f>
        <v>36562</v>
      </c>
      <c r="L25" s="71"/>
      <c r="M25" s="71"/>
      <c r="N25" s="3">
        <f>SUM(N19,N22)</f>
        <v>336.6</v>
      </c>
      <c r="O25" s="65">
        <f>SUM(O19,O22)</f>
        <v>661.7</v>
      </c>
      <c r="P25" s="2">
        <f>SUM(P19,P22)</f>
        <v>12959.4</v>
      </c>
      <c r="Q25" s="2">
        <f>SUM(Q19,Q22)</f>
        <v>23556.399999999998</v>
      </c>
      <c r="R25" s="72"/>
      <c r="S25" s="1">
        <f aca="true" t="shared" si="2" ref="S25:AE25">SUM(S19,S22)</f>
        <v>11.6</v>
      </c>
      <c r="T25" s="2">
        <f t="shared" si="2"/>
        <v>66.4</v>
      </c>
      <c r="U25" s="2">
        <f t="shared" si="2"/>
        <v>16710.6</v>
      </c>
      <c r="V25" s="2">
        <f t="shared" si="2"/>
        <v>9357.099999999999</v>
      </c>
      <c r="W25" s="2">
        <f t="shared" si="2"/>
        <v>252.60000000000002</v>
      </c>
      <c r="X25" s="2">
        <f t="shared" si="2"/>
        <v>4654.7</v>
      </c>
      <c r="Y25" s="2">
        <f t="shared" si="2"/>
        <v>6461.1</v>
      </c>
      <c r="Z25" s="2">
        <f t="shared" si="2"/>
        <v>0</v>
      </c>
      <c r="AA25" s="3">
        <f t="shared" si="2"/>
        <v>0</v>
      </c>
      <c r="AB25" s="65">
        <f t="shared" si="2"/>
        <v>0</v>
      </c>
      <c r="AC25" s="2">
        <f t="shared" si="2"/>
        <v>0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0</v>
      </c>
      <c r="AH25" s="2">
        <f t="shared" si="3"/>
        <v>0</v>
      </c>
      <c r="AI25" s="65">
        <f t="shared" si="3"/>
        <v>464917.60000000003</v>
      </c>
      <c r="AJ25" s="69">
        <f t="shared" si="3"/>
        <v>276191.1</v>
      </c>
      <c r="AK25" s="71">
        <f t="shared" si="3"/>
        <v>189071.8</v>
      </c>
      <c r="AL25" s="67">
        <f t="shared" si="3"/>
        <v>6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23.2</v>
      </c>
      <c r="H26" s="73"/>
      <c r="I26" s="75">
        <f>SUM(I20,I23)</f>
        <v>11368.4</v>
      </c>
      <c r="J26" s="76"/>
      <c r="K26" s="75"/>
      <c r="L26" s="74">
        <f>SUM(L20,L23)</f>
        <v>158.6</v>
      </c>
      <c r="M26" s="74">
        <f>SUM(M20,M23)</f>
        <v>793.5</v>
      </c>
      <c r="N26" s="73"/>
      <c r="O26" s="75"/>
      <c r="P26" s="74"/>
      <c r="Q26" s="74"/>
      <c r="R26" s="77">
        <f>SUM(O25:Q25)</f>
        <v>37177.5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6100.8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37912</v>
      </c>
      <c r="J27" s="110">
        <f>IF(H28=0,0,I27/H28*100)</f>
        <v>75.81914757455522</v>
      </c>
      <c r="K27" s="65"/>
      <c r="L27" s="2">
        <f>SUM(L18,L9,L12,L21)</f>
        <v>29</v>
      </c>
      <c r="M27" s="2">
        <f>SUM(M18,M9,M12,M21)</f>
        <v>3</v>
      </c>
      <c r="N27" s="3"/>
      <c r="O27" s="65"/>
      <c r="P27" s="2"/>
      <c r="Q27" s="2"/>
      <c r="R27" s="111">
        <f>IF(H28=0,0,(O28+P28+Q28)/H28*100)</f>
        <v>99.32684308204274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15298.7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61040.200000000004</v>
      </c>
      <c r="G28" s="68">
        <f>SUM(G19,G10,G13,G22)</f>
        <v>0</v>
      </c>
      <c r="H28" s="3">
        <f>SUM(H19,H10,H13,H22)</f>
        <v>50003.200000000004</v>
      </c>
      <c r="I28" s="69"/>
      <c r="J28" s="70"/>
      <c r="K28" s="65">
        <f>SUM(K19,K10,K13,K22)</f>
        <v>48106.200000000004</v>
      </c>
      <c r="L28" s="71"/>
      <c r="M28" s="71"/>
      <c r="N28" s="3">
        <f>SUM(N19,N10,N13,N22)</f>
        <v>336.6</v>
      </c>
      <c r="O28" s="65">
        <f>SUM(O19,O10,O13,O22)</f>
        <v>1014.7</v>
      </c>
      <c r="P28" s="2">
        <f>SUM(P19,P10,P13,P22)</f>
        <v>20611.7</v>
      </c>
      <c r="Q28" s="2">
        <f>SUM(Q19,Q10,Q13,Q22)</f>
        <v>28040.199999999997</v>
      </c>
      <c r="R28" s="108"/>
      <c r="S28" s="1">
        <f aca="true" t="shared" si="4" ref="S28:AE28">SUM(S19,S10,S13,S22)</f>
        <v>42.1</v>
      </c>
      <c r="T28" s="2">
        <f t="shared" si="4"/>
        <v>108.10000000000001</v>
      </c>
      <c r="U28" s="2">
        <f t="shared" si="4"/>
        <v>27502.699999999997</v>
      </c>
      <c r="V28" s="2">
        <f t="shared" si="4"/>
        <v>10259.099999999999</v>
      </c>
      <c r="W28" s="2">
        <f t="shared" si="4"/>
        <v>252.60000000000002</v>
      </c>
      <c r="X28" s="2">
        <f t="shared" si="4"/>
        <v>5214.9</v>
      </c>
      <c r="Y28" s="2">
        <f t="shared" si="4"/>
        <v>6623.700000000001</v>
      </c>
      <c r="Z28" s="2">
        <f t="shared" si="4"/>
        <v>0</v>
      </c>
      <c r="AA28" s="3">
        <f t="shared" si="4"/>
        <v>0</v>
      </c>
      <c r="AB28" s="65">
        <f t="shared" si="4"/>
        <v>3</v>
      </c>
      <c r="AC28" s="2">
        <f t="shared" si="4"/>
        <v>0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0</v>
      </c>
      <c r="AH28" s="2">
        <f t="shared" si="5"/>
        <v>0</v>
      </c>
      <c r="AI28" s="65">
        <f t="shared" si="5"/>
        <v>663138.4</v>
      </c>
      <c r="AJ28" s="69">
        <f t="shared" si="5"/>
        <v>404923.1</v>
      </c>
      <c r="AK28" s="71">
        <f t="shared" si="5"/>
        <v>269965.5</v>
      </c>
      <c r="AL28" s="67">
        <f t="shared" si="5"/>
        <v>8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11037</v>
      </c>
      <c r="H29" s="73"/>
      <c r="I29" s="75">
        <f>SUM(I20,I11,I14,I23)</f>
        <v>12091.2</v>
      </c>
      <c r="J29" s="76"/>
      <c r="K29" s="75"/>
      <c r="L29" s="74">
        <f>SUM(L20,L11,L14,L23)</f>
        <v>750.5</v>
      </c>
      <c r="M29" s="74">
        <f>SUM(M20,M11,M14,M23)</f>
        <v>1146.5</v>
      </c>
      <c r="N29" s="73"/>
      <c r="O29" s="75"/>
      <c r="P29" s="74"/>
      <c r="Q29" s="74"/>
      <c r="R29" s="77">
        <f>SUM(O28:Q28)</f>
        <v>49666.6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14769.8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37912</v>
      </c>
      <c r="J30" s="110">
        <f>IF(H31=0,0,I30/H31*100)</f>
        <v>75.81914757455523</v>
      </c>
      <c r="K30" s="65"/>
      <c r="L30" s="2">
        <f>SUM(L21,L12,L18)</f>
        <v>29</v>
      </c>
      <c r="M30" s="2">
        <f>SUM(M21,M12,M18)</f>
        <v>3</v>
      </c>
      <c r="N30" s="3"/>
      <c r="O30" s="65"/>
      <c r="P30" s="2"/>
      <c r="Q30" s="2"/>
      <c r="R30" s="111">
        <f>IF(H31=0,0,(O31+P31+Q31)/H31*100)</f>
        <v>99.32684308204274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15298.7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61040.2</v>
      </c>
      <c r="G31" s="68">
        <f>SUM(G22,G13,G19)</f>
        <v>0</v>
      </c>
      <c r="H31" s="3">
        <f>SUM(H22,H13,H19)</f>
        <v>50003.2</v>
      </c>
      <c r="I31" s="69"/>
      <c r="J31" s="70"/>
      <c r="K31" s="65">
        <f>SUM(K22,K13,K19)</f>
        <v>48106.200000000004</v>
      </c>
      <c r="L31" s="71"/>
      <c r="M31" s="71"/>
      <c r="N31" s="3">
        <f>SUM(N22,N13,N19)</f>
        <v>336.6</v>
      </c>
      <c r="O31" s="65">
        <f>SUM(O22,O13,O19)</f>
        <v>1014.7</v>
      </c>
      <c r="P31" s="2">
        <f>SUM(P22,P13,P19)</f>
        <v>20611.699999999997</v>
      </c>
      <c r="Q31" s="2">
        <f>SUM(Q22,Q13,Q19)</f>
        <v>28040.199999999997</v>
      </c>
      <c r="R31" s="108"/>
      <c r="S31" s="1">
        <f aca="true" t="shared" si="6" ref="S31:AE31">SUM(S22,S13,S19)</f>
        <v>42.1</v>
      </c>
      <c r="T31" s="2">
        <f t="shared" si="6"/>
        <v>108.1</v>
      </c>
      <c r="U31" s="2">
        <f t="shared" si="6"/>
        <v>27502.7</v>
      </c>
      <c r="V31" s="2">
        <f t="shared" si="6"/>
        <v>10259.099999999999</v>
      </c>
      <c r="W31" s="2">
        <f t="shared" si="6"/>
        <v>252.60000000000002</v>
      </c>
      <c r="X31" s="2">
        <f t="shared" si="6"/>
        <v>5214.9</v>
      </c>
      <c r="Y31" s="2">
        <f t="shared" si="6"/>
        <v>6623.700000000001</v>
      </c>
      <c r="Z31" s="2">
        <f t="shared" si="6"/>
        <v>0</v>
      </c>
      <c r="AA31" s="3">
        <f t="shared" si="6"/>
        <v>0</v>
      </c>
      <c r="AB31" s="65">
        <f t="shared" si="6"/>
        <v>3</v>
      </c>
      <c r="AC31" s="2">
        <f t="shared" si="6"/>
        <v>0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0</v>
      </c>
      <c r="AH31" s="2">
        <f t="shared" si="7"/>
        <v>0</v>
      </c>
      <c r="AI31" s="65">
        <f t="shared" si="7"/>
        <v>663138.4</v>
      </c>
      <c r="AJ31" s="69">
        <f t="shared" si="7"/>
        <v>404923.10000000003</v>
      </c>
      <c r="AK31" s="71">
        <f t="shared" si="7"/>
        <v>269965.5</v>
      </c>
      <c r="AL31" s="67">
        <f t="shared" si="7"/>
        <v>8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11037</v>
      </c>
      <c r="H32" s="73"/>
      <c r="I32" s="75">
        <f>SUM(I23,I14,I20)</f>
        <v>12091.199999999999</v>
      </c>
      <c r="J32" s="76"/>
      <c r="K32" s="75"/>
      <c r="L32" s="74">
        <f>SUM(L23,L14,L20)</f>
        <v>750.5</v>
      </c>
      <c r="M32" s="74">
        <f>SUM(M23,M14,M20)</f>
        <v>1146.5</v>
      </c>
      <c r="N32" s="73"/>
      <c r="O32" s="75"/>
      <c r="P32" s="74"/>
      <c r="Q32" s="74"/>
      <c r="R32" s="77">
        <f>SUM(O31:Q31)</f>
        <v>49666.59999999999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14769.8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13428</v>
      </c>
      <c r="J33" s="104">
        <v>97.2</v>
      </c>
      <c r="K33" s="86"/>
      <c r="L33" s="85">
        <v>10</v>
      </c>
      <c r="M33" s="85"/>
      <c r="N33" s="84"/>
      <c r="O33" s="86"/>
      <c r="P33" s="85"/>
      <c r="Q33" s="85"/>
      <c r="R33" s="105">
        <v>98.3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3318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13816</v>
      </c>
      <c r="G34" s="92"/>
      <c r="H34" s="84">
        <v>13816</v>
      </c>
      <c r="I34" s="93"/>
      <c r="J34" s="94"/>
      <c r="K34" s="86">
        <v>13454</v>
      </c>
      <c r="L34" s="95"/>
      <c r="M34" s="95"/>
      <c r="N34" s="84">
        <v>236</v>
      </c>
      <c r="O34" s="86">
        <v>48</v>
      </c>
      <c r="P34" s="85"/>
      <c r="Q34" s="85">
        <v>13532</v>
      </c>
      <c r="R34" s="96"/>
      <c r="S34" s="89"/>
      <c r="T34" s="85">
        <v>45</v>
      </c>
      <c r="U34" s="85">
        <v>3187</v>
      </c>
      <c r="V34" s="85">
        <v>10196</v>
      </c>
      <c r="W34" s="85">
        <v>37</v>
      </c>
      <c r="X34" s="85">
        <v>6</v>
      </c>
      <c r="Y34" s="85">
        <v>345</v>
      </c>
      <c r="Z34" s="85"/>
      <c r="AA34" s="84"/>
      <c r="AB34" s="86">
        <v>1</v>
      </c>
      <c r="AC34" s="85">
        <v>4</v>
      </c>
      <c r="AD34" s="85"/>
      <c r="AE34" s="84"/>
      <c r="AF34" s="95"/>
      <c r="AG34" s="86"/>
      <c r="AH34" s="85"/>
      <c r="AI34" s="86">
        <v>122691</v>
      </c>
      <c r="AJ34" s="93">
        <v>94526</v>
      </c>
      <c r="AK34" s="95">
        <v>75291</v>
      </c>
      <c r="AL34" s="91">
        <v>9</v>
      </c>
    </row>
    <row r="35" spans="1:38" ht="13.5">
      <c r="A35" s="48"/>
      <c r="B35" s="62"/>
      <c r="C35" s="62"/>
      <c r="D35" s="62"/>
      <c r="E35" s="62"/>
      <c r="F35" s="97"/>
      <c r="G35" s="98"/>
      <c r="H35" s="97"/>
      <c r="I35" s="99">
        <v>388</v>
      </c>
      <c r="J35" s="100"/>
      <c r="K35" s="99"/>
      <c r="L35" s="98">
        <v>362</v>
      </c>
      <c r="M35" s="98"/>
      <c r="N35" s="97"/>
      <c r="O35" s="99"/>
      <c r="P35" s="98"/>
      <c r="Q35" s="98"/>
      <c r="R35" s="101">
        <v>13580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3378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27622</v>
      </c>
      <c r="J36" s="104">
        <v>79.3</v>
      </c>
      <c r="K36" s="86"/>
      <c r="L36" s="85">
        <v>23</v>
      </c>
      <c r="M36" s="85"/>
      <c r="N36" s="84"/>
      <c r="O36" s="86"/>
      <c r="P36" s="85"/>
      <c r="Q36" s="85"/>
      <c r="R36" s="105">
        <v>91.2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3070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35218</v>
      </c>
      <c r="G37" s="92"/>
      <c r="H37" s="84">
        <v>34844</v>
      </c>
      <c r="I37" s="93"/>
      <c r="J37" s="94"/>
      <c r="K37" s="86">
        <v>34580</v>
      </c>
      <c r="L37" s="95"/>
      <c r="M37" s="95"/>
      <c r="N37" s="84">
        <v>3079</v>
      </c>
      <c r="O37" s="86">
        <v>91</v>
      </c>
      <c r="P37" s="85">
        <v>8</v>
      </c>
      <c r="Q37" s="85">
        <v>31666</v>
      </c>
      <c r="R37" s="96"/>
      <c r="S37" s="89">
        <v>5</v>
      </c>
      <c r="T37" s="85">
        <v>29</v>
      </c>
      <c r="U37" s="85">
        <v>7681</v>
      </c>
      <c r="V37" s="85">
        <v>19907</v>
      </c>
      <c r="W37" s="85">
        <v>32</v>
      </c>
      <c r="X37" s="85">
        <v>57</v>
      </c>
      <c r="Y37" s="85">
        <v>7133</v>
      </c>
      <c r="Z37" s="85"/>
      <c r="AA37" s="84">
        <v>27</v>
      </c>
      <c r="AB37" s="86"/>
      <c r="AC37" s="85"/>
      <c r="AD37" s="85"/>
      <c r="AE37" s="84"/>
      <c r="AF37" s="95"/>
      <c r="AG37" s="86"/>
      <c r="AH37" s="85"/>
      <c r="AI37" s="86">
        <v>265972</v>
      </c>
      <c r="AJ37" s="93">
        <v>207558</v>
      </c>
      <c r="AK37" s="95">
        <v>165872</v>
      </c>
      <c r="AL37" s="91">
        <v>19</v>
      </c>
    </row>
    <row r="38" spans="1:38" ht="13.5">
      <c r="A38" s="48"/>
      <c r="B38" s="62"/>
      <c r="C38" s="62"/>
      <c r="D38" s="62"/>
      <c r="E38" s="62"/>
      <c r="F38" s="97"/>
      <c r="G38" s="98">
        <v>374</v>
      </c>
      <c r="H38" s="97"/>
      <c r="I38" s="99">
        <v>7222</v>
      </c>
      <c r="J38" s="100"/>
      <c r="K38" s="99"/>
      <c r="L38" s="98">
        <v>264</v>
      </c>
      <c r="M38" s="98"/>
      <c r="N38" s="97"/>
      <c r="O38" s="99"/>
      <c r="P38" s="98"/>
      <c r="Q38" s="98"/>
      <c r="R38" s="101">
        <v>31765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3108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41050</v>
      </c>
      <c r="J39" s="104">
        <v>84.4</v>
      </c>
      <c r="K39" s="86"/>
      <c r="L39" s="85">
        <v>33</v>
      </c>
      <c r="M39" s="85"/>
      <c r="N39" s="84"/>
      <c r="O39" s="86"/>
      <c r="P39" s="85"/>
      <c r="Q39" s="85"/>
      <c r="R39" s="105">
        <v>93.2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6388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49034</v>
      </c>
      <c r="G40" s="92"/>
      <c r="H40" s="84">
        <v>48660</v>
      </c>
      <c r="I40" s="93"/>
      <c r="J40" s="94"/>
      <c r="K40" s="86">
        <v>48034</v>
      </c>
      <c r="L40" s="95"/>
      <c r="M40" s="95"/>
      <c r="N40" s="84">
        <v>3315</v>
      </c>
      <c r="O40" s="86">
        <v>139</v>
      </c>
      <c r="P40" s="85">
        <v>8</v>
      </c>
      <c r="Q40" s="85">
        <v>45198</v>
      </c>
      <c r="R40" s="96"/>
      <c r="S40" s="89">
        <v>5</v>
      </c>
      <c r="T40" s="85">
        <v>74</v>
      </c>
      <c r="U40" s="85">
        <v>10868</v>
      </c>
      <c r="V40" s="85">
        <v>30103</v>
      </c>
      <c r="W40" s="85">
        <v>69</v>
      </c>
      <c r="X40" s="85">
        <v>63</v>
      </c>
      <c r="Y40" s="85">
        <v>7478</v>
      </c>
      <c r="Z40" s="85"/>
      <c r="AA40" s="84">
        <v>27</v>
      </c>
      <c r="AB40" s="86">
        <v>1</v>
      </c>
      <c r="AC40" s="85">
        <v>4</v>
      </c>
      <c r="AD40" s="85"/>
      <c r="AE40" s="84"/>
      <c r="AF40" s="95"/>
      <c r="AG40" s="86"/>
      <c r="AH40" s="85"/>
      <c r="AI40" s="86">
        <v>388663</v>
      </c>
      <c r="AJ40" s="93">
        <v>302084</v>
      </c>
      <c r="AK40" s="95">
        <v>241163</v>
      </c>
      <c r="AL40" s="91">
        <v>28</v>
      </c>
    </row>
    <row r="41" spans="1:38" ht="13.5">
      <c r="A41" s="124"/>
      <c r="B41" s="62"/>
      <c r="C41" s="62"/>
      <c r="D41" s="62"/>
      <c r="E41" s="62"/>
      <c r="F41" s="97"/>
      <c r="G41" s="98">
        <v>374</v>
      </c>
      <c r="H41" s="97"/>
      <c r="I41" s="99">
        <v>7610</v>
      </c>
      <c r="J41" s="100"/>
      <c r="K41" s="99"/>
      <c r="L41" s="98">
        <v>626</v>
      </c>
      <c r="M41" s="98"/>
      <c r="N41" s="97"/>
      <c r="O41" s="99"/>
      <c r="P41" s="98"/>
      <c r="Q41" s="98"/>
      <c r="R41" s="101">
        <v>45345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6486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52788</v>
      </c>
      <c r="J42" s="104">
        <v>52.4</v>
      </c>
      <c r="K42" s="86"/>
      <c r="L42" s="85">
        <v>84</v>
      </c>
      <c r="M42" s="85"/>
      <c r="N42" s="84"/>
      <c r="O42" s="86"/>
      <c r="P42" s="85"/>
      <c r="Q42" s="85"/>
      <c r="R42" s="105">
        <v>79.5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2651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110914</v>
      </c>
      <c r="G43" s="92">
        <v>9956</v>
      </c>
      <c r="H43" s="84">
        <v>100822</v>
      </c>
      <c r="I43" s="93"/>
      <c r="J43" s="94"/>
      <c r="K43" s="86">
        <v>99743</v>
      </c>
      <c r="L43" s="95"/>
      <c r="M43" s="95"/>
      <c r="N43" s="84">
        <v>20696</v>
      </c>
      <c r="O43" s="86">
        <v>1886</v>
      </c>
      <c r="P43" s="85">
        <v>40</v>
      </c>
      <c r="Q43" s="85">
        <v>78200</v>
      </c>
      <c r="R43" s="96"/>
      <c r="S43" s="89"/>
      <c r="T43" s="85">
        <v>21</v>
      </c>
      <c r="U43" s="85">
        <v>5139</v>
      </c>
      <c r="V43" s="85">
        <v>47628</v>
      </c>
      <c r="W43" s="85">
        <v>1</v>
      </c>
      <c r="X43" s="85">
        <v>23</v>
      </c>
      <c r="Y43" s="85">
        <v>48010</v>
      </c>
      <c r="Z43" s="85"/>
      <c r="AA43" s="84">
        <v>493</v>
      </c>
      <c r="AB43" s="86"/>
      <c r="AC43" s="85">
        <v>4</v>
      </c>
      <c r="AD43" s="85"/>
      <c r="AE43" s="84"/>
      <c r="AF43" s="95"/>
      <c r="AG43" s="86"/>
      <c r="AH43" s="85"/>
      <c r="AI43" s="86">
        <v>608994</v>
      </c>
      <c r="AJ43" s="93">
        <v>439534</v>
      </c>
      <c r="AK43" s="95">
        <v>334566</v>
      </c>
      <c r="AL43" s="91">
        <v>338</v>
      </c>
    </row>
    <row r="44" spans="1:38" ht="13.5">
      <c r="A44" s="48"/>
      <c r="B44" s="62"/>
      <c r="C44" s="62"/>
      <c r="D44" s="62"/>
      <c r="E44" s="62"/>
      <c r="F44" s="97"/>
      <c r="G44" s="98">
        <v>136</v>
      </c>
      <c r="H44" s="97"/>
      <c r="I44" s="99">
        <v>48034</v>
      </c>
      <c r="J44" s="100"/>
      <c r="K44" s="99"/>
      <c r="L44" s="98">
        <v>1079</v>
      </c>
      <c r="M44" s="98"/>
      <c r="N44" s="97"/>
      <c r="O44" s="99"/>
      <c r="P44" s="98"/>
      <c r="Q44" s="98"/>
      <c r="R44" s="101">
        <v>80126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2474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93838</v>
      </c>
      <c r="J45" s="104">
        <v>62.8</v>
      </c>
      <c r="K45" s="86"/>
      <c r="L45" s="85">
        <v>117</v>
      </c>
      <c r="M45" s="85"/>
      <c r="N45" s="84"/>
      <c r="O45" s="86"/>
      <c r="P45" s="85"/>
      <c r="Q45" s="85"/>
      <c r="R45" s="105">
        <v>83.9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9039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159948</v>
      </c>
      <c r="G46" s="92">
        <v>9956</v>
      </c>
      <c r="H46" s="84">
        <v>149482</v>
      </c>
      <c r="I46" s="93"/>
      <c r="J46" s="94"/>
      <c r="K46" s="86">
        <v>147777</v>
      </c>
      <c r="L46" s="95"/>
      <c r="M46" s="95"/>
      <c r="N46" s="84">
        <v>24011</v>
      </c>
      <c r="O46" s="86">
        <v>2025</v>
      </c>
      <c r="P46" s="85">
        <v>48</v>
      </c>
      <c r="Q46" s="85">
        <v>123398</v>
      </c>
      <c r="R46" s="106"/>
      <c r="S46" s="89">
        <v>5</v>
      </c>
      <c r="T46" s="85">
        <v>95</v>
      </c>
      <c r="U46" s="85">
        <v>16007</v>
      </c>
      <c r="V46" s="85">
        <v>77731</v>
      </c>
      <c r="W46" s="85">
        <v>70</v>
      </c>
      <c r="X46" s="85">
        <v>86</v>
      </c>
      <c r="Y46" s="85">
        <v>55488</v>
      </c>
      <c r="Z46" s="85"/>
      <c r="AA46" s="84">
        <v>520</v>
      </c>
      <c r="AB46" s="86">
        <v>1</v>
      </c>
      <c r="AC46" s="85">
        <v>8</v>
      </c>
      <c r="AD46" s="85"/>
      <c r="AE46" s="84"/>
      <c r="AF46" s="95"/>
      <c r="AG46" s="86"/>
      <c r="AH46" s="85"/>
      <c r="AI46" s="86">
        <v>997657</v>
      </c>
      <c r="AJ46" s="93">
        <v>741618</v>
      </c>
      <c r="AK46" s="95">
        <v>575729</v>
      </c>
      <c r="AL46" s="91">
        <v>366</v>
      </c>
    </row>
    <row r="47" spans="1:38" ht="13.5">
      <c r="A47" s="124"/>
      <c r="B47" s="62"/>
      <c r="C47" s="62"/>
      <c r="D47" s="62"/>
      <c r="E47" s="62"/>
      <c r="F47" s="97"/>
      <c r="G47" s="98">
        <v>510</v>
      </c>
      <c r="H47" s="97"/>
      <c r="I47" s="99">
        <v>55644</v>
      </c>
      <c r="J47" s="100"/>
      <c r="K47" s="99"/>
      <c r="L47" s="98">
        <v>1705</v>
      </c>
      <c r="M47" s="98"/>
      <c r="N47" s="97"/>
      <c r="O47" s="99"/>
      <c r="P47" s="98"/>
      <c r="Q47" s="98"/>
      <c r="R47" s="101">
        <v>125471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8960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131750</v>
      </c>
      <c r="J54" s="110">
        <f>IF(H55=0,0,I54/H55*100)</f>
        <v>66.04499982956129</v>
      </c>
      <c r="K54" s="65"/>
      <c r="L54" s="2">
        <f>SUM(L9,L12,L18,L21,L33,L36,L42)</f>
        <v>146</v>
      </c>
      <c r="M54" s="2">
        <f>SUM(M9,M12,M18,M21,M33,M36,M42)</f>
        <v>3</v>
      </c>
      <c r="N54" s="3"/>
      <c r="O54" s="65"/>
      <c r="P54" s="2"/>
      <c r="Q54" s="2"/>
      <c r="R54" s="111">
        <f>IF(H55=0,0,(O55+P55+Q55)/H55*100)</f>
        <v>87.79478377343281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24337.7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220988.2</v>
      </c>
      <c r="G55" s="68">
        <f>SUM(G10,G13,G19,G22,G34,G37,G43)</f>
        <v>9956</v>
      </c>
      <c r="H55" s="3">
        <f>SUM(H10,H13,H19,H22,H34,H37,H43)</f>
        <v>199485.2</v>
      </c>
      <c r="I55" s="69"/>
      <c r="J55" s="112"/>
      <c r="K55" s="65">
        <f>SUM(K10,K13,K19,K22,K34,K37,K43)</f>
        <v>195883.2</v>
      </c>
      <c r="L55" s="71"/>
      <c r="M55" s="71"/>
      <c r="N55" s="3">
        <f>SUM(N10,N13,N19,N22,N34,N37,N43)</f>
        <v>24347.6</v>
      </c>
      <c r="O55" s="65">
        <f>SUM(O10,O13,O19,O22,O34,O37,O43)</f>
        <v>3039.7</v>
      </c>
      <c r="P55" s="2">
        <f>SUM(P10,P13,P19,P22,P34,P37,P43)</f>
        <v>20659.7</v>
      </c>
      <c r="Q55" s="2">
        <f>SUM(Q10,Q13,Q19,Q22,Q34,Q37,Q43)</f>
        <v>151438.2</v>
      </c>
      <c r="R55" s="72"/>
      <c r="S55" s="1">
        <f aca="true" t="shared" si="8" ref="S55:AE55">SUM(S10,S13,S19,S22,S34,S37,S43)</f>
        <v>47.1</v>
      </c>
      <c r="T55" s="2">
        <f t="shared" si="8"/>
        <v>203.10000000000002</v>
      </c>
      <c r="U55" s="2">
        <f t="shared" si="8"/>
        <v>43509.7</v>
      </c>
      <c r="V55" s="2">
        <f t="shared" si="8"/>
        <v>87990.1</v>
      </c>
      <c r="W55" s="2">
        <f t="shared" si="8"/>
        <v>322.6</v>
      </c>
      <c r="X55" s="2">
        <f t="shared" si="8"/>
        <v>5300.9</v>
      </c>
      <c r="Y55" s="2">
        <f t="shared" si="8"/>
        <v>62111.7</v>
      </c>
      <c r="Z55" s="2">
        <f t="shared" si="8"/>
        <v>0</v>
      </c>
      <c r="AA55" s="3">
        <f t="shared" si="8"/>
        <v>520</v>
      </c>
      <c r="AB55" s="65">
        <f t="shared" si="8"/>
        <v>4</v>
      </c>
      <c r="AC55" s="65">
        <f t="shared" si="8"/>
        <v>8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0</v>
      </c>
      <c r="AH55" s="2">
        <f t="shared" si="9"/>
        <v>0</v>
      </c>
      <c r="AI55" s="65">
        <f t="shared" si="9"/>
        <v>1660795.4</v>
      </c>
      <c r="AJ55" s="69">
        <f t="shared" si="9"/>
        <v>1146541.1</v>
      </c>
      <c r="AK55" s="71">
        <f t="shared" si="9"/>
        <v>845694.5</v>
      </c>
      <c r="AL55" s="67">
        <f t="shared" si="9"/>
        <v>374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11547</v>
      </c>
      <c r="H56" s="115"/>
      <c r="I56" s="117">
        <f>SUM(I11,I14,I20,I23,I35,I38,I44)</f>
        <v>67735.2</v>
      </c>
      <c r="J56" s="115"/>
      <c r="K56" s="117"/>
      <c r="L56" s="116">
        <f>SUM(L11,L14,L20,L23,L35,L38,L44)</f>
        <v>2455.5</v>
      </c>
      <c r="M56" s="116">
        <f>SUM(M11,M14,M20,M23,M35,M38,M44)</f>
        <v>1146.5</v>
      </c>
      <c r="N56" s="115"/>
      <c r="O56" s="117"/>
      <c r="P56" s="116"/>
      <c r="Q56" s="116"/>
      <c r="R56" s="118">
        <f>SUM(O55:Q55)</f>
        <v>175137.6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23729.8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27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106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鬼北町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/>
      <c r="H9" s="84"/>
      <c r="I9" s="86"/>
      <c r="J9" s="87"/>
      <c r="K9" s="86"/>
      <c r="L9" s="85"/>
      <c r="M9" s="85"/>
      <c r="N9" s="84"/>
      <c r="O9" s="86"/>
      <c r="P9" s="85"/>
      <c r="Q9" s="85"/>
      <c r="R9" s="88"/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/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/>
      <c r="G10" s="92"/>
      <c r="H10" s="84"/>
      <c r="I10" s="93"/>
      <c r="J10" s="94"/>
      <c r="K10" s="86"/>
      <c r="L10" s="95"/>
      <c r="M10" s="95"/>
      <c r="N10" s="84"/>
      <c r="O10" s="86"/>
      <c r="P10" s="85"/>
      <c r="Q10" s="85"/>
      <c r="R10" s="96"/>
      <c r="S10" s="89"/>
      <c r="T10" s="85"/>
      <c r="U10" s="85"/>
      <c r="V10" s="85"/>
      <c r="W10" s="85"/>
      <c r="X10" s="85"/>
      <c r="Y10" s="85"/>
      <c r="Z10" s="85"/>
      <c r="AA10" s="84"/>
      <c r="AB10" s="86"/>
      <c r="AC10" s="85"/>
      <c r="AD10" s="85"/>
      <c r="AE10" s="84"/>
      <c r="AF10" s="95"/>
      <c r="AG10" s="86"/>
      <c r="AH10" s="85"/>
      <c r="AI10" s="86"/>
      <c r="AJ10" s="93"/>
      <c r="AK10" s="95"/>
      <c r="AL10" s="91"/>
    </row>
    <row r="11" spans="1:38" ht="13.5">
      <c r="A11" s="124"/>
      <c r="B11" s="62"/>
      <c r="C11" s="62"/>
      <c r="D11" s="62"/>
      <c r="E11" s="62"/>
      <c r="F11" s="97"/>
      <c r="G11" s="98"/>
      <c r="H11" s="97"/>
      <c r="I11" s="99"/>
      <c r="J11" s="100"/>
      <c r="K11" s="99"/>
      <c r="L11" s="98"/>
      <c r="M11" s="98"/>
      <c r="N11" s="97"/>
      <c r="O11" s="99"/>
      <c r="P11" s="98"/>
      <c r="Q11" s="98"/>
      <c r="R11" s="101"/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/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56465.8</v>
      </c>
      <c r="J12" s="87">
        <v>95.9</v>
      </c>
      <c r="K12" s="86" t="s">
        <v>115</v>
      </c>
      <c r="L12" s="85">
        <v>51</v>
      </c>
      <c r="M12" s="85">
        <v>9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52895.5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68506.6</v>
      </c>
      <c r="G13" s="92">
        <v>0</v>
      </c>
      <c r="H13" s="84">
        <v>58877.4</v>
      </c>
      <c r="I13" s="93" t="s">
        <v>115</v>
      </c>
      <c r="J13" s="94" t="s">
        <v>115</v>
      </c>
      <c r="K13" s="86">
        <v>53682.6</v>
      </c>
      <c r="L13" s="95" t="s">
        <v>115</v>
      </c>
      <c r="M13" s="95" t="s">
        <v>115</v>
      </c>
      <c r="N13" s="84">
        <v>0</v>
      </c>
      <c r="O13" s="86">
        <v>2883.4</v>
      </c>
      <c r="P13" s="85">
        <v>41572.9</v>
      </c>
      <c r="Q13" s="85">
        <v>14421.1</v>
      </c>
      <c r="R13" s="96" t="s">
        <v>115</v>
      </c>
      <c r="S13" s="89">
        <v>34.8</v>
      </c>
      <c r="T13" s="85">
        <v>766.1</v>
      </c>
      <c r="U13" s="85">
        <v>50544.8</v>
      </c>
      <c r="V13" s="85">
        <v>5120.1</v>
      </c>
      <c r="W13" s="85">
        <v>20.6</v>
      </c>
      <c r="X13" s="85">
        <v>1795.2</v>
      </c>
      <c r="Y13" s="85">
        <v>595.8</v>
      </c>
      <c r="Z13" s="85">
        <v>0</v>
      </c>
      <c r="AA13" s="84">
        <v>0</v>
      </c>
      <c r="AB13" s="86">
        <v>1</v>
      </c>
      <c r="AC13" s="85">
        <v>1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951812</v>
      </c>
      <c r="AJ13" s="93">
        <v>669207.8</v>
      </c>
      <c r="AK13" s="95">
        <v>406078.2</v>
      </c>
      <c r="AL13" s="91">
        <v>4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9629.2</v>
      </c>
      <c r="H14" s="97" t="s">
        <v>115</v>
      </c>
      <c r="I14" s="99">
        <v>2411.6</v>
      </c>
      <c r="J14" s="100" t="s">
        <v>115</v>
      </c>
      <c r="K14" s="99" t="s">
        <v>115</v>
      </c>
      <c r="L14" s="98">
        <v>2250.5</v>
      </c>
      <c r="M14" s="98">
        <v>2944.3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58877.4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46401.6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56465.8</v>
      </c>
      <c r="J15" s="110">
        <f>IF(H16=0,0,I15/H16*100)</f>
        <v>95.9040310883293</v>
      </c>
      <c r="K15" s="65"/>
      <c r="L15" s="2">
        <f>SUM(L9,L12)</f>
        <v>51</v>
      </c>
      <c r="M15" s="2">
        <f>SUM(M9,M12)</f>
        <v>9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52895.5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68506.6</v>
      </c>
      <c r="G16" s="68">
        <f>SUM(G10,G13)</f>
        <v>0</v>
      </c>
      <c r="H16" s="3">
        <f>SUM(H10,H13)</f>
        <v>58877.4</v>
      </c>
      <c r="I16" s="69"/>
      <c r="J16" s="70"/>
      <c r="K16" s="65">
        <f>SUM(K10,K13)</f>
        <v>53682.6</v>
      </c>
      <c r="L16" s="71"/>
      <c r="M16" s="71"/>
      <c r="N16" s="3">
        <f>SUM(N10,N13)</f>
        <v>0</v>
      </c>
      <c r="O16" s="65">
        <f>SUM(O10,O13)</f>
        <v>2883.4</v>
      </c>
      <c r="P16" s="2">
        <f>SUM(P10,P13)</f>
        <v>41572.9</v>
      </c>
      <c r="Q16" s="2">
        <f>SUM(Q10,Q13)</f>
        <v>14421.1</v>
      </c>
      <c r="R16" s="72"/>
      <c r="S16" s="1">
        <f aca="true" t="shared" si="0" ref="S16:AE16">SUM(S10,S13)</f>
        <v>34.8</v>
      </c>
      <c r="T16" s="2">
        <f t="shared" si="0"/>
        <v>766.1</v>
      </c>
      <c r="U16" s="2">
        <f t="shared" si="0"/>
        <v>50544.8</v>
      </c>
      <c r="V16" s="2">
        <f t="shared" si="0"/>
        <v>5120.1</v>
      </c>
      <c r="W16" s="2">
        <f t="shared" si="0"/>
        <v>20.6</v>
      </c>
      <c r="X16" s="2">
        <f t="shared" si="0"/>
        <v>1795.2</v>
      </c>
      <c r="Y16" s="2">
        <f t="shared" si="0"/>
        <v>595.8</v>
      </c>
      <c r="Z16" s="2">
        <f t="shared" si="0"/>
        <v>0</v>
      </c>
      <c r="AA16" s="3">
        <f t="shared" si="0"/>
        <v>0</v>
      </c>
      <c r="AB16" s="65">
        <f t="shared" si="0"/>
        <v>1</v>
      </c>
      <c r="AC16" s="2">
        <f t="shared" si="0"/>
        <v>1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0</v>
      </c>
      <c r="AH16" s="2">
        <f t="shared" si="1"/>
        <v>0</v>
      </c>
      <c r="AI16" s="65">
        <f t="shared" si="1"/>
        <v>951812</v>
      </c>
      <c r="AJ16" s="69">
        <f t="shared" si="1"/>
        <v>669207.8</v>
      </c>
      <c r="AK16" s="71">
        <f t="shared" si="1"/>
        <v>406078.2</v>
      </c>
      <c r="AL16" s="67">
        <f t="shared" si="1"/>
        <v>4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9629.2</v>
      </c>
      <c r="H17" s="73"/>
      <c r="I17" s="75">
        <f>SUM(I11,I14)</f>
        <v>2411.6</v>
      </c>
      <c r="J17" s="76"/>
      <c r="K17" s="75"/>
      <c r="L17" s="74">
        <f>SUM(L11,L14)</f>
        <v>2250.5</v>
      </c>
      <c r="M17" s="74">
        <f>SUM(M11,M14)</f>
        <v>2944.3</v>
      </c>
      <c r="N17" s="73"/>
      <c r="O17" s="75"/>
      <c r="P17" s="74"/>
      <c r="Q17" s="74"/>
      <c r="R17" s="77">
        <f>SUM(O16:Q16)</f>
        <v>58877.4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46401.6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7002.1</v>
      </c>
      <c r="J18" s="87">
        <v>100</v>
      </c>
      <c r="K18" s="86" t="s">
        <v>115</v>
      </c>
      <c r="L18" s="85">
        <v>4</v>
      </c>
      <c r="M18" s="85">
        <v>0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7865.3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7002.1</v>
      </c>
      <c r="G19" s="92">
        <v>0</v>
      </c>
      <c r="H19" s="84">
        <v>7002.1</v>
      </c>
      <c r="I19" s="93" t="s">
        <v>115</v>
      </c>
      <c r="J19" s="94" t="s">
        <v>115</v>
      </c>
      <c r="K19" s="86">
        <v>6911.6</v>
      </c>
      <c r="L19" s="95" t="s">
        <v>115</v>
      </c>
      <c r="M19" s="95" t="s">
        <v>115</v>
      </c>
      <c r="N19" s="84">
        <v>0</v>
      </c>
      <c r="O19" s="86">
        <v>0</v>
      </c>
      <c r="P19" s="85">
        <v>6987</v>
      </c>
      <c r="Q19" s="85">
        <v>15.1</v>
      </c>
      <c r="R19" s="96" t="s">
        <v>115</v>
      </c>
      <c r="S19" s="89">
        <v>45.1</v>
      </c>
      <c r="T19" s="85">
        <v>67.9</v>
      </c>
      <c r="U19" s="85">
        <v>6368.7</v>
      </c>
      <c r="V19" s="85">
        <v>520.4</v>
      </c>
      <c r="W19" s="85">
        <v>0</v>
      </c>
      <c r="X19" s="85">
        <v>0</v>
      </c>
      <c r="Y19" s="85">
        <v>0</v>
      </c>
      <c r="Z19" s="85">
        <v>0</v>
      </c>
      <c r="AA19" s="84">
        <v>0</v>
      </c>
      <c r="AB19" s="86">
        <v>0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87580.5</v>
      </c>
      <c r="AJ19" s="93">
        <v>73005.4</v>
      </c>
      <c r="AK19" s="95">
        <v>44631.5</v>
      </c>
      <c r="AL19" s="91">
        <v>1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0</v>
      </c>
      <c r="H20" s="97" t="s">
        <v>115</v>
      </c>
      <c r="I20" s="99">
        <v>0</v>
      </c>
      <c r="J20" s="100" t="s">
        <v>115</v>
      </c>
      <c r="K20" s="99" t="s">
        <v>115</v>
      </c>
      <c r="L20" s="98">
        <v>90.5</v>
      </c>
      <c r="M20" s="98">
        <v>0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7002.1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6596.7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38062.8</v>
      </c>
      <c r="J21" s="87">
        <v>78.6</v>
      </c>
      <c r="K21" s="86" t="s">
        <v>115</v>
      </c>
      <c r="L21" s="85">
        <v>40</v>
      </c>
      <c r="M21" s="85">
        <v>1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97.4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8515.2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52332</v>
      </c>
      <c r="G22" s="92">
        <v>1434.7</v>
      </c>
      <c r="H22" s="84">
        <v>48411.3</v>
      </c>
      <c r="I22" s="93" t="s">
        <v>115</v>
      </c>
      <c r="J22" s="94" t="s">
        <v>115</v>
      </c>
      <c r="K22" s="86">
        <v>47800.4</v>
      </c>
      <c r="L22" s="95" t="s">
        <v>115</v>
      </c>
      <c r="M22" s="95" t="s">
        <v>115</v>
      </c>
      <c r="N22" s="84">
        <v>1238.9</v>
      </c>
      <c r="O22" s="86">
        <v>260.6</v>
      </c>
      <c r="P22" s="85">
        <v>13216.7</v>
      </c>
      <c r="Q22" s="85">
        <v>33695.1</v>
      </c>
      <c r="R22" s="96" t="s">
        <v>115</v>
      </c>
      <c r="S22" s="89">
        <v>6</v>
      </c>
      <c r="T22" s="85">
        <v>97.9</v>
      </c>
      <c r="U22" s="85">
        <v>16969.4</v>
      </c>
      <c r="V22" s="85">
        <v>20989.5</v>
      </c>
      <c r="W22" s="85">
        <v>293.2</v>
      </c>
      <c r="X22" s="85">
        <v>3005</v>
      </c>
      <c r="Y22" s="85">
        <v>7050.3</v>
      </c>
      <c r="Z22" s="85">
        <v>681.2</v>
      </c>
      <c r="AA22" s="84">
        <v>681.2</v>
      </c>
      <c r="AB22" s="86">
        <v>0</v>
      </c>
      <c r="AC22" s="85">
        <v>1</v>
      </c>
      <c r="AD22" s="85" t="s">
        <v>115</v>
      </c>
      <c r="AE22" s="84" t="s">
        <v>115</v>
      </c>
      <c r="AF22" s="95" t="s">
        <v>115</v>
      </c>
      <c r="AG22" s="86">
        <v>0</v>
      </c>
      <c r="AH22" s="85">
        <v>0</v>
      </c>
      <c r="AI22" s="86">
        <v>535442.4</v>
      </c>
      <c r="AJ22" s="93">
        <v>346667.4</v>
      </c>
      <c r="AK22" s="95">
        <v>230532.8</v>
      </c>
      <c r="AL22" s="91">
        <v>8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2486</v>
      </c>
      <c r="H23" s="97" t="s">
        <v>115</v>
      </c>
      <c r="I23" s="99">
        <v>10348.5</v>
      </c>
      <c r="J23" s="100" t="s">
        <v>115</v>
      </c>
      <c r="K23" s="99" t="s">
        <v>115</v>
      </c>
      <c r="L23" s="98">
        <v>391.1</v>
      </c>
      <c r="M23" s="98">
        <v>219.8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47172.4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8012.4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45064.9</v>
      </c>
      <c r="J24" s="110">
        <f>IF(H25=0,0,I24/H25*100)</f>
        <v>81.32491419043048</v>
      </c>
      <c r="K24" s="65"/>
      <c r="L24" s="2">
        <f>SUM(L18,L21)</f>
        <v>44</v>
      </c>
      <c r="M24" s="2">
        <f>SUM(M18,M21)</f>
        <v>1</v>
      </c>
      <c r="N24" s="3"/>
      <c r="O24" s="65"/>
      <c r="P24" s="2"/>
      <c r="Q24" s="2"/>
      <c r="R24" s="111">
        <f>IF(H25=0,0,(O25+P25+Q25)/H25*100)</f>
        <v>97.76425918640618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16380.5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59334.1</v>
      </c>
      <c r="G25" s="68">
        <f>SUM(G19,G22)</f>
        <v>1434.7</v>
      </c>
      <c r="H25" s="3">
        <f>SUM(H19,H22)</f>
        <v>55413.4</v>
      </c>
      <c r="I25" s="69"/>
      <c r="J25" s="70"/>
      <c r="K25" s="65">
        <f>SUM(K19,K22)</f>
        <v>54712</v>
      </c>
      <c r="L25" s="71"/>
      <c r="M25" s="71"/>
      <c r="N25" s="3">
        <f>SUM(N19,N22)</f>
        <v>1238.9</v>
      </c>
      <c r="O25" s="65">
        <f>SUM(O19,O22)</f>
        <v>260.6</v>
      </c>
      <c r="P25" s="2">
        <f>SUM(P19,P22)</f>
        <v>20203.7</v>
      </c>
      <c r="Q25" s="2">
        <f>SUM(Q19,Q22)</f>
        <v>33710.2</v>
      </c>
      <c r="R25" s="72"/>
      <c r="S25" s="1">
        <f aca="true" t="shared" si="2" ref="S25:AE25">SUM(S19,S22)</f>
        <v>51.1</v>
      </c>
      <c r="T25" s="2">
        <f t="shared" si="2"/>
        <v>165.8</v>
      </c>
      <c r="U25" s="2">
        <f t="shared" si="2"/>
        <v>23338.100000000002</v>
      </c>
      <c r="V25" s="2">
        <f t="shared" si="2"/>
        <v>21509.9</v>
      </c>
      <c r="W25" s="2">
        <f t="shared" si="2"/>
        <v>293.2</v>
      </c>
      <c r="X25" s="2">
        <f t="shared" si="2"/>
        <v>3005</v>
      </c>
      <c r="Y25" s="2">
        <f t="shared" si="2"/>
        <v>7050.3</v>
      </c>
      <c r="Z25" s="2">
        <f t="shared" si="2"/>
        <v>681.2</v>
      </c>
      <c r="AA25" s="3">
        <f t="shared" si="2"/>
        <v>681.2</v>
      </c>
      <c r="AB25" s="65">
        <f t="shared" si="2"/>
        <v>0</v>
      </c>
      <c r="AC25" s="2">
        <f t="shared" si="2"/>
        <v>1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0</v>
      </c>
      <c r="AH25" s="2">
        <f t="shared" si="3"/>
        <v>0</v>
      </c>
      <c r="AI25" s="65">
        <f t="shared" si="3"/>
        <v>623022.9</v>
      </c>
      <c r="AJ25" s="69">
        <f t="shared" si="3"/>
        <v>419672.80000000005</v>
      </c>
      <c r="AK25" s="71">
        <f t="shared" si="3"/>
        <v>275164.3</v>
      </c>
      <c r="AL25" s="67">
        <f t="shared" si="3"/>
        <v>9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2486</v>
      </c>
      <c r="H26" s="73"/>
      <c r="I26" s="75">
        <f>SUM(I20,I23)</f>
        <v>10348.5</v>
      </c>
      <c r="J26" s="76"/>
      <c r="K26" s="75"/>
      <c r="L26" s="74">
        <f>SUM(L20,L23)</f>
        <v>481.6</v>
      </c>
      <c r="M26" s="74">
        <f>SUM(M20,M23)</f>
        <v>219.8</v>
      </c>
      <c r="N26" s="73"/>
      <c r="O26" s="75"/>
      <c r="P26" s="74"/>
      <c r="Q26" s="74"/>
      <c r="R26" s="77">
        <f>SUM(O25:Q25)</f>
        <v>54174.5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14609.099999999999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101530.70000000001</v>
      </c>
      <c r="J27" s="110">
        <f>IF(H28=0,0,I27/H28*100)</f>
        <v>88.83540932428508</v>
      </c>
      <c r="K27" s="65"/>
      <c r="L27" s="2">
        <f>SUM(L18,L9,L12,L21)</f>
        <v>95</v>
      </c>
      <c r="M27" s="2">
        <f>SUM(M18,M9,M12,M21)</f>
        <v>10</v>
      </c>
      <c r="N27" s="3"/>
      <c r="O27" s="65"/>
      <c r="P27" s="2"/>
      <c r="Q27" s="2"/>
      <c r="R27" s="111">
        <f>IF(H28=0,0,(O28+P28+Q28)/H28*100)</f>
        <v>98.91601073752219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69276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127840.70000000001</v>
      </c>
      <c r="G28" s="68">
        <f>SUM(G19,G10,G13,G22)</f>
        <v>1434.7</v>
      </c>
      <c r="H28" s="3">
        <f>SUM(H19,H10,H13,H22)</f>
        <v>114290.8</v>
      </c>
      <c r="I28" s="69"/>
      <c r="J28" s="70"/>
      <c r="K28" s="65">
        <f>SUM(K19,K10,K13,K22)</f>
        <v>108394.6</v>
      </c>
      <c r="L28" s="71"/>
      <c r="M28" s="71"/>
      <c r="N28" s="3">
        <f>SUM(N19,N10,N13,N22)</f>
        <v>1238.9</v>
      </c>
      <c r="O28" s="65">
        <f>SUM(O19,O10,O13,O22)</f>
        <v>3144</v>
      </c>
      <c r="P28" s="2">
        <f>SUM(P19,P10,P13,P22)</f>
        <v>61776.600000000006</v>
      </c>
      <c r="Q28" s="2">
        <f>SUM(Q19,Q10,Q13,Q22)</f>
        <v>48131.3</v>
      </c>
      <c r="R28" s="108"/>
      <c r="S28" s="1">
        <f aca="true" t="shared" si="4" ref="S28:AE28">SUM(S19,S10,S13,S22)</f>
        <v>85.9</v>
      </c>
      <c r="T28" s="2">
        <f t="shared" si="4"/>
        <v>931.9</v>
      </c>
      <c r="U28" s="2">
        <f t="shared" si="4"/>
        <v>73882.9</v>
      </c>
      <c r="V28" s="2">
        <f t="shared" si="4"/>
        <v>26630</v>
      </c>
      <c r="W28" s="2">
        <f t="shared" si="4"/>
        <v>313.8</v>
      </c>
      <c r="X28" s="2">
        <f t="shared" si="4"/>
        <v>4800.2</v>
      </c>
      <c r="Y28" s="2">
        <f t="shared" si="4"/>
        <v>7646.1</v>
      </c>
      <c r="Z28" s="2">
        <f t="shared" si="4"/>
        <v>681.2</v>
      </c>
      <c r="AA28" s="3">
        <f t="shared" si="4"/>
        <v>681.2</v>
      </c>
      <c r="AB28" s="65">
        <f t="shared" si="4"/>
        <v>1</v>
      </c>
      <c r="AC28" s="2">
        <f t="shared" si="4"/>
        <v>2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0</v>
      </c>
      <c r="AH28" s="2">
        <f t="shared" si="5"/>
        <v>0</v>
      </c>
      <c r="AI28" s="65">
        <f t="shared" si="5"/>
        <v>1574834.9</v>
      </c>
      <c r="AJ28" s="69">
        <f t="shared" si="5"/>
        <v>1088880.6</v>
      </c>
      <c r="AK28" s="71">
        <f t="shared" si="5"/>
        <v>681242.5</v>
      </c>
      <c r="AL28" s="67">
        <f t="shared" si="5"/>
        <v>13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12115.2</v>
      </c>
      <c r="H29" s="73"/>
      <c r="I29" s="75">
        <f>SUM(I20,I11,I14,I23)</f>
        <v>12760.1</v>
      </c>
      <c r="J29" s="76"/>
      <c r="K29" s="75"/>
      <c r="L29" s="74">
        <f>SUM(L20,L11,L14,L23)</f>
        <v>2732.1</v>
      </c>
      <c r="M29" s="74">
        <f>SUM(M20,M11,M14,M23)</f>
        <v>3164.1000000000004</v>
      </c>
      <c r="N29" s="73"/>
      <c r="O29" s="75"/>
      <c r="P29" s="74"/>
      <c r="Q29" s="74"/>
      <c r="R29" s="77">
        <f>SUM(O28:Q28)</f>
        <v>113051.90000000001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61010.7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101530.70000000001</v>
      </c>
      <c r="J30" s="110">
        <f>IF(H31=0,0,I30/H31*100)</f>
        <v>88.83540932428507</v>
      </c>
      <c r="K30" s="65"/>
      <c r="L30" s="2">
        <f>SUM(L21,L12,L18)</f>
        <v>95</v>
      </c>
      <c r="M30" s="2">
        <f>SUM(M21,M12,M18)</f>
        <v>10</v>
      </c>
      <c r="N30" s="3"/>
      <c r="O30" s="65"/>
      <c r="P30" s="2"/>
      <c r="Q30" s="2"/>
      <c r="R30" s="111">
        <f>IF(H31=0,0,(O31+P31+Q31)/H31*100)</f>
        <v>98.91601073752216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69276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127840.70000000001</v>
      </c>
      <c r="G31" s="68">
        <f>SUM(G22,G13,G19)</f>
        <v>1434.7</v>
      </c>
      <c r="H31" s="3">
        <f>SUM(H22,H13,H19)</f>
        <v>114290.80000000002</v>
      </c>
      <c r="I31" s="69"/>
      <c r="J31" s="70"/>
      <c r="K31" s="65">
        <f>SUM(K22,K13,K19)</f>
        <v>108394.6</v>
      </c>
      <c r="L31" s="71"/>
      <c r="M31" s="71"/>
      <c r="N31" s="3">
        <f>SUM(N22,N13,N19)</f>
        <v>1238.9</v>
      </c>
      <c r="O31" s="65">
        <f>SUM(O22,O13,O19)</f>
        <v>3144</v>
      </c>
      <c r="P31" s="2">
        <f>SUM(P22,P13,P19)</f>
        <v>61776.600000000006</v>
      </c>
      <c r="Q31" s="2">
        <f>SUM(Q22,Q13,Q19)</f>
        <v>48131.299999999996</v>
      </c>
      <c r="R31" s="108"/>
      <c r="S31" s="1">
        <f aca="true" t="shared" si="6" ref="S31:AE31">SUM(S22,S13,S19)</f>
        <v>85.9</v>
      </c>
      <c r="T31" s="2">
        <f t="shared" si="6"/>
        <v>931.9</v>
      </c>
      <c r="U31" s="2">
        <f t="shared" si="6"/>
        <v>73882.90000000001</v>
      </c>
      <c r="V31" s="2">
        <f t="shared" si="6"/>
        <v>26630</v>
      </c>
      <c r="W31" s="2">
        <f t="shared" si="6"/>
        <v>313.8</v>
      </c>
      <c r="X31" s="2">
        <f t="shared" si="6"/>
        <v>4800.2</v>
      </c>
      <c r="Y31" s="2">
        <f t="shared" si="6"/>
        <v>7646.1</v>
      </c>
      <c r="Z31" s="2">
        <f t="shared" si="6"/>
        <v>681.2</v>
      </c>
      <c r="AA31" s="3">
        <f t="shared" si="6"/>
        <v>681.2</v>
      </c>
      <c r="AB31" s="65">
        <f t="shared" si="6"/>
        <v>1</v>
      </c>
      <c r="AC31" s="2">
        <f t="shared" si="6"/>
        <v>2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0</v>
      </c>
      <c r="AH31" s="2">
        <f t="shared" si="7"/>
        <v>0</v>
      </c>
      <c r="AI31" s="65">
        <f t="shared" si="7"/>
        <v>1574834.9</v>
      </c>
      <c r="AJ31" s="69">
        <f t="shared" si="7"/>
        <v>1088880.6</v>
      </c>
      <c r="AK31" s="71">
        <f t="shared" si="7"/>
        <v>681242.5</v>
      </c>
      <c r="AL31" s="67">
        <f t="shared" si="7"/>
        <v>13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12115.2</v>
      </c>
      <c r="H32" s="73"/>
      <c r="I32" s="75">
        <f>SUM(I23,I14,I20)</f>
        <v>12760.1</v>
      </c>
      <c r="J32" s="76"/>
      <c r="K32" s="75"/>
      <c r="L32" s="74">
        <f>SUM(L23,L14,L20)</f>
        <v>2732.1</v>
      </c>
      <c r="M32" s="74">
        <f>SUM(M23,M14,M20)</f>
        <v>3164.1000000000004</v>
      </c>
      <c r="N32" s="73"/>
      <c r="O32" s="75"/>
      <c r="P32" s="74"/>
      <c r="Q32" s="74"/>
      <c r="R32" s="77">
        <f>SUM(O31:Q31)</f>
        <v>113051.9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61010.7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33644</v>
      </c>
      <c r="J33" s="104">
        <v>70.2</v>
      </c>
      <c r="K33" s="86"/>
      <c r="L33" s="85">
        <v>41</v>
      </c>
      <c r="M33" s="85"/>
      <c r="N33" s="84"/>
      <c r="O33" s="86"/>
      <c r="P33" s="85"/>
      <c r="Q33" s="85"/>
      <c r="R33" s="105">
        <v>99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1858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48895</v>
      </c>
      <c r="G34" s="92"/>
      <c r="H34" s="84">
        <v>47950</v>
      </c>
      <c r="I34" s="93"/>
      <c r="J34" s="94"/>
      <c r="K34" s="86">
        <v>46844</v>
      </c>
      <c r="L34" s="95"/>
      <c r="M34" s="95"/>
      <c r="N34" s="84">
        <v>468</v>
      </c>
      <c r="O34" s="86">
        <v>343</v>
      </c>
      <c r="P34" s="85">
        <v>491</v>
      </c>
      <c r="Q34" s="85">
        <v>46648</v>
      </c>
      <c r="R34" s="96"/>
      <c r="S34" s="89">
        <v>34</v>
      </c>
      <c r="T34" s="85">
        <v>5</v>
      </c>
      <c r="U34" s="85">
        <v>5507</v>
      </c>
      <c r="V34" s="85">
        <v>28098</v>
      </c>
      <c r="W34" s="85">
        <v>198</v>
      </c>
      <c r="X34" s="85">
        <v>2104</v>
      </c>
      <c r="Y34" s="85">
        <v>12004</v>
      </c>
      <c r="Z34" s="85"/>
      <c r="AA34" s="84"/>
      <c r="AB34" s="86"/>
      <c r="AC34" s="85">
        <v>2</v>
      </c>
      <c r="AD34" s="85"/>
      <c r="AE34" s="84"/>
      <c r="AF34" s="95"/>
      <c r="AG34" s="86"/>
      <c r="AH34" s="85"/>
      <c r="AI34" s="86">
        <v>326586</v>
      </c>
      <c r="AJ34" s="93">
        <v>266500</v>
      </c>
      <c r="AK34" s="95">
        <v>187182</v>
      </c>
      <c r="AL34" s="91">
        <v>29</v>
      </c>
    </row>
    <row r="35" spans="1:38" ht="13.5">
      <c r="A35" s="48"/>
      <c r="B35" s="62"/>
      <c r="C35" s="62"/>
      <c r="D35" s="62"/>
      <c r="E35" s="62"/>
      <c r="F35" s="97"/>
      <c r="G35" s="98">
        <v>945</v>
      </c>
      <c r="H35" s="97"/>
      <c r="I35" s="99">
        <v>14306</v>
      </c>
      <c r="J35" s="100"/>
      <c r="K35" s="99"/>
      <c r="L35" s="98">
        <v>1106</v>
      </c>
      <c r="M35" s="98"/>
      <c r="N35" s="97"/>
      <c r="O35" s="99"/>
      <c r="P35" s="98"/>
      <c r="Q35" s="98"/>
      <c r="R35" s="101">
        <v>47482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1858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26913</v>
      </c>
      <c r="J36" s="104">
        <v>78.6</v>
      </c>
      <c r="K36" s="86"/>
      <c r="L36" s="85">
        <v>35</v>
      </c>
      <c r="M36" s="85"/>
      <c r="N36" s="84"/>
      <c r="O36" s="86"/>
      <c r="P36" s="85"/>
      <c r="Q36" s="85"/>
      <c r="R36" s="105">
        <v>96.6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1197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34560</v>
      </c>
      <c r="G37" s="92"/>
      <c r="H37" s="84">
        <v>34236</v>
      </c>
      <c r="I37" s="93"/>
      <c r="J37" s="94"/>
      <c r="K37" s="86">
        <v>33542</v>
      </c>
      <c r="L37" s="95"/>
      <c r="M37" s="95"/>
      <c r="N37" s="84">
        <v>1148</v>
      </c>
      <c r="O37" s="86">
        <v>983</v>
      </c>
      <c r="P37" s="85">
        <v>6</v>
      </c>
      <c r="Q37" s="85">
        <v>32099</v>
      </c>
      <c r="R37" s="96"/>
      <c r="S37" s="89"/>
      <c r="T37" s="85">
        <v>8</v>
      </c>
      <c r="U37" s="85">
        <v>2584</v>
      </c>
      <c r="V37" s="85">
        <v>24321</v>
      </c>
      <c r="W37" s="85">
        <v>3</v>
      </c>
      <c r="X37" s="85">
        <v>277</v>
      </c>
      <c r="Y37" s="85">
        <v>7043</v>
      </c>
      <c r="Z37" s="85"/>
      <c r="AA37" s="84">
        <v>621</v>
      </c>
      <c r="AB37" s="86"/>
      <c r="AC37" s="85">
        <v>2</v>
      </c>
      <c r="AD37" s="85"/>
      <c r="AE37" s="84"/>
      <c r="AF37" s="95"/>
      <c r="AG37" s="86"/>
      <c r="AH37" s="85"/>
      <c r="AI37" s="86">
        <v>218365</v>
      </c>
      <c r="AJ37" s="93">
        <v>176027</v>
      </c>
      <c r="AK37" s="95">
        <v>119670</v>
      </c>
      <c r="AL37" s="91">
        <v>30</v>
      </c>
    </row>
    <row r="38" spans="1:38" ht="13.5">
      <c r="A38" s="48"/>
      <c r="B38" s="62"/>
      <c r="C38" s="62"/>
      <c r="D38" s="62"/>
      <c r="E38" s="62"/>
      <c r="F38" s="97"/>
      <c r="G38" s="98">
        <v>324</v>
      </c>
      <c r="H38" s="97"/>
      <c r="I38" s="99">
        <v>7323</v>
      </c>
      <c r="J38" s="100"/>
      <c r="K38" s="99"/>
      <c r="L38" s="98">
        <v>694</v>
      </c>
      <c r="M38" s="98"/>
      <c r="N38" s="97"/>
      <c r="O38" s="99"/>
      <c r="P38" s="98"/>
      <c r="Q38" s="98"/>
      <c r="R38" s="101">
        <v>33088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1197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60557</v>
      </c>
      <c r="J39" s="104">
        <v>73.7</v>
      </c>
      <c r="K39" s="86"/>
      <c r="L39" s="85">
        <v>76</v>
      </c>
      <c r="M39" s="85"/>
      <c r="N39" s="84"/>
      <c r="O39" s="86"/>
      <c r="P39" s="85"/>
      <c r="Q39" s="85"/>
      <c r="R39" s="105">
        <v>98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3055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83455</v>
      </c>
      <c r="G40" s="92"/>
      <c r="H40" s="84">
        <v>82186</v>
      </c>
      <c r="I40" s="93"/>
      <c r="J40" s="94"/>
      <c r="K40" s="86">
        <v>80386</v>
      </c>
      <c r="L40" s="95"/>
      <c r="M40" s="95"/>
      <c r="N40" s="84">
        <v>1616</v>
      </c>
      <c r="O40" s="86">
        <v>1326</v>
      </c>
      <c r="P40" s="85">
        <v>497</v>
      </c>
      <c r="Q40" s="85">
        <v>78747</v>
      </c>
      <c r="R40" s="96"/>
      <c r="S40" s="89">
        <v>34</v>
      </c>
      <c r="T40" s="85">
        <v>13</v>
      </c>
      <c r="U40" s="85">
        <v>8091</v>
      </c>
      <c r="V40" s="85">
        <v>52419</v>
      </c>
      <c r="W40" s="85">
        <v>201</v>
      </c>
      <c r="X40" s="85">
        <v>2381</v>
      </c>
      <c r="Y40" s="85">
        <v>19047</v>
      </c>
      <c r="Z40" s="85"/>
      <c r="AA40" s="84">
        <v>621</v>
      </c>
      <c r="AB40" s="86"/>
      <c r="AC40" s="85">
        <v>4</v>
      </c>
      <c r="AD40" s="85"/>
      <c r="AE40" s="84"/>
      <c r="AF40" s="95"/>
      <c r="AG40" s="86"/>
      <c r="AH40" s="85"/>
      <c r="AI40" s="86">
        <v>544951</v>
      </c>
      <c r="AJ40" s="93">
        <v>442527</v>
      </c>
      <c r="AK40" s="95">
        <v>306852</v>
      </c>
      <c r="AL40" s="91">
        <v>59</v>
      </c>
    </row>
    <row r="41" spans="1:38" ht="13.5">
      <c r="A41" s="124"/>
      <c r="B41" s="62"/>
      <c r="C41" s="62"/>
      <c r="D41" s="62"/>
      <c r="E41" s="62"/>
      <c r="F41" s="97"/>
      <c r="G41" s="98">
        <v>1269</v>
      </c>
      <c r="H41" s="97"/>
      <c r="I41" s="99">
        <v>21629</v>
      </c>
      <c r="J41" s="100"/>
      <c r="K41" s="99"/>
      <c r="L41" s="98">
        <v>1800</v>
      </c>
      <c r="M41" s="98"/>
      <c r="N41" s="97"/>
      <c r="O41" s="99"/>
      <c r="P41" s="98"/>
      <c r="Q41" s="98"/>
      <c r="R41" s="101">
        <v>80570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3055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89921</v>
      </c>
      <c r="J42" s="104">
        <v>50</v>
      </c>
      <c r="K42" s="86"/>
      <c r="L42" s="85">
        <v>146</v>
      </c>
      <c r="M42" s="85">
        <v>2</v>
      </c>
      <c r="N42" s="84"/>
      <c r="O42" s="86"/>
      <c r="P42" s="85"/>
      <c r="Q42" s="85"/>
      <c r="R42" s="105">
        <v>86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1617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182843</v>
      </c>
      <c r="G43" s="92"/>
      <c r="H43" s="84">
        <v>179731</v>
      </c>
      <c r="I43" s="93"/>
      <c r="J43" s="94"/>
      <c r="K43" s="86">
        <v>177070</v>
      </c>
      <c r="L43" s="95"/>
      <c r="M43" s="95"/>
      <c r="N43" s="84">
        <v>25141</v>
      </c>
      <c r="O43" s="86">
        <v>4041</v>
      </c>
      <c r="P43" s="85">
        <v>435</v>
      </c>
      <c r="Q43" s="85">
        <v>150114</v>
      </c>
      <c r="R43" s="96"/>
      <c r="S43" s="89">
        <v>89</v>
      </c>
      <c r="T43" s="85">
        <v>110</v>
      </c>
      <c r="U43" s="85">
        <v>9886</v>
      </c>
      <c r="V43" s="85">
        <v>79836</v>
      </c>
      <c r="W43" s="85">
        <v>698</v>
      </c>
      <c r="X43" s="85">
        <v>8078</v>
      </c>
      <c r="Y43" s="85">
        <v>81034</v>
      </c>
      <c r="Z43" s="85"/>
      <c r="AA43" s="84">
        <v>9810</v>
      </c>
      <c r="AB43" s="86"/>
      <c r="AC43" s="85">
        <v>7</v>
      </c>
      <c r="AD43" s="85"/>
      <c r="AE43" s="84"/>
      <c r="AF43" s="95"/>
      <c r="AG43" s="86"/>
      <c r="AH43" s="85"/>
      <c r="AI43" s="86">
        <v>985742</v>
      </c>
      <c r="AJ43" s="93">
        <v>788277</v>
      </c>
      <c r="AK43" s="95">
        <v>520117</v>
      </c>
      <c r="AL43" s="91">
        <v>596</v>
      </c>
    </row>
    <row r="44" spans="1:38" ht="13.5">
      <c r="A44" s="48"/>
      <c r="B44" s="62"/>
      <c r="C44" s="62"/>
      <c r="D44" s="62"/>
      <c r="E44" s="62"/>
      <c r="F44" s="97"/>
      <c r="G44" s="98">
        <v>3112</v>
      </c>
      <c r="H44" s="97"/>
      <c r="I44" s="99">
        <v>89810</v>
      </c>
      <c r="J44" s="100"/>
      <c r="K44" s="99"/>
      <c r="L44" s="98">
        <v>2247</v>
      </c>
      <c r="M44" s="98">
        <v>414</v>
      </c>
      <c r="N44" s="97"/>
      <c r="O44" s="99"/>
      <c r="P44" s="98"/>
      <c r="Q44" s="98"/>
      <c r="R44" s="101">
        <v>154590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1617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150478</v>
      </c>
      <c r="J45" s="104">
        <v>57.5</v>
      </c>
      <c r="K45" s="86"/>
      <c r="L45" s="85">
        <v>222</v>
      </c>
      <c r="M45" s="85">
        <v>2</v>
      </c>
      <c r="N45" s="84"/>
      <c r="O45" s="86"/>
      <c r="P45" s="85"/>
      <c r="Q45" s="85"/>
      <c r="R45" s="105">
        <v>89.8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4672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266298</v>
      </c>
      <c r="G46" s="92"/>
      <c r="H46" s="84">
        <v>261917</v>
      </c>
      <c r="I46" s="93"/>
      <c r="J46" s="94"/>
      <c r="K46" s="86">
        <v>257456</v>
      </c>
      <c r="L46" s="95"/>
      <c r="M46" s="95"/>
      <c r="N46" s="84">
        <v>26757</v>
      </c>
      <c r="O46" s="86">
        <v>5367</v>
      </c>
      <c r="P46" s="85">
        <v>932</v>
      </c>
      <c r="Q46" s="85">
        <v>228861</v>
      </c>
      <c r="R46" s="106"/>
      <c r="S46" s="89">
        <v>123</v>
      </c>
      <c r="T46" s="85">
        <v>123</v>
      </c>
      <c r="U46" s="85">
        <v>17977</v>
      </c>
      <c r="V46" s="85">
        <v>132255</v>
      </c>
      <c r="W46" s="85">
        <v>899</v>
      </c>
      <c r="X46" s="85">
        <v>10459</v>
      </c>
      <c r="Y46" s="85">
        <v>100081</v>
      </c>
      <c r="Z46" s="85"/>
      <c r="AA46" s="84">
        <v>10431</v>
      </c>
      <c r="AB46" s="86"/>
      <c r="AC46" s="85">
        <v>11</v>
      </c>
      <c r="AD46" s="85"/>
      <c r="AE46" s="84"/>
      <c r="AF46" s="95"/>
      <c r="AG46" s="86"/>
      <c r="AH46" s="85"/>
      <c r="AI46" s="86">
        <v>1530693</v>
      </c>
      <c r="AJ46" s="93">
        <v>1230804</v>
      </c>
      <c r="AK46" s="95">
        <v>826969</v>
      </c>
      <c r="AL46" s="91">
        <v>655</v>
      </c>
    </row>
    <row r="47" spans="1:38" ht="13.5">
      <c r="A47" s="124"/>
      <c r="B47" s="62"/>
      <c r="C47" s="62"/>
      <c r="D47" s="62"/>
      <c r="E47" s="62"/>
      <c r="F47" s="97"/>
      <c r="G47" s="98">
        <v>4381</v>
      </c>
      <c r="H47" s="97"/>
      <c r="I47" s="99">
        <v>111439</v>
      </c>
      <c r="J47" s="100"/>
      <c r="K47" s="99"/>
      <c r="L47" s="98">
        <v>4047</v>
      </c>
      <c r="M47" s="98">
        <v>414</v>
      </c>
      <c r="N47" s="97"/>
      <c r="O47" s="99"/>
      <c r="P47" s="98"/>
      <c r="Q47" s="98"/>
      <c r="R47" s="101">
        <v>235160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4672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252008.7</v>
      </c>
      <c r="J54" s="110">
        <f>IF(H55=0,0,I54/H55*100)</f>
        <v>66.98656965645051</v>
      </c>
      <c r="K54" s="65"/>
      <c r="L54" s="2">
        <f>SUM(L9,L12,L18,L21,L33,L36,L42)</f>
        <v>317</v>
      </c>
      <c r="M54" s="2">
        <f>SUM(M9,M12,M18,M21,M33,M36,M42)</f>
        <v>12</v>
      </c>
      <c r="N54" s="3"/>
      <c r="O54" s="65"/>
      <c r="P54" s="2"/>
      <c r="Q54" s="2"/>
      <c r="R54" s="111">
        <f>IF(H55=0,0,(O55+P55+Q55)/H55*100)</f>
        <v>92.55839458937322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73948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394138.7</v>
      </c>
      <c r="G55" s="68">
        <f>SUM(G10,G13,G19,G22,G34,G37,G43)</f>
        <v>1434.7</v>
      </c>
      <c r="H55" s="3">
        <f>SUM(H10,H13,H19,H22,H34,H37,H43)</f>
        <v>376207.8</v>
      </c>
      <c r="I55" s="69"/>
      <c r="J55" s="112"/>
      <c r="K55" s="65">
        <f>SUM(K10,K13,K19,K22,K34,K37,K43)</f>
        <v>365850.6</v>
      </c>
      <c r="L55" s="71"/>
      <c r="M55" s="71"/>
      <c r="N55" s="3">
        <f>SUM(N10,N13,N19,N22,N34,N37,N43)</f>
        <v>27995.9</v>
      </c>
      <c r="O55" s="65">
        <f>SUM(O10,O13,O19,O22,O34,O37,O43)</f>
        <v>8511</v>
      </c>
      <c r="P55" s="2">
        <f>SUM(P10,P13,P19,P22,P34,P37,P43)</f>
        <v>62708.600000000006</v>
      </c>
      <c r="Q55" s="2">
        <f>SUM(Q10,Q13,Q19,Q22,Q34,Q37,Q43)</f>
        <v>276992.3</v>
      </c>
      <c r="R55" s="72"/>
      <c r="S55" s="1">
        <f aca="true" t="shared" si="8" ref="S55:AE55">SUM(S10,S13,S19,S22,S34,S37,S43)</f>
        <v>208.9</v>
      </c>
      <c r="T55" s="2">
        <f t="shared" si="8"/>
        <v>1054.9</v>
      </c>
      <c r="U55" s="2">
        <f t="shared" si="8"/>
        <v>91859.9</v>
      </c>
      <c r="V55" s="2">
        <f t="shared" si="8"/>
        <v>158885</v>
      </c>
      <c r="W55" s="2">
        <f t="shared" si="8"/>
        <v>1212.8</v>
      </c>
      <c r="X55" s="2">
        <f t="shared" si="8"/>
        <v>15259.2</v>
      </c>
      <c r="Y55" s="2">
        <f t="shared" si="8"/>
        <v>107727.1</v>
      </c>
      <c r="Z55" s="2">
        <f t="shared" si="8"/>
        <v>681.2</v>
      </c>
      <c r="AA55" s="3">
        <f t="shared" si="8"/>
        <v>11112.2</v>
      </c>
      <c r="AB55" s="65">
        <f t="shared" si="8"/>
        <v>1</v>
      </c>
      <c r="AC55" s="65">
        <f t="shared" si="8"/>
        <v>13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0</v>
      </c>
      <c r="AH55" s="2">
        <f t="shared" si="9"/>
        <v>0</v>
      </c>
      <c r="AI55" s="65">
        <f t="shared" si="9"/>
        <v>3105527.9</v>
      </c>
      <c r="AJ55" s="69">
        <f t="shared" si="9"/>
        <v>2319684.6</v>
      </c>
      <c r="AK55" s="71">
        <f t="shared" si="9"/>
        <v>1508211.5</v>
      </c>
      <c r="AL55" s="67">
        <f t="shared" si="9"/>
        <v>668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16496.2</v>
      </c>
      <c r="H56" s="115"/>
      <c r="I56" s="117">
        <f>SUM(I11,I14,I20,I23,I35,I38,I44)</f>
        <v>124199.1</v>
      </c>
      <c r="J56" s="115"/>
      <c r="K56" s="117"/>
      <c r="L56" s="116">
        <f>SUM(L11,L14,L20,L23,L35,L38,L44)</f>
        <v>6779.1</v>
      </c>
      <c r="M56" s="116">
        <f>SUM(M11,M14,M20,M23,M35,M38,M44)</f>
        <v>3578.1000000000004</v>
      </c>
      <c r="N56" s="115"/>
      <c r="O56" s="117"/>
      <c r="P56" s="116"/>
      <c r="Q56" s="116"/>
      <c r="R56" s="118">
        <f>SUM(O55:Q55)</f>
        <v>348211.9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65682.7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91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今治市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63686</v>
      </c>
      <c r="J9" s="87">
        <v>100</v>
      </c>
      <c r="K9" s="86"/>
      <c r="L9" s="85">
        <v>91</v>
      </c>
      <c r="M9" s="85">
        <v>4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60578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63686</v>
      </c>
      <c r="G10" s="92">
        <v>0</v>
      </c>
      <c r="H10" s="84">
        <v>63686</v>
      </c>
      <c r="I10" s="93"/>
      <c r="J10" s="94"/>
      <c r="K10" s="86">
        <v>46339</v>
      </c>
      <c r="L10" s="95"/>
      <c r="M10" s="95"/>
      <c r="N10" s="84">
        <v>0</v>
      </c>
      <c r="O10" s="86">
        <v>3115</v>
      </c>
      <c r="P10" s="85">
        <v>60571</v>
      </c>
      <c r="Q10" s="85">
        <v>0</v>
      </c>
      <c r="R10" s="96"/>
      <c r="S10" s="89">
        <v>236</v>
      </c>
      <c r="T10" s="85">
        <v>18117</v>
      </c>
      <c r="U10" s="85">
        <v>45333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3</v>
      </c>
      <c r="AC10" s="85">
        <v>0</v>
      </c>
      <c r="AD10" s="85">
        <v>0</v>
      </c>
      <c r="AE10" s="84">
        <v>0</v>
      </c>
      <c r="AF10" s="95"/>
      <c r="AG10" s="86">
        <v>5</v>
      </c>
      <c r="AH10" s="85">
        <v>0</v>
      </c>
      <c r="AI10" s="86">
        <v>3039307</v>
      </c>
      <c r="AJ10" s="93">
        <v>1227489</v>
      </c>
      <c r="AK10" s="95">
        <v>630990</v>
      </c>
      <c r="AL10" s="91">
        <v>2</v>
      </c>
    </row>
    <row r="11" spans="1:38" ht="13.5">
      <c r="A11" s="124"/>
      <c r="B11" s="62"/>
      <c r="C11" s="62"/>
      <c r="D11" s="62"/>
      <c r="E11" s="62"/>
      <c r="F11" s="97"/>
      <c r="G11" s="98">
        <v>0</v>
      </c>
      <c r="H11" s="97"/>
      <c r="I11" s="99">
        <v>0</v>
      </c>
      <c r="J11" s="100"/>
      <c r="K11" s="99"/>
      <c r="L11" s="98">
        <v>14368</v>
      </c>
      <c r="M11" s="98">
        <v>2979</v>
      </c>
      <c r="N11" s="97"/>
      <c r="O11" s="99"/>
      <c r="P11" s="98"/>
      <c r="Q11" s="98"/>
      <c r="R11" s="101">
        <v>63686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36308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51011.8</v>
      </c>
      <c r="J12" s="87">
        <v>98.5</v>
      </c>
      <c r="K12" s="86" t="s">
        <v>115</v>
      </c>
      <c r="L12" s="85">
        <v>38</v>
      </c>
      <c r="M12" s="85">
        <v>1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73230.8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66940.9</v>
      </c>
      <c r="G13" s="92">
        <v>15100</v>
      </c>
      <c r="H13" s="84">
        <v>51779.3</v>
      </c>
      <c r="I13" s="93" t="s">
        <v>115</v>
      </c>
      <c r="J13" s="94" t="s">
        <v>115</v>
      </c>
      <c r="K13" s="86">
        <v>48530.4</v>
      </c>
      <c r="L13" s="95" t="s">
        <v>115</v>
      </c>
      <c r="M13" s="95" t="s">
        <v>115</v>
      </c>
      <c r="N13" s="84">
        <v>0</v>
      </c>
      <c r="O13" s="86">
        <v>2921.9</v>
      </c>
      <c r="P13" s="85">
        <v>42409.4</v>
      </c>
      <c r="Q13" s="85">
        <v>6448</v>
      </c>
      <c r="R13" s="96" t="s">
        <v>115</v>
      </c>
      <c r="S13" s="89">
        <v>170.2</v>
      </c>
      <c r="T13" s="85">
        <v>3579.9</v>
      </c>
      <c r="U13" s="85">
        <v>44370.8</v>
      </c>
      <c r="V13" s="85">
        <v>2890.9</v>
      </c>
      <c r="W13" s="85">
        <v>63.2</v>
      </c>
      <c r="X13" s="85">
        <v>401.3</v>
      </c>
      <c r="Y13" s="85">
        <v>303</v>
      </c>
      <c r="Z13" s="85">
        <v>0</v>
      </c>
      <c r="AA13" s="84">
        <v>0</v>
      </c>
      <c r="AB13" s="86">
        <v>0</v>
      </c>
      <c r="AC13" s="85">
        <v>1</v>
      </c>
      <c r="AD13" s="85" t="s">
        <v>115</v>
      </c>
      <c r="AE13" s="84" t="s">
        <v>115</v>
      </c>
      <c r="AF13" s="95" t="s">
        <v>115</v>
      </c>
      <c r="AG13" s="86">
        <v>4</v>
      </c>
      <c r="AH13" s="85">
        <v>0</v>
      </c>
      <c r="AI13" s="86">
        <v>958465.5</v>
      </c>
      <c r="AJ13" s="93">
        <v>742235.7</v>
      </c>
      <c r="AK13" s="95">
        <v>364094.5</v>
      </c>
      <c r="AL13" s="91">
        <v>1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61.6</v>
      </c>
      <c r="H14" s="97" t="s">
        <v>115</v>
      </c>
      <c r="I14" s="99">
        <v>767.5</v>
      </c>
      <c r="J14" s="100" t="s">
        <v>115</v>
      </c>
      <c r="K14" s="99" t="s">
        <v>115</v>
      </c>
      <c r="L14" s="98">
        <v>444.9</v>
      </c>
      <c r="M14" s="98">
        <v>2804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51779.3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44995.7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114697.8</v>
      </c>
      <c r="J15" s="110">
        <f>IF(H16=0,0,I15/H16*100)</f>
        <v>99.33529813718927</v>
      </c>
      <c r="K15" s="65"/>
      <c r="L15" s="2">
        <f>SUM(L9,L12)</f>
        <v>129</v>
      </c>
      <c r="M15" s="2">
        <f>SUM(M9,M12)</f>
        <v>5</v>
      </c>
      <c r="N15" s="3"/>
      <c r="O15" s="65"/>
      <c r="P15" s="2"/>
      <c r="Q15" s="2"/>
      <c r="R15" s="111">
        <f>IF(H16=0,0,(O16+P16+Q16)/H16*100)</f>
        <v>99.99999999999999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133808.8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130626.9</v>
      </c>
      <c r="G16" s="68">
        <f>SUM(G10,G13)</f>
        <v>15100</v>
      </c>
      <c r="H16" s="3">
        <f>SUM(H10,H13)</f>
        <v>115465.3</v>
      </c>
      <c r="I16" s="69"/>
      <c r="J16" s="70"/>
      <c r="K16" s="65">
        <f>SUM(K10,K13)</f>
        <v>94869.4</v>
      </c>
      <c r="L16" s="71"/>
      <c r="M16" s="71"/>
      <c r="N16" s="3">
        <f>SUM(N10,N13)</f>
        <v>0</v>
      </c>
      <c r="O16" s="65">
        <f>SUM(O10,O13)</f>
        <v>6036.9</v>
      </c>
      <c r="P16" s="2">
        <f>SUM(P10,P13)</f>
        <v>102980.4</v>
      </c>
      <c r="Q16" s="2">
        <f>SUM(Q10,Q13)</f>
        <v>6448</v>
      </c>
      <c r="R16" s="72"/>
      <c r="S16" s="1">
        <f aca="true" t="shared" si="0" ref="S16:AE16">SUM(S10,S13)</f>
        <v>406.2</v>
      </c>
      <c r="T16" s="2">
        <f t="shared" si="0"/>
        <v>21696.9</v>
      </c>
      <c r="U16" s="2">
        <f t="shared" si="0"/>
        <v>89703.8</v>
      </c>
      <c r="V16" s="2">
        <f t="shared" si="0"/>
        <v>2890.9</v>
      </c>
      <c r="W16" s="2">
        <f t="shared" si="0"/>
        <v>63.2</v>
      </c>
      <c r="X16" s="2">
        <f t="shared" si="0"/>
        <v>401.3</v>
      </c>
      <c r="Y16" s="2">
        <f t="shared" si="0"/>
        <v>303</v>
      </c>
      <c r="Z16" s="2">
        <f t="shared" si="0"/>
        <v>0</v>
      </c>
      <c r="AA16" s="3">
        <f t="shared" si="0"/>
        <v>0</v>
      </c>
      <c r="AB16" s="65">
        <f t="shared" si="0"/>
        <v>3</v>
      </c>
      <c r="AC16" s="2">
        <f t="shared" si="0"/>
        <v>1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9</v>
      </c>
      <c r="AH16" s="2">
        <f t="shared" si="1"/>
        <v>0</v>
      </c>
      <c r="AI16" s="65">
        <f t="shared" si="1"/>
        <v>3997772.5</v>
      </c>
      <c r="AJ16" s="69">
        <f t="shared" si="1"/>
        <v>1969724.7</v>
      </c>
      <c r="AK16" s="71">
        <f t="shared" si="1"/>
        <v>995084.5</v>
      </c>
      <c r="AL16" s="67">
        <f t="shared" si="1"/>
        <v>3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61.6</v>
      </c>
      <c r="H17" s="73"/>
      <c r="I17" s="75">
        <f>SUM(I11,I14)</f>
        <v>767.5</v>
      </c>
      <c r="J17" s="76"/>
      <c r="K17" s="75"/>
      <c r="L17" s="74">
        <f>SUM(L11,L14)</f>
        <v>14812.9</v>
      </c>
      <c r="M17" s="74">
        <f>SUM(M11,M14)</f>
        <v>5783</v>
      </c>
      <c r="N17" s="73"/>
      <c r="O17" s="75"/>
      <c r="P17" s="74"/>
      <c r="Q17" s="74"/>
      <c r="R17" s="77">
        <f>SUM(O16:Q16)</f>
        <v>115465.29999999999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81303.7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106323</v>
      </c>
      <c r="J18" s="87">
        <v>91.2</v>
      </c>
      <c r="K18" s="86" t="s">
        <v>115</v>
      </c>
      <c r="L18" s="85">
        <v>100</v>
      </c>
      <c r="M18" s="85">
        <v>2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62649.2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130204.1</v>
      </c>
      <c r="G19" s="92">
        <v>0</v>
      </c>
      <c r="H19" s="84">
        <v>116635.6</v>
      </c>
      <c r="I19" s="93" t="s">
        <v>115</v>
      </c>
      <c r="J19" s="94" t="s">
        <v>115</v>
      </c>
      <c r="K19" s="86">
        <v>114769.1</v>
      </c>
      <c r="L19" s="95" t="s">
        <v>115</v>
      </c>
      <c r="M19" s="95" t="s">
        <v>115</v>
      </c>
      <c r="N19" s="84">
        <v>0</v>
      </c>
      <c r="O19" s="86">
        <v>1041.2</v>
      </c>
      <c r="P19" s="85">
        <v>74532.8</v>
      </c>
      <c r="Q19" s="85">
        <v>41061.6</v>
      </c>
      <c r="R19" s="96" t="s">
        <v>115</v>
      </c>
      <c r="S19" s="89">
        <v>625</v>
      </c>
      <c r="T19" s="85">
        <v>1105.5</v>
      </c>
      <c r="U19" s="85">
        <v>93995.4</v>
      </c>
      <c r="V19" s="85">
        <v>10597.1</v>
      </c>
      <c r="W19" s="85">
        <v>478.2</v>
      </c>
      <c r="X19" s="85">
        <v>5343.9</v>
      </c>
      <c r="Y19" s="85">
        <v>4490.5</v>
      </c>
      <c r="Z19" s="85">
        <v>0</v>
      </c>
      <c r="AA19" s="84">
        <v>0</v>
      </c>
      <c r="AB19" s="86">
        <v>0</v>
      </c>
      <c r="AC19" s="85">
        <v>4</v>
      </c>
      <c r="AD19" s="85" t="s">
        <v>115</v>
      </c>
      <c r="AE19" s="84" t="s">
        <v>115</v>
      </c>
      <c r="AF19" s="95" t="s">
        <v>115</v>
      </c>
      <c r="AG19" s="86">
        <v>4</v>
      </c>
      <c r="AH19" s="85">
        <v>0</v>
      </c>
      <c r="AI19" s="86">
        <v>1619815.9</v>
      </c>
      <c r="AJ19" s="93">
        <v>1214413.2</v>
      </c>
      <c r="AK19" s="95">
        <v>737948.4</v>
      </c>
      <c r="AL19" s="91">
        <v>8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13568.5</v>
      </c>
      <c r="H20" s="97" t="s">
        <v>115</v>
      </c>
      <c r="I20" s="99">
        <v>10312.6</v>
      </c>
      <c r="J20" s="100" t="s">
        <v>115</v>
      </c>
      <c r="K20" s="99" t="s">
        <v>115</v>
      </c>
      <c r="L20" s="98">
        <v>1012.3</v>
      </c>
      <c r="M20" s="98">
        <v>854.2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116635.6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52156.5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84628</v>
      </c>
      <c r="J21" s="87">
        <v>81.7</v>
      </c>
      <c r="K21" s="86" t="s">
        <v>115</v>
      </c>
      <c r="L21" s="85">
        <v>66</v>
      </c>
      <c r="M21" s="85">
        <v>1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100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51282.6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117151.3</v>
      </c>
      <c r="G22" s="92">
        <v>1273.1</v>
      </c>
      <c r="H22" s="84">
        <v>103601.9</v>
      </c>
      <c r="I22" s="93" t="s">
        <v>115</v>
      </c>
      <c r="J22" s="94" t="s">
        <v>115</v>
      </c>
      <c r="K22" s="86">
        <v>102376.4</v>
      </c>
      <c r="L22" s="95" t="s">
        <v>115</v>
      </c>
      <c r="M22" s="95" t="s">
        <v>115</v>
      </c>
      <c r="N22" s="84">
        <v>0</v>
      </c>
      <c r="O22" s="86">
        <v>458.6</v>
      </c>
      <c r="P22" s="85">
        <v>59389.2</v>
      </c>
      <c r="Q22" s="85">
        <v>43754.1</v>
      </c>
      <c r="R22" s="96" t="s">
        <v>115</v>
      </c>
      <c r="S22" s="89">
        <v>421.3</v>
      </c>
      <c r="T22" s="85">
        <v>265.5</v>
      </c>
      <c r="U22" s="85">
        <v>70183.1</v>
      </c>
      <c r="V22" s="85">
        <v>13758.1</v>
      </c>
      <c r="W22" s="85">
        <v>474.1</v>
      </c>
      <c r="X22" s="85">
        <v>8363.9</v>
      </c>
      <c r="Y22" s="85">
        <v>10135.9</v>
      </c>
      <c r="Z22" s="85">
        <v>62.8</v>
      </c>
      <c r="AA22" s="84">
        <v>62.8</v>
      </c>
      <c r="AB22" s="86">
        <v>0</v>
      </c>
      <c r="AC22" s="85">
        <v>4</v>
      </c>
      <c r="AD22" s="85" t="s">
        <v>115</v>
      </c>
      <c r="AE22" s="84" t="s">
        <v>115</v>
      </c>
      <c r="AF22" s="95" t="s">
        <v>115</v>
      </c>
      <c r="AG22" s="86">
        <v>2</v>
      </c>
      <c r="AH22" s="85">
        <v>0</v>
      </c>
      <c r="AI22" s="86">
        <v>1354592.4</v>
      </c>
      <c r="AJ22" s="93">
        <v>980093.6</v>
      </c>
      <c r="AK22" s="95">
        <v>583907.9</v>
      </c>
      <c r="AL22" s="91">
        <v>18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12276.3</v>
      </c>
      <c r="H23" s="97" t="s">
        <v>115</v>
      </c>
      <c r="I23" s="99">
        <v>18973.9</v>
      </c>
      <c r="J23" s="100" t="s">
        <v>115</v>
      </c>
      <c r="K23" s="99" t="s">
        <v>115</v>
      </c>
      <c r="L23" s="98">
        <v>1089.5</v>
      </c>
      <c r="M23" s="98">
        <v>136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103601.9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36502.6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190951</v>
      </c>
      <c r="J24" s="110">
        <f>IF(H25=0,0,I24/H25*100)</f>
        <v>86.70231000624325</v>
      </c>
      <c r="K24" s="65"/>
      <c r="L24" s="2">
        <f>SUM(L18,L21)</f>
        <v>166</v>
      </c>
      <c r="M24" s="2">
        <f>SUM(M18,M21)</f>
        <v>3</v>
      </c>
      <c r="N24" s="3"/>
      <c r="O24" s="65"/>
      <c r="P24" s="2"/>
      <c r="Q24" s="2"/>
      <c r="R24" s="111">
        <f>IF(H25=0,0,(O25+P25+Q25)/H25*100)</f>
        <v>100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113931.79999999999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247355.40000000002</v>
      </c>
      <c r="G25" s="68">
        <f>SUM(G19,G22)</f>
        <v>1273.1</v>
      </c>
      <c r="H25" s="3">
        <f>SUM(H19,H22)</f>
        <v>220237.5</v>
      </c>
      <c r="I25" s="69"/>
      <c r="J25" s="70"/>
      <c r="K25" s="65">
        <f>SUM(K19,K22)</f>
        <v>217145.5</v>
      </c>
      <c r="L25" s="71"/>
      <c r="M25" s="71"/>
      <c r="N25" s="3">
        <f>SUM(N19,N22)</f>
        <v>0</v>
      </c>
      <c r="O25" s="65">
        <f>SUM(O19,O22)</f>
        <v>1499.8000000000002</v>
      </c>
      <c r="P25" s="2">
        <f>SUM(P19,P22)</f>
        <v>133922</v>
      </c>
      <c r="Q25" s="2">
        <f>SUM(Q19,Q22)</f>
        <v>84815.7</v>
      </c>
      <c r="R25" s="72"/>
      <c r="S25" s="1">
        <f aca="true" t="shared" si="2" ref="S25:AE25">SUM(S19,S22)</f>
        <v>1046.3</v>
      </c>
      <c r="T25" s="2">
        <f t="shared" si="2"/>
        <v>1371</v>
      </c>
      <c r="U25" s="2">
        <f t="shared" si="2"/>
        <v>164178.5</v>
      </c>
      <c r="V25" s="2">
        <f t="shared" si="2"/>
        <v>24355.2</v>
      </c>
      <c r="W25" s="2">
        <f t="shared" si="2"/>
        <v>952.3</v>
      </c>
      <c r="X25" s="2">
        <f t="shared" si="2"/>
        <v>13707.8</v>
      </c>
      <c r="Y25" s="2">
        <f t="shared" si="2"/>
        <v>14626.4</v>
      </c>
      <c r="Z25" s="2">
        <f t="shared" si="2"/>
        <v>62.8</v>
      </c>
      <c r="AA25" s="3">
        <f t="shared" si="2"/>
        <v>62.8</v>
      </c>
      <c r="AB25" s="65">
        <f t="shared" si="2"/>
        <v>0</v>
      </c>
      <c r="AC25" s="2">
        <f t="shared" si="2"/>
        <v>8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6</v>
      </c>
      <c r="AH25" s="2">
        <f t="shared" si="3"/>
        <v>0</v>
      </c>
      <c r="AI25" s="65">
        <f t="shared" si="3"/>
        <v>2974408.3</v>
      </c>
      <c r="AJ25" s="69">
        <f t="shared" si="3"/>
        <v>2194506.8</v>
      </c>
      <c r="AK25" s="71">
        <f t="shared" si="3"/>
        <v>1321856.3</v>
      </c>
      <c r="AL25" s="67">
        <f t="shared" si="3"/>
        <v>26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25844.8</v>
      </c>
      <c r="H26" s="73"/>
      <c r="I26" s="75">
        <f>SUM(I20,I23)</f>
        <v>29286.5</v>
      </c>
      <c r="J26" s="76"/>
      <c r="K26" s="75"/>
      <c r="L26" s="74">
        <f>SUM(L20,L23)</f>
        <v>2101.8</v>
      </c>
      <c r="M26" s="74">
        <f>SUM(M20,M23)</f>
        <v>990.2</v>
      </c>
      <c r="N26" s="73"/>
      <c r="O26" s="75"/>
      <c r="P26" s="74"/>
      <c r="Q26" s="74"/>
      <c r="R26" s="77">
        <f>SUM(O25:Q25)</f>
        <v>220237.5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88659.1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305648.8</v>
      </c>
      <c r="J27" s="110">
        <f>IF(H28=0,0,I27/H28*100)</f>
        <v>91.04743838895592</v>
      </c>
      <c r="K27" s="65"/>
      <c r="L27" s="2">
        <f>SUM(L18,L9,L12,L21)</f>
        <v>295</v>
      </c>
      <c r="M27" s="2">
        <f>SUM(M18,M9,M12,M21)</f>
        <v>8</v>
      </c>
      <c r="N27" s="3"/>
      <c r="O27" s="65"/>
      <c r="P27" s="2"/>
      <c r="Q27" s="2"/>
      <c r="R27" s="111">
        <f>IF(H28=0,0,(O28+P28+Q28)/H28*100)</f>
        <v>99.99999999999997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247740.6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377982.3</v>
      </c>
      <c r="G28" s="68">
        <f>SUM(G19,G10,G13,G22)</f>
        <v>16373.1</v>
      </c>
      <c r="H28" s="3">
        <f>SUM(H19,H10,H13,H22)</f>
        <v>335702.80000000005</v>
      </c>
      <c r="I28" s="69"/>
      <c r="J28" s="70"/>
      <c r="K28" s="65">
        <f>SUM(K19,K10,K13,K22)</f>
        <v>312014.9</v>
      </c>
      <c r="L28" s="71"/>
      <c r="M28" s="71"/>
      <c r="N28" s="3">
        <f>SUM(N19,N10,N13,N22)</f>
        <v>0</v>
      </c>
      <c r="O28" s="65">
        <f>SUM(O19,O10,O13,O22)</f>
        <v>7536.700000000001</v>
      </c>
      <c r="P28" s="2">
        <f>SUM(P19,P10,P13,P22)</f>
        <v>236902.39999999997</v>
      </c>
      <c r="Q28" s="2">
        <f>SUM(Q19,Q10,Q13,Q22)</f>
        <v>91263.7</v>
      </c>
      <c r="R28" s="108"/>
      <c r="S28" s="1">
        <f aca="true" t="shared" si="4" ref="S28:AE28">SUM(S19,S10,S13,S22)</f>
        <v>1452.5</v>
      </c>
      <c r="T28" s="2">
        <f t="shared" si="4"/>
        <v>23067.9</v>
      </c>
      <c r="U28" s="2">
        <f t="shared" si="4"/>
        <v>253882.30000000002</v>
      </c>
      <c r="V28" s="2">
        <f t="shared" si="4"/>
        <v>27246.1</v>
      </c>
      <c r="W28" s="2">
        <f t="shared" si="4"/>
        <v>1015.5</v>
      </c>
      <c r="X28" s="2">
        <f t="shared" si="4"/>
        <v>14109.099999999999</v>
      </c>
      <c r="Y28" s="2">
        <f t="shared" si="4"/>
        <v>14929.4</v>
      </c>
      <c r="Z28" s="2">
        <f t="shared" si="4"/>
        <v>62.8</v>
      </c>
      <c r="AA28" s="3">
        <f t="shared" si="4"/>
        <v>62.8</v>
      </c>
      <c r="AB28" s="65">
        <f t="shared" si="4"/>
        <v>3</v>
      </c>
      <c r="AC28" s="2">
        <f t="shared" si="4"/>
        <v>9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15</v>
      </c>
      <c r="AH28" s="2">
        <f t="shared" si="5"/>
        <v>0</v>
      </c>
      <c r="AI28" s="65">
        <f t="shared" si="5"/>
        <v>6972180.800000001</v>
      </c>
      <c r="AJ28" s="69">
        <f t="shared" si="5"/>
        <v>4164231.5000000005</v>
      </c>
      <c r="AK28" s="71">
        <f t="shared" si="5"/>
        <v>2316940.8</v>
      </c>
      <c r="AL28" s="67">
        <f t="shared" si="5"/>
        <v>29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25906.4</v>
      </c>
      <c r="H29" s="73"/>
      <c r="I29" s="75">
        <f>SUM(I20,I11,I14,I23)</f>
        <v>30054</v>
      </c>
      <c r="J29" s="76"/>
      <c r="K29" s="75"/>
      <c r="L29" s="74">
        <f>SUM(L20,L11,L14,L23)</f>
        <v>16914.699999999997</v>
      </c>
      <c r="M29" s="74">
        <f>SUM(M20,M11,M14,M23)</f>
        <v>6773.2</v>
      </c>
      <c r="N29" s="73"/>
      <c r="O29" s="75"/>
      <c r="P29" s="74"/>
      <c r="Q29" s="74"/>
      <c r="R29" s="77">
        <f>SUM(O28:Q28)</f>
        <v>335702.8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169962.80000000002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241962.8</v>
      </c>
      <c r="J30" s="110">
        <f>IF(H31=0,0,I30/H31*100)</f>
        <v>88.9514177065534</v>
      </c>
      <c r="K30" s="65"/>
      <c r="L30" s="2">
        <f>SUM(L21,L12,L18)</f>
        <v>204</v>
      </c>
      <c r="M30" s="2">
        <f>SUM(M21,M12,M18)</f>
        <v>4</v>
      </c>
      <c r="N30" s="3"/>
      <c r="O30" s="65"/>
      <c r="P30" s="2"/>
      <c r="Q30" s="2"/>
      <c r="R30" s="111">
        <f>IF(H31=0,0,(O31+P31+Q31)/H31*100)</f>
        <v>100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187162.59999999998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314296.30000000005</v>
      </c>
      <c r="G31" s="68">
        <f>SUM(G22,G13,G19)</f>
        <v>16373.1</v>
      </c>
      <c r="H31" s="3">
        <f>SUM(H22,H13,H19)</f>
        <v>272016.80000000005</v>
      </c>
      <c r="I31" s="69"/>
      <c r="J31" s="70"/>
      <c r="K31" s="65">
        <f>SUM(K22,K13,K19)</f>
        <v>265675.9</v>
      </c>
      <c r="L31" s="71"/>
      <c r="M31" s="71"/>
      <c r="N31" s="3">
        <f>SUM(N22,N13,N19)</f>
        <v>0</v>
      </c>
      <c r="O31" s="65">
        <f>SUM(O22,O13,O19)</f>
        <v>4421.7</v>
      </c>
      <c r="P31" s="2">
        <f>SUM(P22,P13,P19)</f>
        <v>176331.40000000002</v>
      </c>
      <c r="Q31" s="2">
        <f>SUM(Q22,Q13,Q19)</f>
        <v>91263.7</v>
      </c>
      <c r="R31" s="108"/>
      <c r="S31" s="1">
        <f aca="true" t="shared" si="6" ref="S31:AE31">SUM(S22,S13,S19)</f>
        <v>1216.5</v>
      </c>
      <c r="T31" s="2">
        <f t="shared" si="6"/>
        <v>4950.9</v>
      </c>
      <c r="U31" s="2">
        <f t="shared" si="6"/>
        <v>208549.3</v>
      </c>
      <c r="V31" s="2">
        <f t="shared" si="6"/>
        <v>27246.1</v>
      </c>
      <c r="W31" s="2">
        <f t="shared" si="6"/>
        <v>1015.5</v>
      </c>
      <c r="X31" s="2">
        <f t="shared" si="6"/>
        <v>14109.099999999999</v>
      </c>
      <c r="Y31" s="2">
        <f t="shared" si="6"/>
        <v>14929.4</v>
      </c>
      <c r="Z31" s="2">
        <f t="shared" si="6"/>
        <v>62.8</v>
      </c>
      <c r="AA31" s="3">
        <f t="shared" si="6"/>
        <v>62.8</v>
      </c>
      <c r="AB31" s="65">
        <f t="shared" si="6"/>
        <v>0</v>
      </c>
      <c r="AC31" s="2">
        <f t="shared" si="6"/>
        <v>9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10</v>
      </c>
      <c r="AH31" s="2">
        <f t="shared" si="7"/>
        <v>0</v>
      </c>
      <c r="AI31" s="65">
        <f t="shared" si="7"/>
        <v>3932873.8</v>
      </c>
      <c r="AJ31" s="69">
        <f t="shared" si="7"/>
        <v>2936742.5</v>
      </c>
      <c r="AK31" s="71">
        <f t="shared" si="7"/>
        <v>1685950.8</v>
      </c>
      <c r="AL31" s="67">
        <f t="shared" si="7"/>
        <v>27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25906.4</v>
      </c>
      <c r="H32" s="73"/>
      <c r="I32" s="75">
        <f>SUM(I23,I14,I20)</f>
        <v>30054</v>
      </c>
      <c r="J32" s="76"/>
      <c r="K32" s="75"/>
      <c r="L32" s="74">
        <f>SUM(L23,L14,L20)</f>
        <v>2546.7</v>
      </c>
      <c r="M32" s="74">
        <f>SUM(M23,M14,M20)</f>
        <v>3794.2</v>
      </c>
      <c r="N32" s="73"/>
      <c r="O32" s="75"/>
      <c r="P32" s="74"/>
      <c r="Q32" s="74"/>
      <c r="R32" s="77">
        <f>SUM(O31:Q31)</f>
        <v>272016.80000000005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133654.8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>
        <v>0</v>
      </c>
      <c r="H33" s="84"/>
      <c r="I33" s="86">
        <v>221338</v>
      </c>
      <c r="J33" s="104">
        <v>85.80222745122363</v>
      </c>
      <c r="K33" s="86"/>
      <c r="L33" s="85">
        <v>240</v>
      </c>
      <c r="M33" s="85">
        <v>1</v>
      </c>
      <c r="N33" s="84"/>
      <c r="O33" s="86"/>
      <c r="P33" s="85"/>
      <c r="Q33" s="85"/>
      <c r="R33" s="105">
        <v>98.76222559049165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86992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271966</v>
      </c>
      <c r="G34" s="92">
        <v>6626</v>
      </c>
      <c r="H34" s="84">
        <v>257963</v>
      </c>
      <c r="I34" s="93"/>
      <c r="J34" s="94"/>
      <c r="K34" s="86">
        <v>254451</v>
      </c>
      <c r="L34" s="95"/>
      <c r="M34" s="95"/>
      <c r="N34" s="84">
        <v>3193</v>
      </c>
      <c r="O34" s="86">
        <v>10015</v>
      </c>
      <c r="P34" s="85">
        <v>80533</v>
      </c>
      <c r="Q34" s="85">
        <v>164222</v>
      </c>
      <c r="R34" s="96"/>
      <c r="S34" s="89">
        <v>801</v>
      </c>
      <c r="T34" s="85">
        <v>9102</v>
      </c>
      <c r="U34" s="85">
        <v>99061</v>
      </c>
      <c r="V34" s="85">
        <v>112374</v>
      </c>
      <c r="W34" s="85">
        <v>610</v>
      </c>
      <c r="X34" s="85">
        <v>419</v>
      </c>
      <c r="Y34" s="85">
        <v>35596</v>
      </c>
      <c r="Z34" s="85"/>
      <c r="AA34" s="84">
        <v>2209</v>
      </c>
      <c r="AB34" s="86">
        <v>10</v>
      </c>
      <c r="AC34" s="85">
        <v>16</v>
      </c>
      <c r="AD34" s="85"/>
      <c r="AE34" s="84"/>
      <c r="AF34" s="95"/>
      <c r="AG34" s="86">
        <v>3</v>
      </c>
      <c r="AH34" s="85">
        <v>1</v>
      </c>
      <c r="AI34" s="86">
        <v>2300270</v>
      </c>
      <c r="AJ34" s="93">
        <v>2032384</v>
      </c>
      <c r="AK34" s="95">
        <v>1456081</v>
      </c>
      <c r="AL34" s="91">
        <v>168</v>
      </c>
    </row>
    <row r="35" spans="1:38" ht="13.5">
      <c r="A35" s="48"/>
      <c r="B35" s="62"/>
      <c r="C35" s="62"/>
      <c r="D35" s="62"/>
      <c r="E35" s="62"/>
      <c r="F35" s="97"/>
      <c r="G35" s="98">
        <v>7378</v>
      </c>
      <c r="H35" s="97"/>
      <c r="I35" s="99">
        <v>36625</v>
      </c>
      <c r="J35" s="100"/>
      <c r="K35" s="99"/>
      <c r="L35" s="98">
        <v>2521</v>
      </c>
      <c r="M35" s="98">
        <v>990</v>
      </c>
      <c r="N35" s="97"/>
      <c r="O35" s="99"/>
      <c r="P35" s="98"/>
      <c r="Q35" s="98"/>
      <c r="R35" s="101">
        <v>254770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55282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>
        <v>0</v>
      </c>
      <c r="H36" s="84"/>
      <c r="I36" s="86">
        <v>148044</v>
      </c>
      <c r="J36" s="104">
        <v>76.25041848008036</v>
      </c>
      <c r="K36" s="86"/>
      <c r="L36" s="85">
        <v>195</v>
      </c>
      <c r="M36" s="85">
        <v>1</v>
      </c>
      <c r="N36" s="84"/>
      <c r="O36" s="86"/>
      <c r="P36" s="85"/>
      <c r="Q36" s="85"/>
      <c r="R36" s="105">
        <v>98.3348355695192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22493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201779</v>
      </c>
      <c r="G37" s="92">
        <v>4592</v>
      </c>
      <c r="H37" s="84">
        <v>194155</v>
      </c>
      <c r="I37" s="93"/>
      <c r="J37" s="94"/>
      <c r="K37" s="86">
        <v>192561</v>
      </c>
      <c r="L37" s="95"/>
      <c r="M37" s="95"/>
      <c r="N37" s="84">
        <v>3233</v>
      </c>
      <c r="O37" s="86">
        <v>12186</v>
      </c>
      <c r="P37" s="85">
        <v>32242</v>
      </c>
      <c r="Q37" s="85">
        <v>146494</v>
      </c>
      <c r="R37" s="96"/>
      <c r="S37" s="89">
        <v>50</v>
      </c>
      <c r="T37" s="85">
        <v>470</v>
      </c>
      <c r="U37" s="85">
        <v>42411</v>
      </c>
      <c r="V37" s="85">
        <v>105113</v>
      </c>
      <c r="W37" s="85">
        <v>236</v>
      </c>
      <c r="X37" s="85">
        <v>456</v>
      </c>
      <c r="Y37" s="85">
        <v>45419</v>
      </c>
      <c r="Z37" s="85"/>
      <c r="AA37" s="84">
        <v>5466</v>
      </c>
      <c r="AB37" s="86">
        <v>2</v>
      </c>
      <c r="AC37" s="85">
        <v>13</v>
      </c>
      <c r="AD37" s="85"/>
      <c r="AE37" s="84"/>
      <c r="AF37" s="95"/>
      <c r="AG37" s="86">
        <v>0</v>
      </c>
      <c r="AH37" s="85">
        <v>0</v>
      </c>
      <c r="AI37" s="86">
        <v>1295747</v>
      </c>
      <c r="AJ37" s="93">
        <v>1101903</v>
      </c>
      <c r="AK37" s="95">
        <v>843588</v>
      </c>
      <c r="AL37" s="91">
        <v>221</v>
      </c>
    </row>
    <row r="38" spans="1:38" ht="13.5">
      <c r="A38" s="48"/>
      <c r="B38" s="62"/>
      <c r="C38" s="62"/>
      <c r="D38" s="62"/>
      <c r="E38" s="62"/>
      <c r="F38" s="97"/>
      <c r="G38" s="98">
        <v>3032</v>
      </c>
      <c r="H38" s="97"/>
      <c r="I38" s="99">
        <v>46111</v>
      </c>
      <c r="J38" s="100"/>
      <c r="K38" s="99"/>
      <c r="L38" s="98">
        <v>1527</v>
      </c>
      <c r="M38" s="98">
        <v>67</v>
      </c>
      <c r="N38" s="97"/>
      <c r="O38" s="99"/>
      <c r="P38" s="98"/>
      <c r="Q38" s="98"/>
      <c r="R38" s="101">
        <v>190922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15006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>
        <v>0</v>
      </c>
      <c r="H39" s="84"/>
      <c r="I39" s="86">
        <v>369382</v>
      </c>
      <c r="J39" s="104">
        <v>81.70035256282652</v>
      </c>
      <c r="K39" s="86"/>
      <c r="L39" s="85">
        <v>435</v>
      </c>
      <c r="M39" s="85">
        <v>2</v>
      </c>
      <c r="N39" s="84"/>
      <c r="O39" s="86"/>
      <c r="P39" s="85"/>
      <c r="Q39" s="85"/>
      <c r="R39" s="105">
        <v>98.57868963412206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109485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473745</v>
      </c>
      <c r="G40" s="92">
        <v>11218</v>
      </c>
      <c r="H40" s="84">
        <v>452118</v>
      </c>
      <c r="I40" s="93"/>
      <c r="J40" s="94"/>
      <c r="K40" s="86">
        <v>447012</v>
      </c>
      <c r="L40" s="95"/>
      <c r="M40" s="95"/>
      <c r="N40" s="84">
        <v>6426</v>
      </c>
      <c r="O40" s="86">
        <v>22201</v>
      </c>
      <c r="P40" s="85">
        <v>112775</v>
      </c>
      <c r="Q40" s="85">
        <v>310716</v>
      </c>
      <c r="R40" s="96">
        <v>0</v>
      </c>
      <c r="S40" s="89">
        <v>851</v>
      </c>
      <c r="T40" s="85">
        <v>9572</v>
      </c>
      <c r="U40" s="85">
        <v>141472</v>
      </c>
      <c r="V40" s="85">
        <v>217487</v>
      </c>
      <c r="W40" s="85">
        <v>846</v>
      </c>
      <c r="X40" s="85">
        <v>875</v>
      </c>
      <c r="Y40" s="85">
        <v>81015</v>
      </c>
      <c r="Z40" s="85"/>
      <c r="AA40" s="84">
        <v>7675</v>
      </c>
      <c r="AB40" s="86">
        <v>12</v>
      </c>
      <c r="AC40" s="85">
        <v>29</v>
      </c>
      <c r="AD40" s="85"/>
      <c r="AE40" s="84"/>
      <c r="AF40" s="95"/>
      <c r="AG40" s="86">
        <v>3</v>
      </c>
      <c r="AH40" s="85">
        <v>1</v>
      </c>
      <c r="AI40" s="86">
        <v>3596017</v>
      </c>
      <c r="AJ40" s="93">
        <v>3134287</v>
      </c>
      <c r="AK40" s="95">
        <v>2299669</v>
      </c>
      <c r="AL40" s="91">
        <v>389</v>
      </c>
    </row>
    <row r="41" spans="1:38" ht="13.5">
      <c r="A41" s="124"/>
      <c r="B41" s="62"/>
      <c r="C41" s="62"/>
      <c r="D41" s="62"/>
      <c r="E41" s="62"/>
      <c r="F41" s="97"/>
      <c r="G41" s="98">
        <v>10410</v>
      </c>
      <c r="H41" s="97"/>
      <c r="I41" s="99">
        <v>82736</v>
      </c>
      <c r="J41" s="100"/>
      <c r="K41" s="99"/>
      <c r="L41" s="98">
        <v>4048</v>
      </c>
      <c r="M41" s="98">
        <v>1057</v>
      </c>
      <c r="N41" s="97"/>
      <c r="O41" s="99"/>
      <c r="P41" s="98"/>
      <c r="Q41" s="98"/>
      <c r="R41" s="101">
        <v>445692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70288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>
        <v>0</v>
      </c>
      <c r="H42" s="84"/>
      <c r="I42" s="86">
        <v>610143</v>
      </c>
      <c r="J42" s="104">
        <v>55.178959496379385</v>
      </c>
      <c r="K42" s="86"/>
      <c r="L42" s="85">
        <v>1014</v>
      </c>
      <c r="M42" s="85">
        <v>3</v>
      </c>
      <c r="N42" s="84"/>
      <c r="O42" s="86"/>
      <c r="P42" s="85"/>
      <c r="Q42" s="85"/>
      <c r="R42" s="105">
        <v>92.16154059722199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20850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1139995</v>
      </c>
      <c r="G43" s="92">
        <v>8245</v>
      </c>
      <c r="H43" s="84">
        <v>1105753</v>
      </c>
      <c r="I43" s="93"/>
      <c r="J43" s="94"/>
      <c r="K43" s="86">
        <v>1099511</v>
      </c>
      <c r="L43" s="95"/>
      <c r="M43" s="95"/>
      <c r="N43" s="84">
        <v>86674</v>
      </c>
      <c r="O43" s="86">
        <v>129999</v>
      </c>
      <c r="P43" s="85">
        <v>64326</v>
      </c>
      <c r="Q43" s="85">
        <v>824754</v>
      </c>
      <c r="R43" s="96"/>
      <c r="S43" s="89">
        <v>238</v>
      </c>
      <c r="T43" s="85">
        <v>770</v>
      </c>
      <c r="U43" s="85">
        <v>89843</v>
      </c>
      <c r="V43" s="85">
        <v>519292</v>
      </c>
      <c r="W43" s="85">
        <v>823</v>
      </c>
      <c r="X43" s="85">
        <v>4582</v>
      </c>
      <c r="Y43" s="85">
        <v>490204</v>
      </c>
      <c r="Z43" s="85"/>
      <c r="AA43" s="84">
        <v>144651</v>
      </c>
      <c r="AB43" s="86">
        <v>12</v>
      </c>
      <c r="AC43" s="85">
        <v>30</v>
      </c>
      <c r="AD43" s="85"/>
      <c r="AE43" s="84"/>
      <c r="AF43" s="95"/>
      <c r="AG43" s="86">
        <v>0</v>
      </c>
      <c r="AH43" s="85">
        <v>0</v>
      </c>
      <c r="AI43" s="86">
        <v>5448235</v>
      </c>
      <c r="AJ43" s="93">
        <v>4761141</v>
      </c>
      <c r="AK43" s="95">
        <v>3612086</v>
      </c>
      <c r="AL43" s="91">
        <v>3479</v>
      </c>
    </row>
    <row r="44" spans="1:38" ht="13.5">
      <c r="A44" s="48"/>
      <c r="B44" s="62"/>
      <c r="C44" s="62"/>
      <c r="D44" s="62"/>
      <c r="E44" s="62"/>
      <c r="F44" s="97"/>
      <c r="G44" s="98">
        <v>25997</v>
      </c>
      <c r="H44" s="97"/>
      <c r="I44" s="99">
        <v>495609</v>
      </c>
      <c r="J44" s="100"/>
      <c r="K44" s="99"/>
      <c r="L44" s="98">
        <v>6048</v>
      </c>
      <c r="M44" s="98">
        <v>194</v>
      </c>
      <c r="N44" s="97"/>
      <c r="O44" s="99"/>
      <c r="P44" s="98"/>
      <c r="Q44" s="98"/>
      <c r="R44" s="101">
        <v>1019079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16087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>
        <v>0</v>
      </c>
      <c r="H45" s="84"/>
      <c r="I45" s="86">
        <v>979525</v>
      </c>
      <c r="J45" s="104">
        <v>62.87587354793818</v>
      </c>
      <c r="K45" s="86"/>
      <c r="L45" s="85">
        <v>1449</v>
      </c>
      <c r="M45" s="85">
        <v>5</v>
      </c>
      <c r="N45" s="84"/>
      <c r="O45" s="86"/>
      <c r="P45" s="85"/>
      <c r="Q45" s="85"/>
      <c r="R45" s="105">
        <v>94.02389543164999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130335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1613740</v>
      </c>
      <c r="G46" s="92">
        <v>19463</v>
      </c>
      <c r="H46" s="84">
        <v>1557871</v>
      </c>
      <c r="I46" s="93"/>
      <c r="J46" s="94"/>
      <c r="K46" s="86">
        <v>1546523</v>
      </c>
      <c r="L46" s="95"/>
      <c r="M46" s="95"/>
      <c r="N46" s="84">
        <v>93100</v>
      </c>
      <c r="O46" s="86">
        <v>152200</v>
      </c>
      <c r="P46" s="85">
        <v>177101</v>
      </c>
      <c r="Q46" s="85">
        <v>1135470</v>
      </c>
      <c r="R46" s="106"/>
      <c r="S46" s="89">
        <v>1089</v>
      </c>
      <c r="T46" s="85">
        <v>10342</v>
      </c>
      <c r="U46" s="85">
        <v>231315</v>
      </c>
      <c r="V46" s="85">
        <v>736779</v>
      </c>
      <c r="W46" s="85">
        <v>1669</v>
      </c>
      <c r="X46" s="85">
        <v>5457</v>
      </c>
      <c r="Y46" s="85">
        <v>571219</v>
      </c>
      <c r="Z46" s="85"/>
      <c r="AA46" s="84">
        <v>152326</v>
      </c>
      <c r="AB46" s="86">
        <v>24</v>
      </c>
      <c r="AC46" s="85">
        <v>59</v>
      </c>
      <c r="AD46" s="85"/>
      <c r="AE46" s="84"/>
      <c r="AF46" s="95"/>
      <c r="AG46" s="86">
        <v>3</v>
      </c>
      <c r="AH46" s="85">
        <v>1</v>
      </c>
      <c r="AI46" s="86">
        <v>9044252</v>
      </c>
      <c r="AJ46" s="93">
        <v>7895428</v>
      </c>
      <c r="AK46" s="95">
        <v>5911755</v>
      </c>
      <c r="AL46" s="91">
        <v>3868</v>
      </c>
    </row>
    <row r="47" spans="1:38" ht="13.5">
      <c r="A47" s="124"/>
      <c r="B47" s="62"/>
      <c r="C47" s="62"/>
      <c r="D47" s="62"/>
      <c r="E47" s="62"/>
      <c r="F47" s="97"/>
      <c r="G47" s="98">
        <v>36407</v>
      </c>
      <c r="H47" s="97"/>
      <c r="I47" s="99">
        <v>578345</v>
      </c>
      <c r="J47" s="100"/>
      <c r="K47" s="99"/>
      <c r="L47" s="98">
        <v>10096</v>
      </c>
      <c r="M47" s="98">
        <v>1251</v>
      </c>
      <c r="N47" s="97"/>
      <c r="O47" s="99"/>
      <c r="P47" s="98"/>
      <c r="Q47" s="98"/>
      <c r="R47" s="101">
        <v>1464771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86375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1285173.8</v>
      </c>
      <c r="J54" s="110">
        <f>IF(H55=0,0,I54/H55*100)</f>
        <v>67.87027788407296</v>
      </c>
      <c r="K54" s="65"/>
      <c r="L54" s="2">
        <f>SUM(L9,L12,L18,L21,L33,L36,L42)</f>
        <v>1744</v>
      </c>
      <c r="M54" s="2">
        <f>SUM(M9,M12,M18,M21,M33,M36,M42)</f>
        <v>13</v>
      </c>
      <c r="N54" s="3"/>
      <c r="O54" s="65"/>
      <c r="P54" s="2"/>
      <c r="Q54" s="2"/>
      <c r="R54" s="111">
        <f>IF(H55=0,0,(O55+P55+Q55)/H55*100)</f>
        <v>95.08337092538987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378075.6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1991722.3</v>
      </c>
      <c r="G55" s="68">
        <f>SUM(G10,G13,G19,G22,G34,G37,G43)</f>
        <v>35836.1</v>
      </c>
      <c r="H55" s="3">
        <f>SUM(H10,H13,H19,H22,H34,H37,H43)</f>
        <v>1893573.8</v>
      </c>
      <c r="I55" s="69"/>
      <c r="J55" s="112"/>
      <c r="K55" s="65">
        <f>SUM(K10,K13,K19,K22,K34,K37,K43)</f>
        <v>1858537.9</v>
      </c>
      <c r="L55" s="71"/>
      <c r="M55" s="71"/>
      <c r="N55" s="3">
        <f>SUM(N10,N13,N19,N22,N34,N37,N43)</f>
        <v>93100</v>
      </c>
      <c r="O55" s="65">
        <f>SUM(O10,O13,O19,O22,O34,O37,O43)</f>
        <v>159736.7</v>
      </c>
      <c r="P55" s="2">
        <f>SUM(P10,P13,P19,P22,P34,P37,P43)</f>
        <v>414003.4</v>
      </c>
      <c r="Q55" s="2">
        <f>SUM(Q10,Q13,Q19,Q22,Q34,Q37,Q43)</f>
        <v>1226733.7</v>
      </c>
      <c r="R55" s="72"/>
      <c r="S55" s="1">
        <f aca="true" t="shared" si="8" ref="S55:AE55">SUM(S10,S13,S19,S22,S34,S37,S43)</f>
        <v>2541.5</v>
      </c>
      <c r="T55" s="2">
        <f t="shared" si="8"/>
        <v>33409.9</v>
      </c>
      <c r="U55" s="2">
        <f t="shared" si="8"/>
        <v>485197.30000000005</v>
      </c>
      <c r="V55" s="2">
        <f t="shared" si="8"/>
        <v>764025.1</v>
      </c>
      <c r="W55" s="2">
        <f t="shared" si="8"/>
        <v>2684.5</v>
      </c>
      <c r="X55" s="2">
        <f t="shared" si="8"/>
        <v>19566.1</v>
      </c>
      <c r="Y55" s="2">
        <f t="shared" si="8"/>
        <v>586148.4</v>
      </c>
      <c r="Z55" s="2">
        <f t="shared" si="8"/>
        <v>62.8</v>
      </c>
      <c r="AA55" s="3">
        <f t="shared" si="8"/>
        <v>152388.8</v>
      </c>
      <c r="AB55" s="65">
        <f t="shared" si="8"/>
        <v>27</v>
      </c>
      <c r="AC55" s="65">
        <f t="shared" si="8"/>
        <v>68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18</v>
      </c>
      <c r="AH55" s="2">
        <f t="shared" si="9"/>
        <v>1</v>
      </c>
      <c r="AI55" s="65">
        <f t="shared" si="9"/>
        <v>16016432.8</v>
      </c>
      <c r="AJ55" s="69">
        <f t="shared" si="9"/>
        <v>12059659.5</v>
      </c>
      <c r="AK55" s="71">
        <f t="shared" si="9"/>
        <v>8228695.8</v>
      </c>
      <c r="AL55" s="67">
        <f t="shared" si="9"/>
        <v>3897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62313.4</v>
      </c>
      <c r="H56" s="115"/>
      <c r="I56" s="117">
        <f>SUM(I11,I14,I20,I23,I35,I38,I44)</f>
        <v>608399</v>
      </c>
      <c r="J56" s="115"/>
      <c r="K56" s="117"/>
      <c r="L56" s="116">
        <f>SUM(L11,L14,L20,L23,L35,L38,L44)</f>
        <v>27010.699999999997</v>
      </c>
      <c r="M56" s="116">
        <f>SUM(M11,M14,M20,M23,M35,M38,M44)</f>
        <v>8024.2</v>
      </c>
      <c r="N56" s="115"/>
      <c r="O56" s="117"/>
      <c r="P56" s="116"/>
      <c r="Q56" s="116"/>
      <c r="R56" s="118">
        <f>SUM(O55:Q55)</f>
        <v>1800473.8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256337.80000000002</v>
      </c>
      <c r="AG56" s="117"/>
      <c r="AH56" s="116"/>
      <c r="AI56" s="117"/>
      <c r="AJ56" s="117"/>
      <c r="AK56" s="116"/>
      <c r="AL56" s="120"/>
    </row>
    <row r="57" spans="1:38" ht="13.5">
      <c r="A57" s="82" t="s">
        <v>111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112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30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108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愛南町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/>
      <c r="H9" s="84"/>
      <c r="I9" s="86">
        <v>29100</v>
      </c>
      <c r="J9" s="87">
        <v>100</v>
      </c>
      <c r="K9" s="86"/>
      <c r="L9" s="85">
        <v>44</v>
      </c>
      <c r="M9" s="85">
        <v>5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39232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29100</v>
      </c>
      <c r="G10" s="92">
        <v>0</v>
      </c>
      <c r="H10" s="84">
        <v>29100</v>
      </c>
      <c r="I10" s="93"/>
      <c r="J10" s="94"/>
      <c r="K10" s="86">
        <v>25549</v>
      </c>
      <c r="L10" s="95"/>
      <c r="M10" s="95"/>
      <c r="N10" s="84">
        <v>0</v>
      </c>
      <c r="O10" s="86">
        <v>2616</v>
      </c>
      <c r="P10" s="85">
        <v>26484</v>
      </c>
      <c r="Q10" s="85">
        <v>0</v>
      </c>
      <c r="R10" s="96"/>
      <c r="S10" s="89">
        <v>0</v>
      </c>
      <c r="T10" s="85">
        <v>0</v>
      </c>
      <c r="U10" s="85">
        <v>29100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0</v>
      </c>
      <c r="AC10" s="85">
        <v>0</v>
      </c>
      <c r="AD10" s="85">
        <v>0</v>
      </c>
      <c r="AE10" s="84">
        <v>0</v>
      </c>
      <c r="AF10" s="95"/>
      <c r="AG10" s="86">
        <v>3</v>
      </c>
      <c r="AH10" s="85">
        <v>0</v>
      </c>
      <c r="AI10" s="86">
        <v>823988</v>
      </c>
      <c r="AJ10" s="93">
        <v>303338</v>
      </c>
      <c r="AK10" s="95">
        <v>201813</v>
      </c>
      <c r="AL10" s="91">
        <v>1</v>
      </c>
    </row>
    <row r="11" spans="1:38" ht="13.5">
      <c r="A11" s="124"/>
      <c r="B11" s="62"/>
      <c r="C11" s="62"/>
      <c r="D11" s="62"/>
      <c r="E11" s="62"/>
      <c r="F11" s="97"/>
      <c r="G11" s="98"/>
      <c r="H11" s="97"/>
      <c r="I11" s="99">
        <v>0</v>
      </c>
      <c r="J11" s="100"/>
      <c r="K11" s="99"/>
      <c r="L11" s="98">
        <v>935</v>
      </c>
      <c r="M11" s="98">
        <v>2616</v>
      </c>
      <c r="N11" s="97"/>
      <c r="O11" s="99"/>
      <c r="P11" s="98"/>
      <c r="Q11" s="98"/>
      <c r="R11" s="101">
        <v>29100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28895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0</v>
      </c>
      <c r="J12" s="87">
        <v>0</v>
      </c>
      <c r="K12" s="86" t="s">
        <v>115</v>
      </c>
      <c r="L12" s="85">
        <v>0</v>
      </c>
      <c r="M12" s="85">
        <v>0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 t="s">
        <v>115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29670</v>
      </c>
      <c r="G13" s="92">
        <v>0</v>
      </c>
      <c r="H13" s="84">
        <v>0</v>
      </c>
      <c r="I13" s="93" t="s">
        <v>115</v>
      </c>
      <c r="J13" s="94" t="s">
        <v>115</v>
      </c>
      <c r="K13" s="86">
        <v>0</v>
      </c>
      <c r="L13" s="95" t="s">
        <v>115</v>
      </c>
      <c r="M13" s="95" t="s">
        <v>115</v>
      </c>
      <c r="N13" s="84">
        <v>0</v>
      </c>
      <c r="O13" s="86">
        <v>0</v>
      </c>
      <c r="P13" s="85">
        <v>0</v>
      </c>
      <c r="Q13" s="85">
        <v>0</v>
      </c>
      <c r="R13" s="96" t="s">
        <v>115</v>
      </c>
      <c r="S13" s="89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4">
        <v>0</v>
      </c>
      <c r="AB13" s="86">
        <v>0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0</v>
      </c>
      <c r="AJ13" s="93">
        <v>0</v>
      </c>
      <c r="AK13" s="95">
        <v>0</v>
      </c>
      <c r="AL13" s="91">
        <v>1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29670</v>
      </c>
      <c r="H14" s="97" t="s">
        <v>115</v>
      </c>
      <c r="I14" s="99">
        <v>0</v>
      </c>
      <c r="J14" s="100" t="s">
        <v>115</v>
      </c>
      <c r="K14" s="99" t="s">
        <v>115</v>
      </c>
      <c r="L14" s="98">
        <v>0</v>
      </c>
      <c r="M14" s="98">
        <v>0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0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0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29100</v>
      </c>
      <c r="J15" s="110">
        <f>IF(H16=0,0,I15/H16*100)</f>
        <v>100</v>
      </c>
      <c r="K15" s="65"/>
      <c r="L15" s="2">
        <f>SUM(L9,L12)</f>
        <v>44</v>
      </c>
      <c r="M15" s="2">
        <f>SUM(M9,M12)</f>
        <v>5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39232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58770</v>
      </c>
      <c r="G16" s="68">
        <f>SUM(G10,G13)</f>
        <v>0</v>
      </c>
      <c r="H16" s="3">
        <f>SUM(H10,H13)</f>
        <v>29100</v>
      </c>
      <c r="I16" s="69"/>
      <c r="J16" s="70"/>
      <c r="K16" s="65">
        <f>SUM(K10,K13)</f>
        <v>25549</v>
      </c>
      <c r="L16" s="71"/>
      <c r="M16" s="71"/>
      <c r="N16" s="3">
        <f>SUM(N10,N13)</f>
        <v>0</v>
      </c>
      <c r="O16" s="65">
        <f>SUM(O10,O13)</f>
        <v>2616</v>
      </c>
      <c r="P16" s="2">
        <f>SUM(P10,P13)</f>
        <v>26484</v>
      </c>
      <c r="Q16" s="2">
        <f>SUM(Q10,Q13)</f>
        <v>0</v>
      </c>
      <c r="R16" s="72"/>
      <c r="S16" s="1">
        <f aca="true" t="shared" si="0" ref="S16:AE16">SUM(S10,S13)</f>
        <v>0</v>
      </c>
      <c r="T16" s="2">
        <f t="shared" si="0"/>
        <v>0</v>
      </c>
      <c r="U16" s="2">
        <f t="shared" si="0"/>
        <v>29100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0</v>
      </c>
      <c r="AA16" s="3">
        <f t="shared" si="0"/>
        <v>0</v>
      </c>
      <c r="AB16" s="65">
        <f t="shared" si="0"/>
        <v>0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3</v>
      </c>
      <c r="AH16" s="2">
        <f t="shared" si="1"/>
        <v>0</v>
      </c>
      <c r="AI16" s="65">
        <f t="shared" si="1"/>
        <v>823988</v>
      </c>
      <c r="AJ16" s="69">
        <f t="shared" si="1"/>
        <v>303338</v>
      </c>
      <c r="AK16" s="71">
        <f t="shared" si="1"/>
        <v>201813</v>
      </c>
      <c r="AL16" s="67">
        <f t="shared" si="1"/>
        <v>2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29670</v>
      </c>
      <c r="H17" s="73"/>
      <c r="I17" s="75">
        <f>SUM(I11,I14)</f>
        <v>0</v>
      </c>
      <c r="J17" s="76"/>
      <c r="K17" s="75"/>
      <c r="L17" s="74">
        <f>SUM(L11,L14)</f>
        <v>935</v>
      </c>
      <c r="M17" s="74">
        <f>SUM(M11,M14)</f>
        <v>2616</v>
      </c>
      <c r="N17" s="73"/>
      <c r="O17" s="75"/>
      <c r="P17" s="74"/>
      <c r="Q17" s="74"/>
      <c r="R17" s="77">
        <f>SUM(O16:Q16)</f>
        <v>29100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28895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50778.4</v>
      </c>
      <c r="J18" s="87">
        <v>91.6</v>
      </c>
      <c r="K18" s="86" t="s">
        <v>115</v>
      </c>
      <c r="L18" s="85">
        <v>38</v>
      </c>
      <c r="M18" s="85">
        <v>1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99.8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13534.2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55445.8</v>
      </c>
      <c r="G19" s="92">
        <v>0</v>
      </c>
      <c r="H19" s="84">
        <v>55445.8</v>
      </c>
      <c r="I19" s="93" t="s">
        <v>115</v>
      </c>
      <c r="J19" s="94" t="s">
        <v>115</v>
      </c>
      <c r="K19" s="86">
        <v>54568.5</v>
      </c>
      <c r="L19" s="95" t="s">
        <v>115</v>
      </c>
      <c r="M19" s="95" t="s">
        <v>115</v>
      </c>
      <c r="N19" s="84">
        <v>114.9</v>
      </c>
      <c r="O19" s="86">
        <v>165</v>
      </c>
      <c r="P19" s="85">
        <v>25345.1</v>
      </c>
      <c r="Q19" s="85">
        <v>29820.8</v>
      </c>
      <c r="R19" s="96" t="s">
        <v>115</v>
      </c>
      <c r="S19" s="89">
        <v>10.9</v>
      </c>
      <c r="T19" s="85">
        <v>104.5</v>
      </c>
      <c r="U19" s="85">
        <v>36275.5</v>
      </c>
      <c r="V19" s="85">
        <v>14387.5</v>
      </c>
      <c r="W19" s="85">
        <v>195.7</v>
      </c>
      <c r="X19" s="85">
        <v>2427.2</v>
      </c>
      <c r="Y19" s="85">
        <v>2044.5</v>
      </c>
      <c r="Z19" s="85">
        <v>0</v>
      </c>
      <c r="AA19" s="84">
        <v>0</v>
      </c>
      <c r="AB19" s="86">
        <v>0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940145.9</v>
      </c>
      <c r="AJ19" s="93">
        <v>488906.2</v>
      </c>
      <c r="AK19" s="95">
        <v>315397</v>
      </c>
      <c r="AL19" s="91">
        <v>3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0</v>
      </c>
      <c r="H20" s="97" t="s">
        <v>115</v>
      </c>
      <c r="I20" s="99">
        <v>4667.4</v>
      </c>
      <c r="J20" s="100" t="s">
        <v>115</v>
      </c>
      <c r="K20" s="99" t="s">
        <v>115</v>
      </c>
      <c r="L20" s="98">
        <v>712.3</v>
      </c>
      <c r="M20" s="98">
        <v>165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55330.9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11338.8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72348.2</v>
      </c>
      <c r="J21" s="87">
        <v>72.3</v>
      </c>
      <c r="K21" s="86" t="s">
        <v>115</v>
      </c>
      <c r="L21" s="85">
        <v>65</v>
      </c>
      <c r="M21" s="85">
        <v>2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100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18190.1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100214.9</v>
      </c>
      <c r="G22" s="92">
        <v>0</v>
      </c>
      <c r="H22" s="84">
        <v>100040</v>
      </c>
      <c r="I22" s="93" t="s">
        <v>115</v>
      </c>
      <c r="J22" s="94" t="s">
        <v>115</v>
      </c>
      <c r="K22" s="86">
        <v>98421.8</v>
      </c>
      <c r="L22" s="95" t="s">
        <v>115</v>
      </c>
      <c r="M22" s="95" t="s">
        <v>115</v>
      </c>
      <c r="N22" s="84">
        <v>40.2</v>
      </c>
      <c r="O22" s="86">
        <v>631.1</v>
      </c>
      <c r="P22" s="85">
        <v>40072.1</v>
      </c>
      <c r="Q22" s="85">
        <v>59296.6</v>
      </c>
      <c r="R22" s="96" t="s">
        <v>115</v>
      </c>
      <c r="S22" s="89">
        <v>0</v>
      </c>
      <c r="T22" s="85">
        <v>372.4</v>
      </c>
      <c r="U22" s="85">
        <v>54240.1</v>
      </c>
      <c r="V22" s="85">
        <v>17735.7</v>
      </c>
      <c r="W22" s="85">
        <v>829.7</v>
      </c>
      <c r="X22" s="85">
        <v>14690.8</v>
      </c>
      <c r="Y22" s="85">
        <v>12171.3</v>
      </c>
      <c r="Z22" s="85">
        <v>40.7</v>
      </c>
      <c r="AA22" s="84">
        <v>81.2</v>
      </c>
      <c r="AB22" s="86">
        <v>0</v>
      </c>
      <c r="AC22" s="85">
        <v>0</v>
      </c>
      <c r="AD22" s="85" t="s">
        <v>115</v>
      </c>
      <c r="AE22" s="84" t="s">
        <v>115</v>
      </c>
      <c r="AF22" s="95" t="s">
        <v>115</v>
      </c>
      <c r="AG22" s="86">
        <v>0</v>
      </c>
      <c r="AH22" s="85">
        <v>0</v>
      </c>
      <c r="AI22" s="86">
        <v>1541777</v>
      </c>
      <c r="AJ22" s="93">
        <v>818536.1</v>
      </c>
      <c r="AK22" s="95">
        <v>528287.8</v>
      </c>
      <c r="AL22" s="91">
        <v>10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174.9</v>
      </c>
      <c r="H23" s="97" t="s">
        <v>115</v>
      </c>
      <c r="I23" s="99">
        <v>27691.8</v>
      </c>
      <c r="J23" s="100" t="s">
        <v>115</v>
      </c>
      <c r="K23" s="99" t="s">
        <v>115</v>
      </c>
      <c r="L23" s="98">
        <v>836.2</v>
      </c>
      <c r="M23" s="98">
        <v>782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99999.8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16100.8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123126.6</v>
      </c>
      <c r="J24" s="110">
        <f>IF(H25=0,0,I24/H25*100)</f>
        <v>79.18832459298535</v>
      </c>
      <c r="K24" s="65"/>
      <c r="L24" s="2">
        <f>SUM(L18,L21)</f>
        <v>103</v>
      </c>
      <c r="M24" s="2">
        <f>SUM(M18,M21)</f>
        <v>3</v>
      </c>
      <c r="N24" s="3"/>
      <c r="O24" s="65"/>
      <c r="P24" s="2"/>
      <c r="Q24" s="2"/>
      <c r="R24" s="111">
        <f>IF(H25=0,0,(O25+P25+Q25)/H25*100)</f>
        <v>99.90024812555231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31724.3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155660.7</v>
      </c>
      <c r="G25" s="68">
        <f>SUM(G19,G22)</f>
        <v>0</v>
      </c>
      <c r="H25" s="3">
        <f>SUM(H19,H22)</f>
        <v>155485.8</v>
      </c>
      <c r="I25" s="69"/>
      <c r="J25" s="70"/>
      <c r="K25" s="65">
        <f>SUM(K19,K22)</f>
        <v>152990.3</v>
      </c>
      <c r="L25" s="71"/>
      <c r="M25" s="71"/>
      <c r="N25" s="3">
        <f>SUM(N19,N22)</f>
        <v>155.10000000000002</v>
      </c>
      <c r="O25" s="65">
        <f>SUM(O19,O22)</f>
        <v>796.1</v>
      </c>
      <c r="P25" s="2">
        <f>SUM(P19,P22)</f>
        <v>65417.2</v>
      </c>
      <c r="Q25" s="2">
        <f>SUM(Q19,Q22)</f>
        <v>89117.4</v>
      </c>
      <c r="R25" s="72"/>
      <c r="S25" s="1">
        <f aca="true" t="shared" si="2" ref="S25:AE25">SUM(S19,S22)</f>
        <v>10.9</v>
      </c>
      <c r="T25" s="2">
        <f t="shared" si="2"/>
        <v>476.9</v>
      </c>
      <c r="U25" s="2">
        <f t="shared" si="2"/>
        <v>90515.6</v>
      </c>
      <c r="V25" s="2">
        <f t="shared" si="2"/>
        <v>32123.2</v>
      </c>
      <c r="W25" s="2">
        <f t="shared" si="2"/>
        <v>1025.4</v>
      </c>
      <c r="X25" s="2">
        <f t="shared" si="2"/>
        <v>17118</v>
      </c>
      <c r="Y25" s="2">
        <f t="shared" si="2"/>
        <v>14215.8</v>
      </c>
      <c r="Z25" s="2">
        <f t="shared" si="2"/>
        <v>40.7</v>
      </c>
      <c r="AA25" s="3">
        <f t="shared" si="2"/>
        <v>81.2</v>
      </c>
      <c r="AB25" s="65">
        <f t="shared" si="2"/>
        <v>0</v>
      </c>
      <c r="AC25" s="2">
        <f t="shared" si="2"/>
        <v>0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0</v>
      </c>
      <c r="AH25" s="2">
        <f t="shared" si="3"/>
        <v>0</v>
      </c>
      <c r="AI25" s="65">
        <f t="shared" si="3"/>
        <v>2481922.9</v>
      </c>
      <c r="AJ25" s="69">
        <f t="shared" si="3"/>
        <v>1307442.3</v>
      </c>
      <c r="AK25" s="71">
        <f t="shared" si="3"/>
        <v>843684.8</v>
      </c>
      <c r="AL25" s="67">
        <f t="shared" si="3"/>
        <v>13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174.9</v>
      </c>
      <c r="H26" s="73"/>
      <c r="I26" s="75">
        <f>SUM(I20,I23)</f>
        <v>32359.199999999997</v>
      </c>
      <c r="J26" s="76"/>
      <c r="K26" s="75"/>
      <c r="L26" s="74">
        <f>SUM(L20,L23)</f>
        <v>1548.5</v>
      </c>
      <c r="M26" s="74">
        <f>SUM(M20,M23)</f>
        <v>947</v>
      </c>
      <c r="N26" s="73"/>
      <c r="O26" s="75"/>
      <c r="P26" s="74"/>
      <c r="Q26" s="74"/>
      <c r="R26" s="77">
        <f>SUM(O25:Q25)</f>
        <v>155330.7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27439.6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152226.59999999998</v>
      </c>
      <c r="J27" s="110">
        <f>IF(H28=0,0,I27/H28*100)</f>
        <v>82.46929070383528</v>
      </c>
      <c r="K27" s="65"/>
      <c r="L27" s="2">
        <f>SUM(L18,L9,L12,L21)</f>
        <v>147</v>
      </c>
      <c r="M27" s="2">
        <f>SUM(M18,M9,M12,M21)</f>
        <v>8</v>
      </c>
      <c r="N27" s="3"/>
      <c r="O27" s="65"/>
      <c r="P27" s="2"/>
      <c r="Q27" s="2"/>
      <c r="R27" s="111">
        <f>IF(H28=0,0,(O28+P28+Q28)/H28*100)</f>
        <v>99.9159740348391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70956.29999999999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214430.7</v>
      </c>
      <c r="G28" s="68">
        <f>SUM(G19,G10,G13,G22)</f>
        <v>0</v>
      </c>
      <c r="H28" s="3">
        <f>SUM(H19,H10,H13,H22)</f>
        <v>184585.8</v>
      </c>
      <c r="I28" s="69"/>
      <c r="J28" s="70"/>
      <c r="K28" s="65">
        <f>SUM(K19,K10,K13,K22)</f>
        <v>178539.3</v>
      </c>
      <c r="L28" s="71"/>
      <c r="M28" s="71"/>
      <c r="N28" s="3">
        <f>SUM(N19,N10,N13,N22)</f>
        <v>155.10000000000002</v>
      </c>
      <c r="O28" s="65">
        <f>SUM(O19,O10,O13,O22)</f>
        <v>3412.1</v>
      </c>
      <c r="P28" s="2">
        <f>SUM(P19,P10,P13,P22)</f>
        <v>91901.2</v>
      </c>
      <c r="Q28" s="2">
        <f>SUM(Q19,Q10,Q13,Q22)</f>
        <v>89117.4</v>
      </c>
      <c r="R28" s="108"/>
      <c r="S28" s="1">
        <f aca="true" t="shared" si="4" ref="S28:AE28">SUM(S19,S10,S13,S22)</f>
        <v>10.9</v>
      </c>
      <c r="T28" s="2">
        <f t="shared" si="4"/>
        <v>476.9</v>
      </c>
      <c r="U28" s="2">
        <f t="shared" si="4"/>
        <v>119615.6</v>
      </c>
      <c r="V28" s="2">
        <f t="shared" si="4"/>
        <v>32123.2</v>
      </c>
      <c r="W28" s="2">
        <f t="shared" si="4"/>
        <v>1025.4</v>
      </c>
      <c r="X28" s="2">
        <f t="shared" si="4"/>
        <v>17118</v>
      </c>
      <c r="Y28" s="2">
        <f t="shared" si="4"/>
        <v>14215.8</v>
      </c>
      <c r="Z28" s="2">
        <f t="shared" si="4"/>
        <v>40.7</v>
      </c>
      <c r="AA28" s="3">
        <f t="shared" si="4"/>
        <v>81.2</v>
      </c>
      <c r="AB28" s="65">
        <f t="shared" si="4"/>
        <v>0</v>
      </c>
      <c r="AC28" s="2">
        <f t="shared" si="4"/>
        <v>0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3</v>
      </c>
      <c r="AH28" s="2">
        <f t="shared" si="5"/>
        <v>0</v>
      </c>
      <c r="AI28" s="65">
        <f t="shared" si="5"/>
        <v>3305910.9</v>
      </c>
      <c r="AJ28" s="69">
        <f t="shared" si="5"/>
        <v>1610780.2999999998</v>
      </c>
      <c r="AK28" s="71">
        <f t="shared" si="5"/>
        <v>1045497.8</v>
      </c>
      <c r="AL28" s="67">
        <f t="shared" si="5"/>
        <v>15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29844.9</v>
      </c>
      <c r="H29" s="73"/>
      <c r="I29" s="75">
        <f>SUM(I20,I11,I14,I23)</f>
        <v>32359.199999999997</v>
      </c>
      <c r="J29" s="76"/>
      <c r="K29" s="75"/>
      <c r="L29" s="74">
        <f>SUM(L20,L11,L14,L23)</f>
        <v>2483.5</v>
      </c>
      <c r="M29" s="74">
        <f>SUM(M20,M11,M14,M23)</f>
        <v>3563</v>
      </c>
      <c r="N29" s="73"/>
      <c r="O29" s="75"/>
      <c r="P29" s="74"/>
      <c r="Q29" s="74"/>
      <c r="R29" s="77">
        <f>SUM(O28:Q28)</f>
        <v>184430.7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56334.600000000006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123126.6</v>
      </c>
      <c r="J30" s="110">
        <f>IF(H31=0,0,I30/H31*100)</f>
        <v>79.18832459298535</v>
      </c>
      <c r="K30" s="65"/>
      <c r="L30" s="2">
        <f>SUM(L21,L12,L18)</f>
        <v>103</v>
      </c>
      <c r="M30" s="2">
        <f>SUM(M21,M12,M18)</f>
        <v>3</v>
      </c>
      <c r="N30" s="3"/>
      <c r="O30" s="65"/>
      <c r="P30" s="2"/>
      <c r="Q30" s="2"/>
      <c r="R30" s="111">
        <f>IF(H31=0,0,(O31+P31+Q31)/H31*100)</f>
        <v>99.90024812555231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31724.3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185330.7</v>
      </c>
      <c r="G31" s="68">
        <f>SUM(G22,G13,G19)</f>
        <v>0</v>
      </c>
      <c r="H31" s="3">
        <f>SUM(H22,H13,H19)</f>
        <v>155485.8</v>
      </c>
      <c r="I31" s="69"/>
      <c r="J31" s="70"/>
      <c r="K31" s="65">
        <f>SUM(K22,K13,K19)</f>
        <v>152990.3</v>
      </c>
      <c r="L31" s="71"/>
      <c r="M31" s="71"/>
      <c r="N31" s="3">
        <f>SUM(N22,N13,N19)</f>
        <v>155.10000000000002</v>
      </c>
      <c r="O31" s="65">
        <f>SUM(O22,O13,O19)</f>
        <v>796.1</v>
      </c>
      <c r="P31" s="2">
        <f>SUM(P22,P13,P19)</f>
        <v>65417.2</v>
      </c>
      <c r="Q31" s="2">
        <f>SUM(Q22,Q13,Q19)</f>
        <v>89117.4</v>
      </c>
      <c r="R31" s="108"/>
      <c r="S31" s="1">
        <f aca="true" t="shared" si="6" ref="S31:AE31">SUM(S22,S13,S19)</f>
        <v>10.9</v>
      </c>
      <c r="T31" s="2">
        <f t="shared" si="6"/>
        <v>476.9</v>
      </c>
      <c r="U31" s="2">
        <f t="shared" si="6"/>
        <v>90515.6</v>
      </c>
      <c r="V31" s="2">
        <f t="shared" si="6"/>
        <v>32123.2</v>
      </c>
      <c r="W31" s="2">
        <f t="shared" si="6"/>
        <v>1025.4</v>
      </c>
      <c r="X31" s="2">
        <f t="shared" si="6"/>
        <v>17118</v>
      </c>
      <c r="Y31" s="2">
        <f t="shared" si="6"/>
        <v>14215.8</v>
      </c>
      <c r="Z31" s="2">
        <f t="shared" si="6"/>
        <v>40.7</v>
      </c>
      <c r="AA31" s="3">
        <f t="shared" si="6"/>
        <v>81.2</v>
      </c>
      <c r="AB31" s="65">
        <f t="shared" si="6"/>
        <v>0</v>
      </c>
      <c r="AC31" s="2">
        <f t="shared" si="6"/>
        <v>0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0</v>
      </c>
      <c r="AH31" s="2">
        <f t="shared" si="7"/>
        <v>0</v>
      </c>
      <c r="AI31" s="65">
        <f t="shared" si="7"/>
        <v>2481922.9</v>
      </c>
      <c r="AJ31" s="69">
        <f t="shared" si="7"/>
        <v>1307442.3</v>
      </c>
      <c r="AK31" s="71">
        <f t="shared" si="7"/>
        <v>843684.8</v>
      </c>
      <c r="AL31" s="67">
        <f t="shared" si="7"/>
        <v>14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29844.9</v>
      </c>
      <c r="H32" s="73"/>
      <c r="I32" s="75">
        <f>SUM(I23,I14,I20)</f>
        <v>32359.199999999997</v>
      </c>
      <c r="J32" s="76"/>
      <c r="K32" s="75"/>
      <c r="L32" s="74">
        <f>SUM(L23,L14,L20)</f>
        <v>1548.5</v>
      </c>
      <c r="M32" s="74">
        <f>SUM(M23,M14,M20)</f>
        <v>947</v>
      </c>
      <c r="N32" s="73"/>
      <c r="O32" s="75"/>
      <c r="P32" s="74"/>
      <c r="Q32" s="74"/>
      <c r="R32" s="77">
        <f>SUM(O31:Q31)</f>
        <v>155330.7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27439.6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38354</v>
      </c>
      <c r="J33" s="104">
        <v>86.2</v>
      </c>
      <c r="K33" s="86"/>
      <c r="L33" s="85">
        <v>42</v>
      </c>
      <c r="M33" s="85">
        <v>4</v>
      </c>
      <c r="N33" s="84"/>
      <c r="O33" s="86"/>
      <c r="P33" s="85"/>
      <c r="Q33" s="85"/>
      <c r="R33" s="105">
        <v>97.9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7969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46783</v>
      </c>
      <c r="G34" s="92"/>
      <c r="H34" s="84">
        <v>44447</v>
      </c>
      <c r="I34" s="93"/>
      <c r="J34" s="94"/>
      <c r="K34" s="86">
        <v>42669</v>
      </c>
      <c r="L34" s="95"/>
      <c r="M34" s="95"/>
      <c r="N34" s="84">
        <v>946</v>
      </c>
      <c r="O34" s="86">
        <v>1379</v>
      </c>
      <c r="P34" s="85">
        <v>3071</v>
      </c>
      <c r="Q34" s="85">
        <v>39051</v>
      </c>
      <c r="R34" s="96"/>
      <c r="S34" s="89"/>
      <c r="T34" s="85">
        <v>74</v>
      </c>
      <c r="U34" s="85">
        <v>16578</v>
      </c>
      <c r="V34" s="85">
        <v>21702</v>
      </c>
      <c r="W34" s="85">
        <v>97</v>
      </c>
      <c r="X34" s="85">
        <v>380</v>
      </c>
      <c r="Y34" s="85">
        <v>5616</v>
      </c>
      <c r="Z34" s="85"/>
      <c r="AA34" s="84">
        <v>144</v>
      </c>
      <c r="AB34" s="86"/>
      <c r="AC34" s="85"/>
      <c r="AD34" s="85"/>
      <c r="AE34" s="84"/>
      <c r="AF34" s="95"/>
      <c r="AG34" s="86"/>
      <c r="AH34" s="85"/>
      <c r="AI34" s="86">
        <v>361557</v>
      </c>
      <c r="AJ34" s="93">
        <v>290255</v>
      </c>
      <c r="AK34" s="95">
        <v>226528</v>
      </c>
      <c r="AL34" s="91">
        <v>34</v>
      </c>
    </row>
    <row r="35" spans="1:38" ht="13.5">
      <c r="A35" s="48"/>
      <c r="B35" s="62"/>
      <c r="C35" s="62"/>
      <c r="D35" s="62"/>
      <c r="E35" s="62"/>
      <c r="F35" s="97"/>
      <c r="G35" s="98">
        <v>2336</v>
      </c>
      <c r="H35" s="97"/>
      <c r="I35" s="99">
        <v>6093</v>
      </c>
      <c r="J35" s="100"/>
      <c r="K35" s="99"/>
      <c r="L35" s="98">
        <v>562</v>
      </c>
      <c r="M35" s="98">
        <v>1216</v>
      </c>
      <c r="N35" s="97"/>
      <c r="O35" s="99"/>
      <c r="P35" s="98"/>
      <c r="Q35" s="98"/>
      <c r="R35" s="101">
        <v>43501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6844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50649</v>
      </c>
      <c r="J36" s="104">
        <v>85.6</v>
      </c>
      <c r="K36" s="86"/>
      <c r="L36" s="85">
        <v>49</v>
      </c>
      <c r="M36" s="85"/>
      <c r="N36" s="84"/>
      <c r="O36" s="86"/>
      <c r="P36" s="85"/>
      <c r="Q36" s="85"/>
      <c r="R36" s="105">
        <v>96.5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1506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60001</v>
      </c>
      <c r="G37" s="92"/>
      <c r="H37" s="84">
        <v>59164</v>
      </c>
      <c r="I37" s="93"/>
      <c r="J37" s="94"/>
      <c r="K37" s="86">
        <v>58772</v>
      </c>
      <c r="L37" s="95"/>
      <c r="M37" s="95"/>
      <c r="N37" s="84">
        <v>2050</v>
      </c>
      <c r="O37" s="86">
        <v>1238</v>
      </c>
      <c r="P37" s="85"/>
      <c r="Q37" s="85">
        <v>55876</v>
      </c>
      <c r="R37" s="96"/>
      <c r="S37" s="89">
        <v>22</v>
      </c>
      <c r="T37" s="85">
        <v>84</v>
      </c>
      <c r="U37" s="85">
        <v>8439</v>
      </c>
      <c r="V37" s="85">
        <v>42104</v>
      </c>
      <c r="W37" s="85">
        <v>119</v>
      </c>
      <c r="X37" s="85">
        <v>968</v>
      </c>
      <c r="Y37" s="85">
        <v>7428</v>
      </c>
      <c r="Z37" s="85"/>
      <c r="AA37" s="84">
        <v>182</v>
      </c>
      <c r="AB37" s="86"/>
      <c r="AC37" s="85"/>
      <c r="AD37" s="85"/>
      <c r="AE37" s="84"/>
      <c r="AF37" s="95"/>
      <c r="AG37" s="86"/>
      <c r="AH37" s="85"/>
      <c r="AI37" s="86">
        <v>416924</v>
      </c>
      <c r="AJ37" s="93">
        <v>318611</v>
      </c>
      <c r="AK37" s="95">
        <v>257029</v>
      </c>
      <c r="AL37" s="91">
        <v>50</v>
      </c>
    </row>
    <row r="38" spans="1:38" ht="13.5">
      <c r="A38" s="48"/>
      <c r="B38" s="62"/>
      <c r="C38" s="62"/>
      <c r="D38" s="62"/>
      <c r="E38" s="62"/>
      <c r="F38" s="97"/>
      <c r="G38" s="98">
        <v>837</v>
      </c>
      <c r="H38" s="97"/>
      <c r="I38" s="99">
        <v>8515</v>
      </c>
      <c r="J38" s="100"/>
      <c r="K38" s="99"/>
      <c r="L38" s="98">
        <v>392</v>
      </c>
      <c r="M38" s="98"/>
      <c r="N38" s="97"/>
      <c r="O38" s="99"/>
      <c r="P38" s="98"/>
      <c r="Q38" s="98"/>
      <c r="R38" s="101">
        <v>57114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1595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89003</v>
      </c>
      <c r="J39" s="104">
        <v>85.9</v>
      </c>
      <c r="K39" s="86"/>
      <c r="L39" s="85">
        <v>91</v>
      </c>
      <c r="M39" s="85">
        <v>4</v>
      </c>
      <c r="N39" s="84"/>
      <c r="O39" s="86"/>
      <c r="P39" s="85"/>
      <c r="Q39" s="85"/>
      <c r="R39" s="105">
        <v>97.1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9475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106784</v>
      </c>
      <c r="G40" s="92"/>
      <c r="H40" s="84">
        <v>103611</v>
      </c>
      <c r="I40" s="93"/>
      <c r="J40" s="94"/>
      <c r="K40" s="86">
        <v>101441</v>
      </c>
      <c r="L40" s="95"/>
      <c r="M40" s="95"/>
      <c r="N40" s="84">
        <v>2996</v>
      </c>
      <c r="O40" s="86">
        <v>2617</v>
      </c>
      <c r="P40" s="85">
        <v>3071</v>
      </c>
      <c r="Q40" s="85">
        <v>94927</v>
      </c>
      <c r="R40" s="96"/>
      <c r="S40" s="89">
        <v>22</v>
      </c>
      <c r="T40" s="85">
        <v>158</v>
      </c>
      <c r="U40" s="85">
        <v>25017</v>
      </c>
      <c r="V40" s="85">
        <v>63806</v>
      </c>
      <c r="W40" s="85">
        <v>216</v>
      </c>
      <c r="X40" s="85">
        <v>1348</v>
      </c>
      <c r="Y40" s="85">
        <v>13044</v>
      </c>
      <c r="Z40" s="85"/>
      <c r="AA40" s="84">
        <v>326</v>
      </c>
      <c r="AB40" s="86"/>
      <c r="AC40" s="85"/>
      <c r="AD40" s="85"/>
      <c r="AE40" s="84"/>
      <c r="AF40" s="95"/>
      <c r="AG40" s="86"/>
      <c r="AH40" s="85"/>
      <c r="AI40" s="86">
        <v>778481</v>
      </c>
      <c r="AJ40" s="93">
        <v>608866</v>
      </c>
      <c r="AK40" s="95">
        <v>483557</v>
      </c>
      <c r="AL40" s="91">
        <v>84</v>
      </c>
    </row>
    <row r="41" spans="1:38" ht="13.5">
      <c r="A41" s="124"/>
      <c r="B41" s="62"/>
      <c r="C41" s="62"/>
      <c r="D41" s="62"/>
      <c r="E41" s="62"/>
      <c r="F41" s="97"/>
      <c r="G41" s="98">
        <v>3173</v>
      </c>
      <c r="H41" s="97"/>
      <c r="I41" s="99">
        <v>14608</v>
      </c>
      <c r="J41" s="100"/>
      <c r="K41" s="99"/>
      <c r="L41" s="98">
        <v>954</v>
      </c>
      <c r="M41" s="98">
        <v>1216</v>
      </c>
      <c r="N41" s="97"/>
      <c r="O41" s="99"/>
      <c r="P41" s="98"/>
      <c r="Q41" s="98"/>
      <c r="R41" s="101">
        <v>100615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8439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167074</v>
      </c>
      <c r="J42" s="104">
        <v>40.9</v>
      </c>
      <c r="K42" s="86"/>
      <c r="L42" s="85">
        <v>251</v>
      </c>
      <c r="M42" s="85">
        <v>2</v>
      </c>
      <c r="N42" s="84"/>
      <c r="O42" s="86"/>
      <c r="P42" s="85"/>
      <c r="Q42" s="85"/>
      <c r="R42" s="105">
        <v>81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5008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414124</v>
      </c>
      <c r="G43" s="92">
        <v>2078</v>
      </c>
      <c r="H43" s="84">
        <v>408117</v>
      </c>
      <c r="I43" s="93"/>
      <c r="J43" s="94"/>
      <c r="K43" s="86">
        <v>405778</v>
      </c>
      <c r="L43" s="95"/>
      <c r="M43" s="95"/>
      <c r="N43" s="84">
        <v>77405</v>
      </c>
      <c r="O43" s="86">
        <v>24571</v>
      </c>
      <c r="P43" s="85">
        <v>8350</v>
      </c>
      <c r="Q43" s="85">
        <v>297791</v>
      </c>
      <c r="R43" s="96"/>
      <c r="S43" s="89">
        <v>19</v>
      </c>
      <c r="T43" s="85">
        <v>686</v>
      </c>
      <c r="U43" s="85">
        <v>29221</v>
      </c>
      <c r="V43" s="85">
        <v>137148</v>
      </c>
      <c r="W43" s="85">
        <v>2874</v>
      </c>
      <c r="X43" s="85">
        <v>12849</v>
      </c>
      <c r="Y43" s="85">
        <v>225320</v>
      </c>
      <c r="Z43" s="85"/>
      <c r="AA43" s="84">
        <v>49797</v>
      </c>
      <c r="AB43" s="86"/>
      <c r="AC43" s="85"/>
      <c r="AD43" s="85"/>
      <c r="AE43" s="84"/>
      <c r="AF43" s="95"/>
      <c r="AG43" s="86"/>
      <c r="AH43" s="85"/>
      <c r="AI43" s="86">
        <v>2345075</v>
      </c>
      <c r="AJ43" s="93">
        <v>1708637</v>
      </c>
      <c r="AK43" s="95">
        <v>1291973</v>
      </c>
      <c r="AL43" s="91">
        <v>933</v>
      </c>
    </row>
    <row r="44" spans="1:38" ht="13.5">
      <c r="A44" s="48"/>
      <c r="B44" s="62"/>
      <c r="C44" s="62"/>
      <c r="D44" s="62"/>
      <c r="E44" s="62"/>
      <c r="F44" s="97"/>
      <c r="G44" s="98">
        <v>3929</v>
      </c>
      <c r="H44" s="97"/>
      <c r="I44" s="99">
        <v>241043</v>
      </c>
      <c r="J44" s="100"/>
      <c r="K44" s="99"/>
      <c r="L44" s="98">
        <v>2161</v>
      </c>
      <c r="M44" s="98">
        <v>178</v>
      </c>
      <c r="N44" s="97"/>
      <c r="O44" s="99"/>
      <c r="P44" s="98"/>
      <c r="Q44" s="98"/>
      <c r="R44" s="101">
        <v>330712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3863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256077</v>
      </c>
      <c r="J45" s="104">
        <v>50</v>
      </c>
      <c r="K45" s="86"/>
      <c r="L45" s="85">
        <v>342</v>
      </c>
      <c r="M45" s="85">
        <v>6</v>
      </c>
      <c r="N45" s="84"/>
      <c r="O45" s="86"/>
      <c r="P45" s="85"/>
      <c r="Q45" s="85"/>
      <c r="R45" s="105">
        <v>84.2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14483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520908</v>
      </c>
      <c r="G46" s="92">
        <v>2078</v>
      </c>
      <c r="H46" s="84">
        <v>511728</v>
      </c>
      <c r="I46" s="93"/>
      <c r="J46" s="94"/>
      <c r="K46" s="86">
        <v>507219</v>
      </c>
      <c r="L46" s="95"/>
      <c r="M46" s="95"/>
      <c r="N46" s="84">
        <v>80401</v>
      </c>
      <c r="O46" s="86">
        <v>27188</v>
      </c>
      <c r="P46" s="85">
        <v>11421</v>
      </c>
      <c r="Q46" s="85">
        <v>392718</v>
      </c>
      <c r="R46" s="106"/>
      <c r="S46" s="89">
        <v>41</v>
      </c>
      <c r="T46" s="85">
        <v>844</v>
      </c>
      <c r="U46" s="85">
        <v>54238</v>
      </c>
      <c r="V46" s="85">
        <v>200954</v>
      </c>
      <c r="W46" s="85">
        <v>3090</v>
      </c>
      <c r="X46" s="85">
        <v>14197</v>
      </c>
      <c r="Y46" s="85">
        <v>238364</v>
      </c>
      <c r="Z46" s="85"/>
      <c r="AA46" s="84">
        <v>50123</v>
      </c>
      <c r="AB46" s="86"/>
      <c r="AC46" s="85"/>
      <c r="AD46" s="85"/>
      <c r="AE46" s="84"/>
      <c r="AF46" s="95"/>
      <c r="AG46" s="86"/>
      <c r="AH46" s="85"/>
      <c r="AI46" s="86">
        <v>3123556</v>
      </c>
      <c r="AJ46" s="93">
        <v>2317503</v>
      </c>
      <c r="AK46" s="95">
        <v>1775530</v>
      </c>
      <c r="AL46" s="91">
        <v>1017</v>
      </c>
    </row>
    <row r="47" spans="1:38" ht="13.5">
      <c r="A47" s="124"/>
      <c r="B47" s="62"/>
      <c r="C47" s="62"/>
      <c r="D47" s="62"/>
      <c r="E47" s="62"/>
      <c r="F47" s="97"/>
      <c r="G47" s="98">
        <v>7102</v>
      </c>
      <c r="H47" s="97"/>
      <c r="I47" s="99">
        <v>255651</v>
      </c>
      <c r="J47" s="100"/>
      <c r="K47" s="99"/>
      <c r="L47" s="98">
        <v>3115</v>
      </c>
      <c r="M47" s="98">
        <v>1394</v>
      </c>
      <c r="N47" s="97"/>
      <c r="O47" s="99"/>
      <c r="P47" s="98"/>
      <c r="Q47" s="98"/>
      <c r="R47" s="101">
        <v>431327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12302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408303.6</v>
      </c>
      <c r="J54" s="110">
        <f>IF(H55=0,0,I54/H55*100)</f>
        <v>58.63787275219878</v>
      </c>
      <c r="K54" s="65"/>
      <c r="L54" s="2">
        <f>SUM(L9,L12,L18,L21,L33,L36,L42)</f>
        <v>489</v>
      </c>
      <c r="M54" s="2">
        <f>SUM(M9,M12,M18,M21,M33,M36,M42)</f>
        <v>14</v>
      </c>
      <c r="N54" s="3"/>
      <c r="O54" s="65"/>
      <c r="P54" s="2"/>
      <c r="Q54" s="2"/>
      <c r="R54" s="111">
        <f>IF(H55=0,0,(O55+P55+Q55)/H55*100)</f>
        <v>88.43106369570731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85439.29999999999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735338.7</v>
      </c>
      <c r="G55" s="68">
        <f>SUM(G10,G13,G19,G22,G34,G37,G43)</f>
        <v>2078</v>
      </c>
      <c r="H55" s="3">
        <f>SUM(H10,H13,H19,H22,H34,H37,H43)</f>
        <v>696313.8</v>
      </c>
      <c r="I55" s="69"/>
      <c r="J55" s="112"/>
      <c r="K55" s="65">
        <f>SUM(K10,K13,K19,K22,K34,K37,K43)</f>
        <v>685758.3</v>
      </c>
      <c r="L55" s="71"/>
      <c r="M55" s="71"/>
      <c r="N55" s="3">
        <f>SUM(N10,N13,N19,N22,N34,N37,N43)</f>
        <v>80556.1</v>
      </c>
      <c r="O55" s="65">
        <f>SUM(O10,O13,O19,O22,O34,O37,O43)</f>
        <v>30600.1</v>
      </c>
      <c r="P55" s="2">
        <f>SUM(P10,P13,P19,P22,P34,P37,P43)</f>
        <v>103322.2</v>
      </c>
      <c r="Q55" s="2">
        <f>SUM(Q10,Q13,Q19,Q22,Q34,Q37,Q43)</f>
        <v>481835.4</v>
      </c>
      <c r="R55" s="72"/>
      <c r="S55" s="1">
        <f aca="true" t="shared" si="8" ref="S55:AE55">SUM(S10,S13,S19,S22,S34,S37,S43)</f>
        <v>51.9</v>
      </c>
      <c r="T55" s="2">
        <f t="shared" si="8"/>
        <v>1320.9</v>
      </c>
      <c r="U55" s="2">
        <f t="shared" si="8"/>
        <v>173853.6</v>
      </c>
      <c r="V55" s="2">
        <f t="shared" si="8"/>
        <v>233077.2</v>
      </c>
      <c r="W55" s="2">
        <f t="shared" si="8"/>
        <v>4115.4</v>
      </c>
      <c r="X55" s="2">
        <f t="shared" si="8"/>
        <v>31315</v>
      </c>
      <c r="Y55" s="2">
        <f t="shared" si="8"/>
        <v>252579.8</v>
      </c>
      <c r="Z55" s="2">
        <f t="shared" si="8"/>
        <v>40.7</v>
      </c>
      <c r="AA55" s="3">
        <f t="shared" si="8"/>
        <v>50204.2</v>
      </c>
      <c r="AB55" s="65">
        <f t="shared" si="8"/>
        <v>0</v>
      </c>
      <c r="AC55" s="65">
        <f t="shared" si="8"/>
        <v>0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3</v>
      </c>
      <c r="AH55" s="2">
        <f t="shared" si="9"/>
        <v>0</v>
      </c>
      <c r="AI55" s="65">
        <f t="shared" si="9"/>
        <v>6429466.9</v>
      </c>
      <c r="AJ55" s="69">
        <f t="shared" si="9"/>
        <v>3928283.3</v>
      </c>
      <c r="AK55" s="71">
        <f t="shared" si="9"/>
        <v>2821027.8</v>
      </c>
      <c r="AL55" s="67">
        <f t="shared" si="9"/>
        <v>1032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36946.9</v>
      </c>
      <c r="H56" s="115"/>
      <c r="I56" s="117">
        <f>SUM(I11,I14,I20,I23,I35,I38,I44)</f>
        <v>288010.2</v>
      </c>
      <c r="J56" s="115"/>
      <c r="K56" s="117"/>
      <c r="L56" s="116">
        <f>SUM(L11,L14,L20,L23,L35,L38,L44)</f>
        <v>5598.5</v>
      </c>
      <c r="M56" s="116">
        <f>SUM(M11,M14,M20,M23,M35,M38,M44)</f>
        <v>4957</v>
      </c>
      <c r="N56" s="115"/>
      <c r="O56" s="117"/>
      <c r="P56" s="116"/>
      <c r="Q56" s="116"/>
      <c r="R56" s="118">
        <f>SUM(O55:Q55)</f>
        <v>615757.7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68636.6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105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宇和島市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57417</v>
      </c>
      <c r="J9" s="87">
        <v>100</v>
      </c>
      <c r="K9" s="86"/>
      <c r="L9" s="85">
        <v>97</v>
      </c>
      <c r="M9" s="85">
        <v>23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58971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57417</v>
      </c>
      <c r="G10" s="92">
        <v>0</v>
      </c>
      <c r="H10" s="84">
        <v>57417</v>
      </c>
      <c r="I10" s="93"/>
      <c r="J10" s="94"/>
      <c r="K10" s="86">
        <v>42473</v>
      </c>
      <c r="L10" s="95"/>
      <c r="M10" s="95"/>
      <c r="N10" s="84">
        <v>0</v>
      </c>
      <c r="O10" s="86">
        <v>11146</v>
      </c>
      <c r="P10" s="85">
        <v>46271</v>
      </c>
      <c r="Q10" s="85">
        <v>0</v>
      </c>
      <c r="R10" s="96"/>
      <c r="S10" s="89">
        <v>40</v>
      </c>
      <c r="T10" s="85">
        <v>1566</v>
      </c>
      <c r="U10" s="85">
        <v>55811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3</v>
      </c>
      <c r="AC10" s="85">
        <v>0</v>
      </c>
      <c r="AD10" s="85">
        <v>0</v>
      </c>
      <c r="AE10" s="84">
        <v>0</v>
      </c>
      <c r="AF10" s="95"/>
      <c r="AG10" s="86">
        <v>10</v>
      </c>
      <c r="AH10" s="85">
        <v>2</v>
      </c>
      <c r="AI10" s="86">
        <v>1518859</v>
      </c>
      <c r="AJ10" s="93">
        <v>649019</v>
      </c>
      <c r="AK10" s="95">
        <v>452909</v>
      </c>
      <c r="AL10" s="91">
        <v>1</v>
      </c>
    </row>
    <row r="11" spans="1:38" ht="13.5">
      <c r="A11" s="124"/>
      <c r="B11" s="62"/>
      <c r="C11" s="62"/>
      <c r="D11" s="62"/>
      <c r="E11" s="62"/>
      <c r="F11" s="97"/>
      <c r="G11" s="98">
        <v>0</v>
      </c>
      <c r="H11" s="97"/>
      <c r="I11" s="99">
        <v>0</v>
      </c>
      <c r="J11" s="100"/>
      <c r="K11" s="99"/>
      <c r="L11" s="98">
        <v>3798</v>
      </c>
      <c r="M11" s="98">
        <v>11146</v>
      </c>
      <c r="N11" s="97"/>
      <c r="O11" s="99"/>
      <c r="P11" s="98"/>
      <c r="Q11" s="98"/>
      <c r="R11" s="101">
        <v>57417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38619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14638</v>
      </c>
      <c r="J12" s="87">
        <v>89.5</v>
      </c>
      <c r="K12" s="86" t="s">
        <v>115</v>
      </c>
      <c r="L12" s="85">
        <v>20</v>
      </c>
      <c r="M12" s="85">
        <v>5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99.6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13085.3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46178.5</v>
      </c>
      <c r="G13" s="92">
        <v>0</v>
      </c>
      <c r="H13" s="84">
        <v>16360.9</v>
      </c>
      <c r="I13" s="93" t="s">
        <v>115</v>
      </c>
      <c r="J13" s="94" t="s">
        <v>115</v>
      </c>
      <c r="K13" s="86">
        <v>13429.1</v>
      </c>
      <c r="L13" s="95" t="s">
        <v>115</v>
      </c>
      <c r="M13" s="95" t="s">
        <v>115</v>
      </c>
      <c r="N13" s="84">
        <v>66.8</v>
      </c>
      <c r="O13" s="86">
        <v>3064.8</v>
      </c>
      <c r="P13" s="85">
        <v>9053.9</v>
      </c>
      <c r="Q13" s="85">
        <v>4175.4</v>
      </c>
      <c r="R13" s="96" t="s">
        <v>115</v>
      </c>
      <c r="S13" s="89">
        <v>96.5</v>
      </c>
      <c r="T13" s="85">
        <v>1767.8</v>
      </c>
      <c r="U13" s="85">
        <v>11197.5</v>
      </c>
      <c r="V13" s="85">
        <v>1576.2</v>
      </c>
      <c r="W13" s="85">
        <v>70.9</v>
      </c>
      <c r="X13" s="85">
        <v>917.2</v>
      </c>
      <c r="Y13" s="85">
        <v>734.8</v>
      </c>
      <c r="Z13" s="85">
        <v>0</v>
      </c>
      <c r="AA13" s="84">
        <v>0</v>
      </c>
      <c r="AB13" s="86">
        <v>0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266302.1</v>
      </c>
      <c r="AJ13" s="93">
        <v>203564.5</v>
      </c>
      <c r="AK13" s="95">
        <v>123841</v>
      </c>
      <c r="AL13" s="91">
        <v>3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29817.6</v>
      </c>
      <c r="H14" s="97" t="s">
        <v>115</v>
      </c>
      <c r="I14" s="99">
        <v>1722.9</v>
      </c>
      <c r="J14" s="100" t="s">
        <v>115</v>
      </c>
      <c r="K14" s="99" t="s">
        <v>115</v>
      </c>
      <c r="L14" s="98">
        <v>634.3</v>
      </c>
      <c r="M14" s="98">
        <v>2297.5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16294.1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8958.1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72055</v>
      </c>
      <c r="J15" s="110">
        <f>IF(H16=0,0,I15/H16*100)</f>
        <v>97.66474784454424</v>
      </c>
      <c r="K15" s="65"/>
      <c r="L15" s="2">
        <f>SUM(L9,L12)</f>
        <v>117</v>
      </c>
      <c r="M15" s="2">
        <f>SUM(M9,M12)</f>
        <v>28</v>
      </c>
      <c r="N15" s="3"/>
      <c r="O15" s="65"/>
      <c r="P15" s="2"/>
      <c r="Q15" s="2"/>
      <c r="R15" s="111">
        <f>IF(H16=0,0,(O16+P16+Q16)/H16*100)</f>
        <v>99.9094579813196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72056.3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103595.5</v>
      </c>
      <c r="G16" s="68">
        <f>SUM(G10,G13)</f>
        <v>0</v>
      </c>
      <c r="H16" s="3">
        <f>SUM(H10,H13)</f>
        <v>73777.9</v>
      </c>
      <c r="I16" s="69"/>
      <c r="J16" s="70"/>
      <c r="K16" s="65">
        <f>SUM(K10,K13)</f>
        <v>55902.1</v>
      </c>
      <c r="L16" s="71"/>
      <c r="M16" s="71"/>
      <c r="N16" s="3">
        <f>SUM(N10,N13)</f>
        <v>66.8</v>
      </c>
      <c r="O16" s="65">
        <f>SUM(O10,O13)</f>
        <v>14210.8</v>
      </c>
      <c r="P16" s="2">
        <f>SUM(P10,P13)</f>
        <v>55324.9</v>
      </c>
      <c r="Q16" s="2">
        <f>SUM(Q10,Q13)</f>
        <v>4175.4</v>
      </c>
      <c r="R16" s="72"/>
      <c r="S16" s="1">
        <f aca="true" t="shared" si="0" ref="S16:AE16">SUM(S10,S13)</f>
        <v>136.5</v>
      </c>
      <c r="T16" s="2">
        <f t="shared" si="0"/>
        <v>3333.8</v>
      </c>
      <c r="U16" s="2">
        <f t="shared" si="0"/>
        <v>67008.5</v>
      </c>
      <c r="V16" s="2">
        <f t="shared" si="0"/>
        <v>1576.2</v>
      </c>
      <c r="W16" s="2">
        <f t="shared" si="0"/>
        <v>70.9</v>
      </c>
      <c r="X16" s="2">
        <f t="shared" si="0"/>
        <v>917.2</v>
      </c>
      <c r="Y16" s="2">
        <f t="shared" si="0"/>
        <v>734.8</v>
      </c>
      <c r="Z16" s="2">
        <f t="shared" si="0"/>
        <v>0</v>
      </c>
      <c r="AA16" s="3">
        <f t="shared" si="0"/>
        <v>0</v>
      </c>
      <c r="AB16" s="65">
        <f t="shared" si="0"/>
        <v>3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10</v>
      </c>
      <c r="AH16" s="2">
        <f t="shared" si="1"/>
        <v>2</v>
      </c>
      <c r="AI16" s="65">
        <f t="shared" si="1"/>
        <v>1785161.1</v>
      </c>
      <c r="AJ16" s="69">
        <f t="shared" si="1"/>
        <v>852583.5</v>
      </c>
      <c r="AK16" s="71">
        <f t="shared" si="1"/>
        <v>576750</v>
      </c>
      <c r="AL16" s="67">
        <f t="shared" si="1"/>
        <v>4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29817.6</v>
      </c>
      <c r="H17" s="73"/>
      <c r="I17" s="75">
        <f>SUM(I11,I14)</f>
        <v>1722.9</v>
      </c>
      <c r="J17" s="76"/>
      <c r="K17" s="75"/>
      <c r="L17" s="74">
        <f>SUM(L11,L14)</f>
        <v>4432.3</v>
      </c>
      <c r="M17" s="74">
        <f>SUM(M11,M14)</f>
        <v>13443.5</v>
      </c>
      <c r="N17" s="73"/>
      <c r="O17" s="75"/>
      <c r="P17" s="74"/>
      <c r="Q17" s="74"/>
      <c r="R17" s="77">
        <f>SUM(O16:Q16)</f>
        <v>73711.09999999999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47577.1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74612</v>
      </c>
      <c r="J18" s="87">
        <v>79</v>
      </c>
      <c r="K18" s="86" t="s">
        <v>115</v>
      </c>
      <c r="L18" s="85">
        <v>86</v>
      </c>
      <c r="M18" s="85">
        <v>10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98.7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49696.3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94730.3</v>
      </c>
      <c r="G19" s="92">
        <v>0</v>
      </c>
      <c r="H19" s="84">
        <v>94418.2</v>
      </c>
      <c r="I19" s="93" t="s">
        <v>115</v>
      </c>
      <c r="J19" s="94" t="s">
        <v>115</v>
      </c>
      <c r="K19" s="86">
        <v>90191.8</v>
      </c>
      <c r="L19" s="95" t="s">
        <v>115</v>
      </c>
      <c r="M19" s="95" t="s">
        <v>115</v>
      </c>
      <c r="N19" s="84">
        <v>1194.3</v>
      </c>
      <c r="O19" s="86">
        <v>3128.4</v>
      </c>
      <c r="P19" s="85">
        <v>48879.3</v>
      </c>
      <c r="Q19" s="85">
        <v>41216.2</v>
      </c>
      <c r="R19" s="96" t="s">
        <v>115</v>
      </c>
      <c r="S19" s="89">
        <v>131.7</v>
      </c>
      <c r="T19" s="85">
        <v>1446</v>
      </c>
      <c r="U19" s="85">
        <v>60918.5</v>
      </c>
      <c r="V19" s="85">
        <v>12115.8</v>
      </c>
      <c r="W19" s="85">
        <v>405.1</v>
      </c>
      <c r="X19" s="85">
        <v>8756.6</v>
      </c>
      <c r="Y19" s="85">
        <v>10644.5</v>
      </c>
      <c r="Z19" s="85">
        <v>0</v>
      </c>
      <c r="AA19" s="84">
        <v>0</v>
      </c>
      <c r="AB19" s="86">
        <v>3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1356558</v>
      </c>
      <c r="AJ19" s="93">
        <v>905684.5</v>
      </c>
      <c r="AK19" s="95">
        <v>542459.5</v>
      </c>
      <c r="AL19" s="91">
        <v>6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312.1</v>
      </c>
      <c r="H20" s="97" t="s">
        <v>115</v>
      </c>
      <c r="I20" s="99">
        <v>19806.2</v>
      </c>
      <c r="J20" s="100" t="s">
        <v>115</v>
      </c>
      <c r="K20" s="99" t="s">
        <v>115</v>
      </c>
      <c r="L20" s="98">
        <v>1093.7</v>
      </c>
      <c r="M20" s="98">
        <v>3132.7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93223.9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41083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113990.6</v>
      </c>
      <c r="J21" s="87">
        <v>65.4</v>
      </c>
      <c r="K21" s="86" t="s">
        <v>115</v>
      </c>
      <c r="L21" s="85">
        <v>128</v>
      </c>
      <c r="M21" s="85">
        <v>13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97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29887.3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181158.3</v>
      </c>
      <c r="G22" s="92">
        <v>719.2</v>
      </c>
      <c r="H22" s="84">
        <v>174393</v>
      </c>
      <c r="I22" s="93" t="s">
        <v>115</v>
      </c>
      <c r="J22" s="94" t="s">
        <v>115</v>
      </c>
      <c r="K22" s="86">
        <v>170413.2</v>
      </c>
      <c r="L22" s="95" t="s">
        <v>115</v>
      </c>
      <c r="M22" s="95" t="s">
        <v>115</v>
      </c>
      <c r="N22" s="84">
        <v>5252.8</v>
      </c>
      <c r="O22" s="86">
        <v>5185.9</v>
      </c>
      <c r="P22" s="85">
        <v>43494.3</v>
      </c>
      <c r="Q22" s="85">
        <v>120460</v>
      </c>
      <c r="R22" s="96" t="s">
        <v>115</v>
      </c>
      <c r="S22" s="89">
        <v>81.8</v>
      </c>
      <c r="T22" s="85">
        <v>658.4</v>
      </c>
      <c r="U22" s="85">
        <v>64143</v>
      </c>
      <c r="V22" s="85">
        <v>49107.4</v>
      </c>
      <c r="W22" s="85">
        <v>1087.6</v>
      </c>
      <c r="X22" s="85">
        <v>17457.8</v>
      </c>
      <c r="Y22" s="85">
        <v>41857</v>
      </c>
      <c r="Z22" s="85">
        <v>4855.2</v>
      </c>
      <c r="AA22" s="84">
        <v>4724.6</v>
      </c>
      <c r="AB22" s="86">
        <v>1</v>
      </c>
      <c r="AC22" s="85">
        <v>2</v>
      </c>
      <c r="AD22" s="85" t="s">
        <v>115</v>
      </c>
      <c r="AE22" s="84" t="s">
        <v>115</v>
      </c>
      <c r="AF22" s="95" t="s">
        <v>115</v>
      </c>
      <c r="AG22" s="86">
        <v>1</v>
      </c>
      <c r="AH22" s="85">
        <v>0</v>
      </c>
      <c r="AI22" s="86">
        <v>1895092</v>
      </c>
      <c r="AJ22" s="93">
        <v>1184046.2</v>
      </c>
      <c r="AK22" s="95">
        <v>820478.3</v>
      </c>
      <c r="AL22" s="91">
        <v>25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6046.1</v>
      </c>
      <c r="H23" s="97" t="s">
        <v>115</v>
      </c>
      <c r="I23" s="99">
        <v>60402.4</v>
      </c>
      <c r="J23" s="100" t="s">
        <v>115</v>
      </c>
      <c r="K23" s="99" t="s">
        <v>115</v>
      </c>
      <c r="L23" s="98">
        <v>1471.8</v>
      </c>
      <c r="M23" s="98">
        <v>2508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169140.2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25813.2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188602.6</v>
      </c>
      <c r="J24" s="110">
        <f>IF(H25=0,0,I24/H25*100)</f>
        <v>70.16173433249804</v>
      </c>
      <c r="K24" s="65"/>
      <c r="L24" s="2">
        <f>SUM(L18,L21)</f>
        <v>214</v>
      </c>
      <c r="M24" s="2">
        <f>SUM(M18,M21)</f>
        <v>23</v>
      </c>
      <c r="N24" s="3"/>
      <c r="O24" s="65"/>
      <c r="P24" s="2"/>
      <c r="Q24" s="2"/>
      <c r="R24" s="111">
        <f>IF(H25=0,0,(O25+P25+Q25)/H25*100)</f>
        <v>97.60162522990115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79583.6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275888.6</v>
      </c>
      <c r="G25" s="68">
        <f>SUM(G19,G22)</f>
        <v>719.2</v>
      </c>
      <c r="H25" s="3">
        <f>SUM(H19,H22)</f>
        <v>268811.2</v>
      </c>
      <c r="I25" s="69"/>
      <c r="J25" s="70"/>
      <c r="K25" s="65">
        <f>SUM(K19,K22)</f>
        <v>260605</v>
      </c>
      <c r="L25" s="71"/>
      <c r="M25" s="71"/>
      <c r="N25" s="3">
        <f>SUM(N19,N22)</f>
        <v>6447.1</v>
      </c>
      <c r="O25" s="65">
        <f>SUM(O19,O22)</f>
        <v>8314.3</v>
      </c>
      <c r="P25" s="2">
        <f>SUM(P19,P22)</f>
        <v>92373.6</v>
      </c>
      <c r="Q25" s="2">
        <f>SUM(Q19,Q22)</f>
        <v>161676.2</v>
      </c>
      <c r="R25" s="72"/>
      <c r="S25" s="1">
        <f aca="true" t="shared" si="2" ref="S25:AE25">SUM(S19,S22)</f>
        <v>213.5</v>
      </c>
      <c r="T25" s="2">
        <f t="shared" si="2"/>
        <v>2104.4</v>
      </c>
      <c r="U25" s="2">
        <f t="shared" si="2"/>
        <v>125061.5</v>
      </c>
      <c r="V25" s="2">
        <f t="shared" si="2"/>
        <v>61223.2</v>
      </c>
      <c r="W25" s="2">
        <f t="shared" si="2"/>
        <v>1492.6999999999998</v>
      </c>
      <c r="X25" s="2">
        <f t="shared" si="2"/>
        <v>26214.4</v>
      </c>
      <c r="Y25" s="2">
        <f t="shared" si="2"/>
        <v>52501.5</v>
      </c>
      <c r="Z25" s="2">
        <f t="shared" si="2"/>
        <v>4855.2</v>
      </c>
      <c r="AA25" s="3">
        <f t="shared" si="2"/>
        <v>4724.6</v>
      </c>
      <c r="AB25" s="65">
        <f t="shared" si="2"/>
        <v>4</v>
      </c>
      <c r="AC25" s="2">
        <f t="shared" si="2"/>
        <v>2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1</v>
      </c>
      <c r="AH25" s="2">
        <f t="shared" si="3"/>
        <v>0</v>
      </c>
      <c r="AI25" s="65">
        <f t="shared" si="3"/>
        <v>3251650</v>
      </c>
      <c r="AJ25" s="69">
        <f t="shared" si="3"/>
        <v>2089730.7</v>
      </c>
      <c r="AK25" s="71">
        <f t="shared" si="3"/>
        <v>1362937.8</v>
      </c>
      <c r="AL25" s="67">
        <f t="shared" si="3"/>
        <v>31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6358.200000000001</v>
      </c>
      <c r="H26" s="73"/>
      <c r="I26" s="75">
        <f>SUM(I20,I23)</f>
        <v>80208.6</v>
      </c>
      <c r="J26" s="76"/>
      <c r="K26" s="75"/>
      <c r="L26" s="74">
        <f>SUM(L20,L23)</f>
        <v>2565.5</v>
      </c>
      <c r="M26" s="74">
        <f>SUM(M20,M23)</f>
        <v>5640.7</v>
      </c>
      <c r="N26" s="73"/>
      <c r="O26" s="75"/>
      <c r="P26" s="74"/>
      <c r="Q26" s="74"/>
      <c r="R26" s="77">
        <f>SUM(O25:Q25)</f>
        <v>262364.10000000003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66896.2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260657.6</v>
      </c>
      <c r="J27" s="110">
        <f>IF(H28=0,0,I27/H28*100)</f>
        <v>76.08461565181146</v>
      </c>
      <c r="K27" s="65"/>
      <c r="L27" s="2">
        <f>SUM(L18,L9,L12,L21)</f>
        <v>331</v>
      </c>
      <c r="M27" s="2">
        <f>SUM(M18,M9,M12,M21)</f>
        <v>51</v>
      </c>
      <c r="N27" s="3"/>
      <c r="O27" s="65"/>
      <c r="P27" s="2"/>
      <c r="Q27" s="2"/>
      <c r="R27" s="111">
        <f>IF(H28=0,0,(O28+P28+Q28)/H28*100)</f>
        <v>98.09862602166854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151639.9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379484.1</v>
      </c>
      <c r="G28" s="68">
        <f>SUM(G19,G10,G13,G22)</f>
        <v>719.2</v>
      </c>
      <c r="H28" s="3">
        <f>SUM(H19,H10,H13,H22)</f>
        <v>342589.1</v>
      </c>
      <c r="I28" s="69"/>
      <c r="J28" s="70"/>
      <c r="K28" s="65">
        <f>SUM(K19,K10,K13,K22)</f>
        <v>316507.1</v>
      </c>
      <c r="L28" s="71"/>
      <c r="M28" s="71"/>
      <c r="N28" s="3">
        <f>SUM(N19,N10,N13,N22)</f>
        <v>6513.9</v>
      </c>
      <c r="O28" s="65">
        <f>SUM(O19,O10,O13,O22)</f>
        <v>22525.1</v>
      </c>
      <c r="P28" s="2">
        <f>SUM(P19,P10,P13,P22)</f>
        <v>147698.5</v>
      </c>
      <c r="Q28" s="2">
        <f>SUM(Q19,Q10,Q13,Q22)</f>
        <v>165851.6</v>
      </c>
      <c r="R28" s="108"/>
      <c r="S28" s="1">
        <f aca="true" t="shared" si="4" ref="S28:AE28">SUM(S19,S10,S13,S22)</f>
        <v>350</v>
      </c>
      <c r="T28" s="2">
        <f t="shared" si="4"/>
        <v>5438.2</v>
      </c>
      <c r="U28" s="2">
        <f t="shared" si="4"/>
        <v>192070</v>
      </c>
      <c r="V28" s="2">
        <f t="shared" si="4"/>
        <v>62799.4</v>
      </c>
      <c r="W28" s="2">
        <f t="shared" si="4"/>
        <v>1563.6</v>
      </c>
      <c r="X28" s="2">
        <f t="shared" si="4"/>
        <v>27131.6</v>
      </c>
      <c r="Y28" s="2">
        <f t="shared" si="4"/>
        <v>53236.3</v>
      </c>
      <c r="Z28" s="2">
        <f t="shared" si="4"/>
        <v>4855.2</v>
      </c>
      <c r="AA28" s="3">
        <f t="shared" si="4"/>
        <v>4724.6</v>
      </c>
      <c r="AB28" s="65">
        <f t="shared" si="4"/>
        <v>7</v>
      </c>
      <c r="AC28" s="2">
        <f t="shared" si="4"/>
        <v>2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11</v>
      </c>
      <c r="AH28" s="2">
        <f t="shared" si="5"/>
        <v>2</v>
      </c>
      <c r="AI28" s="65">
        <f t="shared" si="5"/>
        <v>5036811.1</v>
      </c>
      <c r="AJ28" s="69">
        <f t="shared" si="5"/>
        <v>2942314.2</v>
      </c>
      <c r="AK28" s="71">
        <f t="shared" si="5"/>
        <v>1939687.8</v>
      </c>
      <c r="AL28" s="67">
        <f t="shared" si="5"/>
        <v>35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36175.799999999996</v>
      </c>
      <c r="H29" s="73"/>
      <c r="I29" s="75">
        <f>SUM(I20,I11,I14,I23)</f>
        <v>81931.5</v>
      </c>
      <c r="J29" s="76"/>
      <c r="K29" s="75"/>
      <c r="L29" s="74">
        <f>SUM(L20,L11,L14,L23)</f>
        <v>6997.8</v>
      </c>
      <c r="M29" s="74">
        <f>SUM(M20,M11,M14,M23)</f>
        <v>19084.2</v>
      </c>
      <c r="N29" s="73"/>
      <c r="O29" s="75"/>
      <c r="P29" s="74"/>
      <c r="Q29" s="74"/>
      <c r="R29" s="77">
        <f>SUM(O28:Q28)</f>
        <v>336075.2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114473.3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203240.6</v>
      </c>
      <c r="J30" s="110">
        <f>IF(H31=0,0,I30/H31*100)</f>
        <v>71.26945448029454</v>
      </c>
      <c r="K30" s="65"/>
      <c r="L30" s="2">
        <f>SUM(L21,L12,L18)</f>
        <v>234</v>
      </c>
      <c r="M30" s="2">
        <f>SUM(M21,M12,M18)</f>
        <v>28</v>
      </c>
      <c r="N30" s="3"/>
      <c r="O30" s="65"/>
      <c r="P30" s="2"/>
      <c r="Q30" s="2"/>
      <c r="R30" s="111">
        <f>IF(H31=0,0,(O31+P31+Q31)/H31*100)</f>
        <v>97.71580038860743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92668.9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322067.1</v>
      </c>
      <c r="G31" s="68">
        <f>SUM(G22,G13,G19)</f>
        <v>719.2</v>
      </c>
      <c r="H31" s="3">
        <f>SUM(H22,H13,H19)</f>
        <v>285172.1</v>
      </c>
      <c r="I31" s="69"/>
      <c r="J31" s="70"/>
      <c r="K31" s="65">
        <f>SUM(K22,K13,K19)</f>
        <v>274034.10000000003</v>
      </c>
      <c r="L31" s="71"/>
      <c r="M31" s="71"/>
      <c r="N31" s="3">
        <f>SUM(N22,N13,N19)</f>
        <v>6513.900000000001</v>
      </c>
      <c r="O31" s="65">
        <f>SUM(O22,O13,O19)</f>
        <v>11379.1</v>
      </c>
      <c r="P31" s="2">
        <f>SUM(P22,P13,P19)</f>
        <v>101427.5</v>
      </c>
      <c r="Q31" s="2">
        <f>SUM(Q22,Q13,Q19)</f>
        <v>165851.59999999998</v>
      </c>
      <c r="R31" s="108"/>
      <c r="S31" s="1">
        <f aca="true" t="shared" si="6" ref="S31:AE31">SUM(S22,S13,S19)</f>
        <v>310</v>
      </c>
      <c r="T31" s="2">
        <f t="shared" si="6"/>
        <v>3872.2</v>
      </c>
      <c r="U31" s="2">
        <f t="shared" si="6"/>
        <v>136259</v>
      </c>
      <c r="V31" s="2">
        <f t="shared" si="6"/>
        <v>62799.399999999994</v>
      </c>
      <c r="W31" s="2">
        <f t="shared" si="6"/>
        <v>1563.6</v>
      </c>
      <c r="X31" s="2">
        <f t="shared" si="6"/>
        <v>27131.6</v>
      </c>
      <c r="Y31" s="2">
        <f t="shared" si="6"/>
        <v>53236.3</v>
      </c>
      <c r="Z31" s="2">
        <f t="shared" si="6"/>
        <v>4855.2</v>
      </c>
      <c r="AA31" s="3">
        <f t="shared" si="6"/>
        <v>4724.6</v>
      </c>
      <c r="AB31" s="65">
        <f t="shared" si="6"/>
        <v>4</v>
      </c>
      <c r="AC31" s="2">
        <f t="shared" si="6"/>
        <v>2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1</v>
      </c>
      <c r="AH31" s="2">
        <f t="shared" si="7"/>
        <v>0</v>
      </c>
      <c r="AI31" s="65">
        <f t="shared" si="7"/>
        <v>3517952.1</v>
      </c>
      <c r="AJ31" s="69">
        <f t="shared" si="7"/>
        <v>2293295.2</v>
      </c>
      <c r="AK31" s="71">
        <f t="shared" si="7"/>
        <v>1486778.8</v>
      </c>
      <c r="AL31" s="67">
        <f t="shared" si="7"/>
        <v>34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36175.799999999996</v>
      </c>
      <c r="H32" s="73"/>
      <c r="I32" s="75">
        <f>SUM(I23,I14,I20)</f>
        <v>81931.5</v>
      </c>
      <c r="J32" s="76"/>
      <c r="K32" s="75"/>
      <c r="L32" s="74">
        <f>SUM(L23,L14,L20)</f>
        <v>3199.8</v>
      </c>
      <c r="M32" s="74">
        <f>SUM(M23,M14,M20)</f>
        <v>7938.2</v>
      </c>
      <c r="N32" s="73"/>
      <c r="O32" s="75"/>
      <c r="P32" s="74"/>
      <c r="Q32" s="74"/>
      <c r="R32" s="77">
        <f>SUM(O31:Q31)</f>
        <v>278658.19999999995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75854.3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61912</v>
      </c>
      <c r="J33" s="104">
        <v>70.4</v>
      </c>
      <c r="K33" s="86"/>
      <c r="L33" s="85">
        <v>97</v>
      </c>
      <c r="M33" s="85">
        <v>4</v>
      </c>
      <c r="N33" s="84"/>
      <c r="O33" s="86"/>
      <c r="P33" s="85"/>
      <c r="Q33" s="85"/>
      <c r="R33" s="105">
        <v>99.1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15165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89365</v>
      </c>
      <c r="G34" s="92">
        <v>1402</v>
      </c>
      <c r="H34" s="84">
        <v>87865</v>
      </c>
      <c r="I34" s="93"/>
      <c r="J34" s="94"/>
      <c r="K34" s="86">
        <v>86138</v>
      </c>
      <c r="L34" s="95"/>
      <c r="M34" s="95"/>
      <c r="N34" s="84">
        <v>762</v>
      </c>
      <c r="O34" s="86">
        <v>8799</v>
      </c>
      <c r="P34" s="85">
        <v>3029</v>
      </c>
      <c r="Q34" s="85">
        <v>75275</v>
      </c>
      <c r="R34" s="96"/>
      <c r="S34" s="89">
        <v>127</v>
      </c>
      <c r="T34" s="85">
        <v>605</v>
      </c>
      <c r="U34" s="85">
        <v>24921</v>
      </c>
      <c r="V34" s="85">
        <v>36259</v>
      </c>
      <c r="W34" s="85">
        <v>2423</v>
      </c>
      <c r="X34" s="85">
        <v>7504</v>
      </c>
      <c r="Y34" s="85">
        <v>16026</v>
      </c>
      <c r="Z34" s="85"/>
      <c r="AA34" s="84">
        <v>923</v>
      </c>
      <c r="AB34" s="86">
        <v>1</v>
      </c>
      <c r="AC34" s="85">
        <v>6</v>
      </c>
      <c r="AD34" s="85"/>
      <c r="AE34" s="84"/>
      <c r="AF34" s="95"/>
      <c r="AG34" s="86"/>
      <c r="AH34" s="85"/>
      <c r="AI34" s="86">
        <v>686871</v>
      </c>
      <c r="AJ34" s="93">
        <v>565215</v>
      </c>
      <c r="AK34" s="95">
        <v>438729</v>
      </c>
      <c r="AL34" s="91">
        <v>70</v>
      </c>
    </row>
    <row r="35" spans="1:38" ht="13.5">
      <c r="A35" s="48"/>
      <c r="B35" s="62"/>
      <c r="C35" s="62"/>
      <c r="D35" s="62"/>
      <c r="E35" s="62"/>
      <c r="F35" s="97"/>
      <c r="G35" s="98">
        <v>98</v>
      </c>
      <c r="H35" s="97"/>
      <c r="I35" s="99">
        <v>25953</v>
      </c>
      <c r="J35" s="100"/>
      <c r="K35" s="99"/>
      <c r="L35" s="98">
        <v>1295</v>
      </c>
      <c r="M35" s="98">
        <v>432</v>
      </c>
      <c r="N35" s="97"/>
      <c r="O35" s="99"/>
      <c r="P35" s="98"/>
      <c r="Q35" s="98"/>
      <c r="R35" s="101">
        <v>87103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11830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52905</v>
      </c>
      <c r="J36" s="104">
        <v>54.5</v>
      </c>
      <c r="K36" s="86"/>
      <c r="L36" s="85">
        <v>97</v>
      </c>
      <c r="M36" s="85">
        <v>1</v>
      </c>
      <c r="N36" s="84"/>
      <c r="O36" s="86"/>
      <c r="P36" s="85"/>
      <c r="Q36" s="85"/>
      <c r="R36" s="105">
        <v>94.4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9239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98036</v>
      </c>
      <c r="G37" s="92">
        <v>477</v>
      </c>
      <c r="H37" s="84">
        <v>96998</v>
      </c>
      <c r="I37" s="93"/>
      <c r="J37" s="94"/>
      <c r="K37" s="86">
        <v>95942</v>
      </c>
      <c r="L37" s="95"/>
      <c r="M37" s="95"/>
      <c r="N37" s="84">
        <v>5398</v>
      </c>
      <c r="O37" s="86">
        <v>2590</v>
      </c>
      <c r="P37" s="85">
        <v>152</v>
      </c>
      <c r="Q37" s="85">
        <v>88858</v>
      </c>
      <c r="R37" s="96"/>
      <c r="S37" s="89">
        <v>18</v>
      </c>
      <c r="T37" s="85">
        <v>241</v>
      </c>
      <c r="U37" s="85">
        <v>12434</v>
      </c>
      <c r="V37" s="85">
        <v>40212</v>
      </c>
      <c r="W37" s="85">
        <v>1132</v>
      </c>
      <c r="X37" s="85">
        <v>4702</v>
      </c>
      <c r="Y37" s="85">
        <v>38259</v>
      </c>
      <c r="Z37" s="85"/>
      <c r="AA37" s="84">
        <v>6433</v>
      </c>
      <c r="AB37" s="86">
        <v>1</v>
      </c>
      <c r="AC37" s="85">
        <v>2</v>
      </c>
      <c r="AD37" s="85"/>
      <c r="AE37" s="84"/>
      <c r="AF37" s="95"/>
      <c r="AG37" s="86"/>
      <c r="AH37" s="85"/>
      <c r="AI37" s="86">
        <v>638554</v>
      </c>
      <c r="AJ37" s="93">
        <v>491750</v>
      </c>
      <c r="AK37" s="95">
        <v>366687</v>
      </c>
      <c r="AL37" s="91">
        <v>90</v>
      </c>
    </row>
    <row r="38" spans="1:38" ht="13.5">
      <c r="A38" s="48"/>
      <c r="B38" s="62"/>
      <c r="C38" s="62"/>
      <c r="D38" s="62"/>
      <c r="E38" s="62"/>
      <c r="F38" s="97"/>
      <c r="G38" s="98">
        <v>561</v>
      </c>
      <c r="H38" s="97"/>
      <c r="I38" s="99">
        <v>44093</v>
      </c>
      <c r="J38" s="100"/>
      <c r="K38" s="99"/>
      <c r="L38" s="98">
        <v>863</v>
      </c>
      <c r="M38" s="98">
        <v>193</v>
      </c>
      <c r="N38" s="97"/>
      <c r="O38" s="99"/>
      <c r="P38" s="98"/>
      <c r="Q38" s="98"/>
      <c r="R38" s="101">
        <v>91600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6519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114817</v>
      </c>
      <c r="J39" s="104">
        <v>62.1</v>
      </c>
      <c r="K39" s="86"/>
      <c r="L39" s="85">
        <v>194</v>
      </c>
      <c r="M39" s="85">
        <v>5</v>
      </c>
      <c r="N39" s="84"/>
      <c r="O39" s="86"/>
      <c r="P39" s="85"/>
      <c r="Q39" s="85"/>
      <c r="R39" s="105">
        <v>96.7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24404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187401</v>
      </c>
      <c r="G40" s="92">
        <v>1879</v>
      </c>
      <c r="H40" s="84">
        <v>184863</v>
      </c>
      <c r="I40" s="93"/>
      <c r="J40" s="94"/>
      <c r="K40" s="86">
        <v>182080</v>
      </c>
      <c r="L40" s="95"/>
      <c r="M40" s="95"/>
      <c r="N40" s="84">
        <v>6160</v>
      </c>
      <c r="O40" s="86">
        <v>11389</v>
      </c>
      <c r="P40" s="85">
        <v>3181</v>
      </c>
      <c r="Q40" s="85">
        <v>164133</v>
      </c>
      <c r="R40" s="96"/>
      <c r="S40" s="89">
        <v>145</v>
      </c>
      <c r="T40" s="85">
        <v>846</v>
      </c>
      <c r="U40" s="85">
        <v>37355</v>
      </c>
      <c r="V40" s="85">
        <v>76471</v>
      </c>
      <c r="W40" s="85">
        <v>3555</v>
      </c>
      <c r="X40" s="85">
        <v>12206</v>
      </c>
      <c r="Y40" s="85">
        <v>54285</v>
      </c>
      <c r="Z40" s="85"/>
      <c r="AA40" s="84">
        <v>7356</v>
      </c>
      <c r="AB40" s="86">
        <v>2</v>
      </c>
      <c r="AC40" s="85">
        <v>8</v>
      </c>
      <c r="AD40" s="85"/>
      <c r="AE40" s="84"/>
      <c r="AF40" s="95"/>
      <c r="AG40" s="86"/>
      <c r="AH40" s="85"/>
      <c r="AI40" s="86">
        <v>1325425</v>
      </c>
      <c r="AJ40" s="93">
        <v>1056965</v>
      </c>
      <c r="AK40" s="95">
        <v>805416</v>
      </c>
      <c r="AL40" s="91">
        <v>160</v>
      </c>
    </row>
    <row r="41" spans="1:38" ht="13.5">
      <c r="A41" s="124"/>
      <c r="B41" s="62"/>
      <c r="C41" s="62"/>
      <c r="D41" s="62"/>
      <c r="E41" s="62"/>
      <c r="F41" s="97"/>
      <c r="G41" s="98">
        <v>659</v>
      </c>
      <c r="H41" s="97"/>
      <c r="I41" s="99">
        <v>70046</v>
      </c>
      <c r="J41" s="100"/>
      <c r="K41" s="99"/>
      <c r="L41" s="98">
        <v>2158</v>
      </c>
      <c r="M41" s="98">
        <v>625</v>
      </c>
      <c r="N41" s="97"/>
      <c r="O41" s="99"/>
      <c r="P41" s="98"/>
      <c r="Q41" s="98"/>
      <c r="R41" s="101">
        <v>178703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18349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251390</v>
      </c>
      <c r="J42" s="104">
        <v>23.4</v>
      </c>
      <c r="K42" s="86"/>
      <c r="L42" s="85">
        <v>761</v>
      </c>
      <c r="M42" s="85">
        <v>8</v>
      </c>
      <c r="N42" s="84"/>
      <c r="O42" s="86"/>
      <c r="P42" s="85"/>
      <c r="Q42" s="85"/>
      <c r="R42" s="105">
        <v>82.1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13735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1080045</v>
      </c>
      <c r="G43" s="92">
        <v>2223</v>
      </c>
      <c r="H43" s="84">
        <v>1073371</v>
      </c>
      <c r="I43" s="93"/>
      <c r="J43" s="94"/>
      <c r="K43" s="86">
        <v>1065117</v>
      </c>
      <c r="L43" s="95"/>
      <c r="M43" s="95"/>
      <c r="N43" s="84">
        <v>192420</v>
      </c>
      <c r="O43" s="86">
        <v>250724</v>
      </c>
      <c r="P43" s="85">
        <v>2023</v>
      </c>
      <c r="Q43" s="85">
        <v>628204</v>
      </c>
      <c r="R43" s="96"/>
      <c r="S43" s="89">
        <v>49</v>
      </c>
      <c r="T43" s="85">
        <v>346</v>
      </c>
      <c r="U43" s="85">
        <v>42951</v>
      </c>
      <c r="V43" s="85">
        <v>208044</v>
      </c>
      <c r="W43" s="85">
        <v>9234</v>
      </c>
      <c r="X43" s="85">
        <v>53317</v>
      </c>
      <c r="Y43" s="85">
        <v>759430</v>
      </c>
      <c r="Z43" s="85"/>
      <c r="AA43" s="84">
        <v>74477</v>
      </c>
      <c r="AB43" s="86">
        <v>3</v>
      </c>
      <c r="AC43" s="85">
        <v>28</v>
      </c>
      <c r="AD43" s="85"/>
      <c r="AE43" s="84"/>
      <c r="AF43" s="95"/>
      <c r="AG43" s="86"/>
      <c r="AH43" s="85"/>
      <c r="AI43" s="86">
        <v>5676500</v>
      </c>
      <c r="AJ43" s="93">
        <v>3892684</v>
      </c>
      <c r="AK43" s="95">
        <v>2777946</v>
      </c>
      <c r="AL43" s="91">
        <v>3042</v>
      </c>
    </row>
    <row r="44" spans="1:38" ht="13.5">
      <c r="A44" s="48"/>
      <c r="B44" s="62"/>
      <c r="C44" s="62"/>
      <c r="D44" s="62"/>
      <c r="E44" s="62"/>
      <c r="F44" s="97"/>
      <c r="G44" s="98">
        <v>4451</v>
      </c>
      <c r="H44" s="97"/>
      <c r="I44" s="99">
        <v>821981</v>
      </c>
      <c r="J44" s="100"/>
      <c r="K44" s="99"/>
      <c r="L44" s="98">
        <v>6380</v>
      </c>
      <c r="M44" s="98">
        <v>1874</v>
      </c>
      <c r="N44" s="97"/>
      <c r="O44" s="99"/>
      <c r="P44" s="98"/>
      <c r="Q44" s="98"/>
      <c r="R44" s="101">
        <v>880951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11217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366207</v>
      </c>
      <c r="J45" s="104">
        <v>29.1</v>
      </c>
      <c r="K45" s="86"/>
      <c r="L45" s="85">
        <v>956</v>
      </c>
      <c r="M45" s="85">
        <v>13</v>
      </c>
      <c r="N45" s="84"/>
      <c r="O45" s="86"/>
      <c r="P45" s="85"/>
      <c r="Q45" s="85"/>
      <c r="R45" s="105">
        <v>84.2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38139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1267446</v>
      </c>
      <c r="G46" s="92">
        <v>4102</v>
      </c>
      <c r="H46" s="84">
        <v>1258235</v>
      </c>
      <c r="I46" s="93"/>
      <c r="J46" s="94"/>
      <c r="K46" s="86">
        <v>1247198</v>
      </c>
      <c r="L46" s="95"/>
      <c r="M46" s="95"/>
      <c r="N46" s="84">
        <v>198580</v>
      </c>
      <c r="O46" s="86">
        <v>262113</v>
      </c>
      <c r="P46" s="85">
        <v>5204</v>
      </c>
      <c r="Q46" s="85">
        <v>792337</v>
      </c>
      <c r="R46" s="106"/>
      <c r="S46" s="89">
        <v>194</v>
      </c>
      <c r="T46" s="85">
        <v>1192</v>
      </c>
      <c r="U46" s="85">
        <v>80306</v>
      </c>
      <c r="V46" s="85">
        <v>284515</v>
      </c>
      <c r="W46" s="85">
        <v>12789</v>
      </c>
      <c r="X46" s="85">
        <v>65523</v>
      </c>
      <c r="Y46" s="85">
        <v>813715</v>
      </c>
      <c r="Z46" s="85"/>
      <c r="AA46" s="84">
        <v>81833</v>
      </c>
      <c r="AB46" s="86">
        <v>5</v>
      </c>
      <c r="AC46" s="85">
        <v>36</v>
      </c>
      <c r="AD46" s="85"/>
      <c r="AE46" s="84"/>
      <c r="AF46" s="95"/>
      <c r="AG46" s="86"/>
      <c r="AH46" s="85"/>
      <c r="AI46" s="86">
        <v>7001925</v>
      </c>
      <c r="AJ46" s="93">
        <v>4949649</v>
      </c>
      <c r="AK46" s="95">
        <v>3583362</v>
      </c>
      <c r="AL46" s="91">
        <v>3202</v>
      </c>
    </row>
    <row r="47" spans="1:38" ht="13.5">
      <c r="A47" s="124"/>
      <c r="B47" s="62"/>
      <c r="C47" s="62"/>
      <c r="D47" s="62"/>
      <c r="E47" s="62"/>
      <c r="F47" s="97"/>
      <c r="G47" s="98">
        <v>5110</v>
      </c>
      <c r="H47" s="97"/>
      <c r="I47" s="99">
        <v>892028</v>
      </c>
      <c r="J47" s="100"/>
      <c r="K47" s="99"/>
      <c r="L47" s="98">
        <v>8538</v>
      </c>
      <c r="M47" s="98">
        <v>2499</v>
      </c>
      <c r="N47" s="97"/>
      <c r="O47" s="99"/>
      <c r="P47" s="98"/>
      <c r="Q47" s="98"/>
      <c r="R47" s="101">
        <v>1059655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29566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626864.6</v>
      </c>
      <c r="J54" s="110">
        <f>IF(H55=0,0,I54/H55*100)</f>
        <v>39.158892697138114</v>
      </c>
      <c r="K54" s="65"/>
      <c r="L54" s="2">
        <f>SUM(L9,L12,L18,L21,L33,L36,L42)</f>
        <v>1286</v>
      </c>
      <c r="M54" s="2">
        <f>SUM(M9,M12,M18,M21,M33,M36,M42)</f>
        <v>64</v>
      </c>
      <c r="N54" s="3"/>
      <c r="O54" s="65"/>
      <c r="P54" s="2"/>
      <c r="Q54" s="2"/>
      <c r="R54" s="111">
        <f>IF(H55=0,0,(O55+P55+Q55)/H55*100)</f>
        <v>87.1882221089888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189778.9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1646930.1</v>
      </c>
      <c r="G55" s="68">
        <f>SUM(G10,G13,G19,G22,G34,G37,G43)</f>
        <v>4821.2</v>
      </c>
      <c r="H55" s="3">
        <f>SUM(H10,H13,H19,H22,H34,H37,H43)</f>
        <v>1600823.1</v>
      </c>
      <c r="I55" s="69"/>
      <c r="J55" s="112"/>
      <c r="K55" s="65">
        <f>SUM(K10,K13,K19,K22,K34,K37,K43)</f>
        <v>1563704.1</v>
      </c>
      <c r="L55" s="71"/>
      <c r="M55" s="71"/>
      <c r="N55" s="3">
        <f>SUM(N10,N13,N19,N22,N34,N37,N43)</f>
        <v>205093.9</v>
      </c>
      <c r="O55" s="65">
        <f>SUM(O10,O13,O19,O22,O34,O37,O43)</f>
        <v>284638.1</v>
      </c>
      <c r="P55" s="2">
        <f>SUM(P10,P13,P19,P22,P34,P37,P43)</f>
        <v>152902.5</v>
      </c>
      <c r="Q55" s="2">
        <f>SUM(Q10,Q13,Q19,Q22,Q34,Q37,Q43)</f>
        <v>958188.6</v>
      </c>
      <c r="R55" s="72"/>
      <c r="S55" s="1">
        <f aca="true" t="shared" si="8" ref="S55:AE55">SUM(S10,S13,S19,S22,S34,S37,S43)</f>
        <v>544</v>
      </c>
      <c r="T55" s="2">
        <f t="shared" si="8"/>
        <v>6630.2</v>
      </c>
      <c r="U55" s="2">
        <f t="shared" si="8"/>
        <v>272376</v>
      </c>
      <c r="V55" s="2">
        <f t="shared" si="8"/>
        <v>347314.4</v>
      </c>
      <c r="W55" s="2">
        <f t="shared" si="8"/>
        <v>14352.6</v>
      </c>
      <c r="X55" s="2">
        <f t="shared" si="8"/>
        <v>92654.6</v>
      </c>
      <c r="Y55" s="2">
        <f t="shared" si="8"/>
        <v>866951.3</v>
      </c>
      <c r="Z55" s="2">
        <f t="shared" si="8"/>
        <v>4855.2</v>
      </c>
      <c r="AA55" s="3">
        <f t="shared" si="8"/>
        <v>86557.6</v>
      </c>
      <c r="AB55" s="65">
        <f t="shared" si="8"/>
        <v>12</v>
      </c>
      <c r="AC55" s="65">
        <f t="shared" si="8"/>
        <v>38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11</v>
      </c>
      <c r="AH55" s="2">
        <f t="shared" si="9"/>
        <v>2</v>
      </c>
      <c r="AI55" s="65">
        <f t="shared" si="9"/>
        <v>12038736.1</v>
      </c>
      <c r="AJ55" s="69">
        <f t="shared" si="9"/>
        <v>7891963.2</v>
      </c>
      <c r="AK55" s="71">
        <f t="shared" si="9"/>
        <v>5523049.8</v>
      </c>
      <c r="AL55" s="67">
        <f t="shared" si="9"/>
        <v>3237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41285.799999999996</v>
      </c>
      <c r="H56" s="115"/>
      <c r="I56" s="117">
        <f>SUM(I11,I14,I20,I23,I35,I38,I44)</f>
        <v>973958.5</v>
      </c>
      <c r="J56" s="115"/>
      <c r="K56" s="117"/>
      <c r="L56" s="116">
        <f>SUM(L11,L14,L20,L23,L35,L38,L44)</f>
        <v>15535.8</v>
      </c>
      <c r="M56" s="116">
        <f>SUM(M11,M14,M20,M23,M35,M38,M44)</f>
        <v>21583.2</v>
      </c>
      <c r="N56" s="115"/>
      <c r="O56" s="117"/>
      <c r="P56" s="116"/>
      <c r="Q56" s="116"/>
      <c r="R56" s="118">
        <f>SUM(O55:Q55)</f>
        <v>1395729.2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144039.3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102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八幡浜市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0</v>
      </c>
      <c r="J9" s="87"/>
      <c r="K9" s="86"/>
      <c r="L9" s="85">
        <v>0</v>
      </c>
      <c r="M9" s="85">
        <v>0</v>
      </c>
      <c r="N9" s="84"/>
      <c r="O9" s="86"/>
      <c r="P9" s="85"/>
      <c r="Q9" s="85"/>
      <c r="R9" s="88">
        <v>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0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0</v>
      </c>
      <c r="G10" s="92">
        <v>0</v>
      </c>
      <c r="H10" s="84">
        <v>0</v>
      </c>
      <c r="I10" s="93"/>
      <c r="J10" s="94"/>
      <c r="K10" s="86">
        <v>0</v>
      </c>
      <c r="L10" s="95"/>
      <c r="M10" s="95"/>
      <c r="N10" s="84">
        <v>0</v>
      </c>
      <c r="O10" s="86">
        <v>0</v>
      </c>
      <c r="P10" s="85">
        <v>0</v>
      </c>
      <c r="Q10" s="85">
        <v>0</v>
      </c>
      <c r="R10" s="96"/>
      <c r="S10" s="89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0</v>
      </c>
      <c r="AC10" s="85">
        <v>0</v>
      </c>
      <c r="AD10" s="85">
        <v>0</v>
      </c>
      <c r="AE10" s="84">
        <v>0</v>
      </c>
      <c r="AF10" s="95"/>
      <c r="AG10" s="86">
        <v>0</v>
      </c>
      <c r="AH10" s="85">
        <v>0</v>
      </c>
      <c r="AI10" s="86">
        <v>0</v>
      </c>
      <c r="AJ10" s="93">
        <v>0</v>
      </c>
      <c r="AK10" s="95">
        <v>0</v>
      </c>
      <c r="AL10" s="91"/>
    </row>
    <row r="11" spans="1:38" ht="13.5">
      <c r="A11" s="124"/>
      <c r="B11" s="62"/>
      <c r="C11" s="62"/>
      <c r="D11" s="62"/>
      <c r="E11" s="62"/>
      <c r="F11" s="97"/>
      <c r="G11" s="98">
        <v>0</v>
      </c>
      <c r="H11" s="97"/>
      <c r="I11" s="99">
        <v>0</v>
      </c>
      <c r="J11" s="100"/>
      <c r="K11" s="99"/>
      <c r="L11" s="98">
        <v>0</v>
      </c>
      <c r="M11" s="98">
        <v>0</v>
      </c>
      <c r="N11" s="97"/>
      <c r="O11" s="99"/>
      <c r="P11" s="98"/>
      <c r="Q11" s="98"/>
      <c r="R11" s="101">
        <v>0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0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39658</v>
      </c>
      <c r="J12" s="87">
        <v>94.5</v>
      </c>
      <c r="K12" s="86" t="s">
        <v>115</v>
      </c>
      <c r="L12" s="85">
        <v>39</v>
      </c>
      <c r="M12" s="85">
        <v>7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37184.4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54886.6</v>
      </c>
      <c r="G13" s="92">
        <v>0</v>
      </c>
      <c r="H13" s="84">
        <v>41986.7</v>
      </c>
      <c r="I13" s="93" t="s">
        <v>115</v>
      </c>
      <c r="J13" s="94" t="s">
        <v>115</v>
      </c>
      <c r="K13" s="86">
        <v>33523.2</v>
      </c>
      <c r="L13" s="95" t="s">
        <v>115</v>
      </c>
      <c r="M13" s="95" t="s">
        <v>115</v>
      </c>
      <c r="N13" s="84">
        <v>0</v>
      </c>
      <c r="O13" s="86">
        <v>2058.6</v>
      </c>
      <c r="P13" s="85">
        <v>32590.1</v>
      </c>
      <c r="Q13" s="85">
        <v>7338</v>
      </c>
      <c r="R13" s="96" t="s">
        <v>115</v>
      </c>
      <c r="S13" s="89">
        <v>34.3</v>
      </c>
      <c r="T13" s="85">
        <v>657.4</v>
      </c>
      <c r="U13" s="85">
        <v>36446.6</v>
      </c>
      <c r="V13" s="85">
        <v>2519.7</v>
      </c>
      <c r="W13" s="85">
        <v>51.1</v>
      </c>
      <c r="X13" s="85">
        <v>2024.9</v>
      </c>
      <c r="Y13" s="85">
        <v>252.7</v>
      </c>
      <c r="Z13" s="85">
        <v>0</v>
      </c>
      <c r="AA13" s="84">
        <v>0</v>
      </c>
      <c r="AB13" s="86">
        <v>1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2</v>
      </c>
      <c r="AH13" s="85">
        <v>0</v>
      </c>
      <c r="AI13" s="86">
        <v>737014.3</v>
      </c>
      <c r="AJ13" s="93">
        <v>471015.7</v>
      </c>
      <c r="AK13" s="95">
        <v>277818.1</v>
      </c>
      <c r="AL13" s="91">
        <v>3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12899.9</v>
      </c>
      <c r="H14" s="97" t="s">
        <v>115</v>
      </c>
      <c r="I14" s="99">
        <v>2328.7</v>
      </c>
      <c r="J14" s="100" t="s">
        <v>115</v>
      </c>
      <c r="K14" s="99" t="s">
        <v>115</v>
      </c>
      <c r="L14" s="98">
        <v>1262.3</v>
      </c>
      <c r="M14" s="98">
        <v>7201.2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41986.7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26083.1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39658</v>
      </c>
      <c r="J15" s="110">
        <f>IF(H16=0,0,I15/H16*100)</f>
        <v>94.45371986843453</v>
      </c>
      <c r="K15" s="65"/>
      <c r="L15" s="2">
        <f>SUM(L9,L12)</f>
        <v>39</v>
      </c>
      <c r="M15" s="2">
        <f>SUM(M9,M12)</f>
        <v>7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37184.4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54886.6</v>
      </c>
      <c r="G16" s="68">
        <f>SUM(G10,G13)</f>
        <v>0</v>
      </c>
      <c r="H16" s="3">
        <f>SUM(H10,H13)</f>
        <v>41986.7</v>
      </c>
      <c r="I16" s="69"/>
      <c r="J16" s="70"/>
      <c r="K16" s="65">
        <f>SUM(K10,K13)</f>
        <v>33523.2</v>
      </c>
      <c r="L16" s="71"/>
      <c r="M16" s="71"/>
      <c r="N16" s="3">
        <f>SUM(N10,N13)</f>
        <v>0</v>
      </c>
      <c r="O16" s="65">
        <f>SUM(O10,O13)</f>
        <v>2058.6</v>
      </c>
      <c r="P16" s="2">
        <f>SUM(P10,P13)</f>
        <v>32590.1</v>
      </c>
      <c r="Q16" s="2">
        <f>SUM(Q10,Q13)</f>
        <v>7338</v>
      </c>
      <c r="R16" s="72"/>
      <c r="S16" s="1">
        <f aca="true" t="shared" si="0" ref="S16:AE16">SUM(S10,S13)</f>
        <v>34.3</v>
      </c>
      <c r="T16" s="2">
        <f t="shared" si="0"/>
        <v>657.4</v>
      </c>
      <c r="U16" s="2">
        <f t="shared" si="0"/>
        <v>36446.6</v>
      </c>
      <c r="V16" s="2">
        <f t="shared" si="0"/>
        <v>2519.7</v>
      </c>
      <c r="W16" s="2">
        <f t="shared" si="0"/>
        <v>51.1</v>
      </c>
      <c r="X16" s="2">
        <f t="shared" si="0"/>
        <v>2024.9</v>
      </c>
      <c r="Y16" s="2">
        <f t="shared" si="0"/>
        <v>252.7</v>
      </c>
      <c r="Z16" s="2">
        <f t="shared" si="0"/>
        <v>0</v>
      </c>
      <c r="AA16" s="3">
        <f t="shared" si="0"/>
        <v>0</v>
      </c>
      <c r="AB16" s="65">
        <f t="shared" si="0"/>
        <v>1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2</v>
      </c>
      <c r="AH16" s="2">
        <f t="shared" si="1"/>
        <v>0</v>
      </c>
      <c r="AI16" s="65">
        <f t="shared" si="1"/>
        <v>737014.3</v>
      </c>
      <c r="AJ16" s="69">
        <f t="shared" si="1"/>
        <v>471015.7</v>
      </c>
      <c r="AK16" s="71">
        <f t="shared" si="1"/>
        <v>277818.1</v>
      </c>
      <c r="AL16" s="67">
        <f t="shared" si="1"/>
        <v>3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12899.9</v>
      </c>
      <c r="H17" s="73"/>
      <c r="I17" s="75">
        <f>SUM(I11,I14)</f>
        <v>2328.7</v>
      </c>
      <c r="J17" s="76"/>
      <c r="K17" s="75"/>
      <c r="L17" s="74">
        <f>SUM(L11,L14)</f>
        <v>1262.3</v>
      </c>
      <c r="M17" s="74">
        <f>SUM(M11,M14)</f>
        <v>7201.2</v>
      </c>
      <c r="N17" s="73"/>
      <c r="O17" s="75"/>
      <c r="P17" s="74"/>
      <c r="Q17" s="74"/>
      <c r="R17" s="77">
        <f>SUM(O16:Q16)</f>
        <v>41986.7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26083.1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23365</v>
      </c>
      <c r="J18" s="87">
        <v>89.9</v>
      </c>
      <c r="K18" s="86" t="s">
        <v>115</v>
      </c>
      <c r="L18" s="85">
        <v>15</v>
      </c>
      <c r="M18" s="85">
        <v>3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13497.5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25991</v>
      </c>
      <c r="G19" s="92">
        <v>0</v>
      </c>
      <c r="H19" s="84">
        <v>25991</v>
      </c>
      <c r="I19" s="93" t="s">
        <v>115</v>
      </c>
      <c r="J19" s="94" t="s">
        <v>115</v>
      </c>
      <c r="K19" s="86">
        <v>23403.6</v>
      </c>
      <c r="L19" s="95" t="s">
        <v>115</v>
      </c>
      <c r="M19" s="95" t="s">
        <v>115</v>
      </c>
      <c r="N19" s="84">
        <v>0</v>
      </c>
      <c r="O19" s="86">
        <v>2262.7</v>
      </c>
      <c r="P19" s="85">
        <v>12789</v>
      </c>
      <c r="Q19" s="85">
        <v>10939.3</v>
      </c>
      <c r="R19" s="96" t="s">
        <v>115</v>
      </c>
      <c r="S19" s="89">
        <v>0</v>
      </c>
      <c r="T19" s="85">
        <v>80.2</v>
      </c>
      <c r="U19" s="85">
        <v>18057.7</v>
      </c>
      <c r="V19" s="85">
        <v>5227.1</v>
      </c>
      <c r="W19" s="85">
        <v>117.6</v>
      </c>
      <c r="X19" s="85">
        <v>1719.5</v>
      </c>
      <c r="Y19" s="85">
        <v>788.9</v>
      </c>
      <c r="Z19" s="85">
        <v>0</v>
      </c>
      <c r="AA19" s="84">
        <v>0</v>
      </c>
      <c r="AB19" s="86">
        <v>1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352334.1</v>
      </c>
      <c r="AJ19" s="93">
        <v>234157.5</v>
      </c>
      <c r="AK19" s="95">
        <v>150473.8</v>
      </c>
      <c r="AL19" s="91">
        <v>4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0</v>
      </c>
      <c r="H20" s="97" t="s">
        <v>115</v>
      </c>
      <c r="I20" s="99">
        <v>2626</v>
      </c>
      <c r="J20" s="100" t="s">
        <v>115</v>
      </c>
      <c r="K20" s="99" t="s">
        <v>115</v>
      </c>
      <c r="L20" s="98">
        <v>369.4</v>
      </c>
      <c r="M20" s="98">
        <v>2218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25991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8492.1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24512.6</v>
      </c>
      <c r="J21" s="87">
        <v>62.7</v>
      </c>
      <c r="K21" s="86" t="s">
        <v>115</v>
      </c>
      <c r="L21" s="85">
        <v>11</v>
      </c>
      <c r="M21" s="85">
        <v>1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94.1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5737.5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44553.9</v>
      </c>
      <c r="G22" s="92">
        <v>0</v>
      </c>
      <c r="H22" s="84">
        <v>39103.5</v>
      </c>
      <c r="I22" s="93" t="s">
        <v>115</v>
      </c>
      <c r="J22" s="94" t="s">
        <v>115</v>
      </c>
      <c r="K22" s="86">
        <v>38345.1</v>
      </c>
      <c r="L22" s="95" t="s">
        <v>115</v>
      </c>
      <c r="M22" s="95" t="s">
        <v>115</v>
      </c>
      <c r="N22" s="84">
        <v>2291.9</v>
      </c>
      <c r="O22" s="86">
        <v>2129.9</v>
      </c>
      <c r="P22" s="85">
        <v>7310.6</v>
      </c>
      <c r="Q22" s="85">
        <v>27371.1</v>
      </c>
      <c r="R22" s="96" t="s">
        <v>115</v>
      </c>
      <c r="S22" s="89">
        <v>0</v>
      </c>
      <c r="T22" s="85">
        <v>136.8</v>
      </c>
      <c r="U22" s="85">
        <v>15972.5</v>
      </c>
      <c r="V22" s="85">
        <v>8403.3</v>
      </c>
      <c r="W22" s="85">
        <v>520.9</v>
      </c>
      <c r="X22" s="85">
        <v>6915.3</v>
      </c>
      <c r="Y22" s="85">
        <v>7154.7</v>
      </c>
      <c r="Z22" s="85">
        <v>2169.4</v>
      </c>
      <c r="AA22" s="84">
        <v>2169.4</v>
      </c>
      <c r="AB22" s="86">
        <v>0</v>
      </c>
      <c r="AC22" s="85">
        <v>0</v>
      </c>
      <c r="AD22" s="85" t="s">
        <v>115</v>
      </c>
      <c r="AE22" s="84" t="s">
        <v>115</v>
      </c>
      <c r="AF22" s="95" t="s">
        <v>115</v>
      </c>
      <c r="AG22" s="86">
        <v>0</v>
      </c>
      <c r="AH22" s="85">
        <v>0</v>
      </c>
      <c r="AI22" s="86">
        <v>483139.2</v>
      </c>
      <c r="AJ22" s="93">
        <v>278235.2</v>
      </c>
      <c r="AK22" s="95">
        <v>185810.8</v>
      </c>
      <c r="AL22" s="91">
        <v>8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5450.4</v>
      </c>
      <c r="H23" s="97" t="s">
        <v>115</v>
      </c>
      <c r="I23" s="99">
        <v>14590.9</v>
      </c>
      <c r="J23" s="100" t="s">
        <v>115</v>
      </c>
      <c r="K23" s="99" t="s">
        <v>115</v>
      </c>
      <c r="L23" s="98">
        <v>135.4</v>
      </c>
      <c r="M23" s="98">
        <v>623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36811.6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4153.4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47877.6</v>
      </c>
      <c r="J24" s="110">
        <f>IF(H25=0,0,I24/H25*100)</f>
        <v>73.55091443977602</v>
      </c>
      <c r="K24" s="65"/>
      <c r="L24" s="2">
        <f>SUM(L18,L21)</f>
        <v>26</v>
      </c>
      <c r="M24" s="2">
        <f>SUM(M18,M21)</f>
        <v>4</v>
      </c>
      <c r="N24" s="3"/>
      <c r="O24" s="65"/>
      <c r="P24" s="2"/>
      <c r="Q24" s="2"/>
      <c r="R24" s="111">
        <f>IF(H25=0,0,(O25+P25+Q25)/H25*100)</f>
        <v>96.47911881956232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19235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70544.9</v>
      </c>
      <c r="G25" s="68">
        <f>SUM(G19,G22)</f>
        <v>0</v>
      </c>
      <c r="H25" s="3">
        <f>SUM(H19,H22)</f>
        <v>65094.5</v>
      </c>
      <c r="I25" s="69"/>
      <c r="J25" s="70"/>
      <c r="K25" s="65">
        <f>SUM(K19,K22)</f>
        <v>61748.7</v>
      </c>
      <c r="L25" s="71"/>
      <c r="M25" s="71"/>
      <c r="N25" s="3">
        <f>SUM(N19,N22)</f>
        <v>2291.9</v>
      </c>
      <c r="O25" s="65">
        <f>SUM(O19,O22)</f>
        <v>4392.6</v>
      </c>
      <c r="P25" s="2">
        <f>SUM(P19,P22)</f>
        <v>20099.6</v>
      </c>
      <c r="Q25" s="2">
        <f>SUM(Q19,Q22)</f>
        <v>38310.399999999994</v>
      </c>
      <c r="R25" s="72"/>
      <c r="S25" s="1">
        <f aca="true" t="shared" si="2" ref="S25:AE25">SUM(S19,S22)</f>
        <v>0</v>
      </c>
      <c r="T25" s="2">
        <f t="shared" si="2"/>
        <v>217</v>
      </c>
      <c r="U25" s="2">
        <f t="shared" si="2"/>
        <v>34030.2</v>
      </c>
      <c r="V25" s="2">
        <f t="shared" si="2"/>
        <v>13630.4</v>
      </c>
      <c r="W25" s="2">
        <f t="shared" si="2"/>
        <v>638.5</v>
      </c>
      <c r="X25" s="2">
        <f t="shared" si="2"/>
        <v>8634.8</v>
      </c>
      <c r="Y25" s="2">
        <f t="shared" si="2"/>
        <v>7943.599999999999</v>
      </c>
      <c r="Z25" s="2">
        <f t="shared" si="2"/>
        <v>2169.4</v>
      </c>
      <c r="AA25" s="3">
        <f t="shared" si="2"/>
        <v>2169.4</v>
      </c>
      <c r="AB25" s="65">
        <f t="shared" si="2"/>
        <v>1</v>
      </c>
      <c r="AC25" s="2">
        <f t="shared" si="2"/>
        <v>0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0</v>
      </c>
      <c r="AH25" s="2">
        <f t="shared" si="3"/>
        <v>0</v>
      </c>
      <c r="AI25" s="65">
        <f t="shared" si="3"/>
        <v>835473.3</v>
      </c>
      <c r="AJ25" s="69">
        <f t="shared" si="3"/>
        <v>512392.7</v>
      </c>
      <c r="AK25" s="71">
        <f t="shared" si="3"/>
        <v>336284.6</v>
      </c>
      <c r="AL25" s="67">
        <f t="shared" si="3"/>
        <v>12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5450.4</v>
      </c>
      <c r="H26" s="73"/>
      <c r="I26" s="75">
        <f>SUM(I20,I23)</f>
        <v>17216.9</v>
      </c>
      <c r="J26" s="76"/>
      <c r="K26" s="75"/>
      <c r="L26" s="74">
        <f>SUM(L20,L23)</f>
        <v>504.79999999999995</v>
      </c>
      <c r="M26" s="74">
        <f>SUM(M20,M23)</f>
        <v>2841</v>
      </c>
      <c r="N26" s="73"/>
      <c r="O26" s="75"/>
      <c r="P26" s="74"/>
      <c r="Q26" s="74"/>
      <c r="R26" s="77">
        <f>SUM(O25:Q25)</f>
        <v>62802.59999999999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12645.5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87535.6</v>
      </c>
      <c r="J27" s="110">
        <f>IF(H28=0,0,I27/H28*100)</f>
        <v>81.74693597008627</v>
      </c>
      <c r="K27" s="65"/>
      <c r="L27" s="2">
        <f>SUM(L18,L9,L12,L21)</f>
        <v>65</v>
      </c>
      <c r="M27" s="2">
        <f>SUM(M18,M9,M12,M21)</f>
        <v>11</v>
      </c>
      <c r="N27" s="3"/>
      <c r="O27" s="65"/>
      <c r="P27" s="2"/>
      <c r="Q27" s="2"/>
      <c r="R27" s="111">
        <f>IF(H28=0,0,(O28+P28+Q28)/H28*100)</f>
        <v>97.85966163995174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56419.4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125431.5</v>
      </c>
      <c r="G28" s="68">
        <f>SUM(G19,G10,G13,G22)</f>
        <v>0</v>
      </c>
      <c r="H28" s="3">
        <f>SUM(H19,H10,H13,H22)</f>
        <v>107081.2</v>
      </c>
      <c r="I28" s="69"/>
      <c r="J28" s="70"/>
      <c r="K28" s="65">
        <f>SUM(K19,K10,K13,K22)</f>
        <v>95271.9</v>
      </c>
      <c r="L28" s="71"/>
      <c r="M28" s="71"/>
      <c r="N28" s="3">
        <f>SUM(N19,N10,N13,N22)</f>
        <v>2291.9</v>
      </c>
      <c r="O28" s="65">
        <f>SUM(O19,O10,O13,O22)</f>
        <v>6451.199999999999</v>
      </c>
      <c r="P28" s="2">
        <f>SUM(P19,P10,P13,P22)</f>
        <v>52689.7</v>
      </c>
      <c r="Q28" s="2">
        <f>SUM(Q19,Q10,Q13,Q22)</f>
        <v>45648.399999999994</v>
      </c>
      <c r="R28" s="108"/>
      <c r="S28" s="1">
        <f aca="true" t="shared" si="4" ref="S28:AE28">SUM(S19,S10,S13,S22)</f>
        <v>34.3</v>
      </c>
      <c r="T28" s="2">
        <f t="shared" si="4"/>
        <v>874.4000000000001</v>
      </c>
      <c r="U28" s="2">
        <f t="shared" si="4"/>
        <v>70476.8</v>
      </c>
      <c r="V28" s="2">
        <f t="shared" si="4"/>
        <v>16150.099999999999</v>
      </c>
      <c r="W28" s="2">
        <f t="shared" si="4"/>
        <v>689.5999999999999</v>
      </c>
      <c r="X28" s="2">
        <f t="shared" si="4"/>
        <v>10659.7</v>
      </c>
      <c r="Y28" s="2">
        <f t="shared" si="4"/>
        <v>8196.3</v>
      </c>
      <c r="Z28" s="2">
        <f t="shared" si="4"/>
        <v>2169.4</v>
      </c>
      <c r="AA28" s="3">
        <f t="shared" si="4"/>
        <v>2169.4</v>
      </c>
      <c r="AB28" s="65">
        <f t="shared" si="4"/>
        <v>2</v>
      </c>
      <c r="AC28" s="2">
        <f t="shared" si="4"/>
        <v>0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2</v>
      </c>
      <c r="AH28" s="2">
        <f t="shared" si="5"/>
        <v>0</v>
      </c>
      <c r="AI28" s="65">
        <f t="shared" si="5"/>
        <v>1572487.5999999999</v>
      </c>
      <c r="AJ28" s="69">
        <f t="shared" si="5"/>
        <v>983408.3999999999</v>
      </c>
      <c r="AK28" s="71">
        <f t="shared" si="5"/>
        <v>614102.7</v>
      </c>
      <c r="AL28" s="67">
        <f t="shared" si="5"/>
        <v>15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18350.3</v>
      </c>
      <c r="H29" s="73"/>
      <c r="I29" s="75">
        <f>SUM(I20,I11,I14,I23)</f>
        <v>19545.6</v>
      </c>
      <c r="J29" s="76"/>
      <c r="K29" s="75"/>
      <c r="L29" s="74">
        <f>SUM(L20,L11,L14,L23)</f>
        <v>1767.1</v>
      </c>
      <c r="M29" s="74">
        <f>SUM(M20,M11,M14,M23)</f>
        <v>10042.2</v>
      </c>
      <c r="N29" s="73"/>
      <c r="O29" s="75"/>
      <c r="P29" s="74"/>
      <c r="Q29" s="74"/>
      <c r="R29" s="77">
        <f>SUM(O28:Q28)</f>
        <v>104789.29999999999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38728.6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87535.6</v>
      </c>
      <c r="J30" s="110">
        <f>IF(H31=0,0,I30/H31*100)</f>
        <v>81.74693597008627</v>
      </c>
      <c r="K30" s="65"/>
      <c r="L30" s="2">
        <f>SUM(L21,L12,L18)</f>
        <v>65</v>
      </c>
      <c r="M30" s="2">
        <f>SUM(M21,M12,M18)</f>
        <v>11</v>
      </c>
      <c r="N30" s="3"/>
      <c r="O30" s="65"/>
      <c r="P30" s="2"/>
      <c r="Q30" s="2"/>
      <c r="R30" s="111">
        <f>IF(H31=0,0,(O31+P31+Q31)/H31*100)</f>
        <v>97.85966163995174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56419.4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125431.5</v>
      </c>
      <c r="G31" s="68">
        <f>SUM(G22,G13,G19)</f>
        <v>0</v>
      </c>
      <c r="H31" s="3">
        <f>SUM(H22,H13,H19)</f>
        <v>107081.2</v>
      </c>
      <c r="I31" s="69"/>
      <c r="J31" s="70"/>
      <c r="K31" s="65">
        <f>SUM(K22,K13,K19)</f>
        <v>95271.9</v>
      </c>
      <c r="L31" s="71"/>
      <c r="M31" s="71"/>
      <c r="N31" s="3">
        <f>SUM(N22,N13,N19)</f>
        <v>2291.9</v>
      </c>
      <c r="O31" s="65">
        <f>SUM(O22,O13,O19)</f>
        <v>6451.2</v>
      </c>
      <c r="P31" s="2">
        <f>SUM(P22,P13,P19)</f>
        <v>52689.7</v>
      </c>
      <c r="Q31" s="2">
        <f>SUM(Q22,Q13,Q19)</f>
        <v>45648.399999999994</v>
      </c>
      <c r="R31" s="108"/>
      <c r="S31" s="1">
        <f aca="true" t="shared" si="6" ref="S31:AE31">SUM(S22,S13,S19)</f>
        <v>34.3</v>
      </c>
      <c r="T31" s="2">
        <f t="shared" si="6"/>
        <v>874.4000000000001</v>
      </c>
      <c r="U31" s="2">
        <f t="shared" si="6"/>
        <v>70476.8</v>
      </c>
      <c r="V31" s="2">
        <f t="shared" si="6"/>
        <v>16150.1</v>
      </c>
      <c r="W31" s="2">
        <f t="shared" si="6"/>
        <v>689.6</v>
      </c>
      <c r="X31" s="2">
        <f t="shared" si="6"/>
        <v>10659.7</v>
      </c>
      <c r="Y31" s="2">
        <f t="shared" si="6"/>
        <v>8196.3</v>
      </c>
      <c r="Z31" s="2">
        <f t="shared" si="6"/>
        <v>2169.4</v>
      </c>
      <c r="AA31" s="3">
        <f t="shared" si="6"/>
        <v>2169.4</v>
      </c>
      <c r="AB31" s="65">
        <f t="shared" si="6"/>
        <v>2</v>
      </c>
      <c r="AC31" s="2">
        <f t="shared" si="6"/>
        <v>0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2</v>
      </c>
      <c r="AH31" s="2">
        <f t="shared" si="7"/>
        <v>0</v>
      </c>
      <c r="AI31" s="65">
        <f t="shared" si="7"/>
        <v>1572487.6</v>
      </c>
      <c r="AJ31" s="69">
        <f t="shared" si="7"/>
        <v>983408.4</v>
      </c>
      <c r="AK31" s="71">
        <f t="shared" si="7"/>
        <v>614102.7</v>
      </c>
      <c r="AL31" s="67">
        <f t="shared" si="7"/>
        <v>15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18350.3</v>
      </c>
      <c r="H32" s="73"/>
      <c r="I32" s="75">
        <f>SUM(I23,I14,I20)</f>
        <v>19545.6</v>
      </c>
      <c r="J32" s="76"/>
      <c r="K32" s="75"/>
      <c r="L32" s="74">
        <f>SUM(L23,L14,L20)</f>
        <v>1767.1</v>
      </c>
      <c r="M32" s="74">
        <f>SUM(M23,M14,M20)</f>
        <v>10042.2</v>
      </c>
      <c r="N32" s="73"/>
      <c r="O32" s="75"/>
      <c r="P32" s="74"/>
      <c r="Q32" s="74"/>
      <c r="R32" s="77">
        <f>SUM(O31:Q31)</f>
        <v>104789.29999999999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38728.6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43934</v>
      </c>
      <c r="J33" s="104">
        <v>60</v>
      </c>
      <c r="K33" s="86"/>
      <c r="L33" s="85">
        <v>52</v>
      </c>
      <c r="M33" s="85">
        <v>1</v>
      </c>
      <c r="N33" s="84"/>
      <c r="O33" s="86"/>
      <c r="P33" s="85"/>
      <c r="Q33" s="85"/>
      <c r="R33" s="105">
        <v>95.4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2430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73491</v>
      </c>
      <c r="G34" s="92">
        <v>200</v>
      </c>
      <c r="H34" s="84">
        <v>73209</v>
      </c>
      <c r="I34" s="93"/>
      <c r="J34" s="94"/>
      <c r="K34" s="86">
        <v>72800</v>
      </c>
      <c r="L34" s="95"/>
      <c r="M34" s="95"/>
      <c r="N34" s="84">
        <v>3402</v>
      </c>
      <c r="O34" s="86">
        <v>2152</v>
      </c>
      <c r="P34" s="85">
        <v>9424</v>
      </c>
      <c r="Q34" s="85">
        <v>58231</v>
      </c>
      <c r="R34" s="96"/>
      <c r="S34" s="89"/>
      <c r="T34" s="85">
        <v>21</v>
      </c>
      <c r="U34" s="85">
        <v>7469</v>
      </c>
      <c r="V34" s="85">
        <v>36443</v>
      </c>
      <c r="W34" s="85">
        <v>188</v>
      </c>
      <c r="X34" s="85">
        <v>2196</v>
      </c>
      <c r="Y34" s="85">
        <v>26891</v>
      </c>
      <c r="Z34" s="85">
        <v>9718</v>
      </c>
      <c r="AA34" s="84">
        <v>180</v>
      </c>
      <c r="AB34" s="86">
        <v>2</v>
      </c>
      <c r="AC34" s="85">
        <v>2</v>
      </c>
      <c r="AD34" s="85"/>
      <c r="AE34" s="84"/>
      <c r="AF34" s="95"/>
      <c r="AG34" s="86"/>
      <c r="AH34" s="85"/>
      <c r="AI34" s="86">
        <v>474497</v>
      </c>
      <c r="AJ34" s="93">
        <v>360846</v>
      </c>
      <c r="AK34" s="95">
        <v>280924</v>
      </c>
      <c r="AL34" s="91">
        <v>32</v>
      </c>
    </row>
    <row r="35" spans="1:38" ht="13.5">
      <c r="A35" s="48"/>
      <c r="B35" s="62"/>
      <c r="C35" s="62"/>
      <c r="D35" s="62"/>
      <c r="E35" s="62"/>
      <c r="F35" s="97"/>
      <c r="G35" s="98">
        <v>82</v>
      </c>
      <c r="H35" s="97"/>
      <c r="I35" s="99">
        <v>29275</v>
      </c>
      <c r="J35" s="100"/>
      <c r="K35" s="99"/>
      <c r="L35" s="98">
        <v>392</v>
      </c>
      <c r="M35" s="98">
        <v>17</v>
      </c>
      <c r="N35" s="97"/>
      <c r="O35" s="99"/>
      <c r="P35" s="98"/>
      <c r="Q35" s="98"/>
      <c r="R35" s="101">
        <v>69807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2475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22605</v>
      </c>
      <c r="J36" s="104">
        <v>41.4</v>
      </c>
      <c r="K36" s="86"/>
      <c r="L36" s="85">
        <v>27</v>
      </c>
      <c r="M36" s="85"/>
      <c r="N36" s="84"/>
      <c r="O36" s="86"/>
      <c r="P36" s="85"/>
      <c r="Q36" s="85"/>
      <c r="R36" s="105">
        <v>89.4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586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55334</v>
      </c>
      <c r="G37" s="92">
        <v>117</v>
      </c>
      <c r="H37" s="84">
        <v>54571</v>
      </c>
      <c r="I37" s="93"/>
      <c r="J37" s="94"/>
      <c r="K37" s="86">
        <v>54323</v>
      </c>
      <c r="L37" s="95"/>
      <c r="M37" s="95"/>
      <c r="N37" s="84">
        <v>5783</v>
      </c>
      <c r="O37" s="86">
        <v>2733</v>
      </c>
      <c r="P37" s="85">
        <v>726</v>
      </c>
      <c r="Q37" s="85">
        <v>45329</v>
      </c>
      <c r="R37" s="96"/>
      <c r="S37" s="89"/>
      <c r="T37" s="85">
        <v>40</v>
      </c>
      <c r="U37" s="85">
        <v>3308</v>
      </c>
      <c r="V37" s="85">
        <v>19257</v>
      </c>
      <c r="W37" s="85">
        <v>126</v>
      </c>
      <c r="X37" s="85">
        <v>1968</v>
      </c>
      <c r="Y37" s="85">
        <v>29872</v>
      </c>
      <c r="Z37" s="85">
        <v>16403</v>
      </c>
      <c r="AA37" s="84">
        <v>4050</v>
      </c>
      <c r="AB37" s="86"/>
      <c r="AC37" s="85"/>
      <c r="AD37" s="85"/>
      <c r="AE37" s="84"/>
      <c r="AF37" s="95"/>
      <c r="AG37" s="86"/>
      <c r="AH37" s="85"/>
      <c r="AI37" s="86">
        <v>300748</v>
      </c>
      <c r="AJ37" s="93">
        <v>232779</v>
      </c>
      <c r="AK37" s="95">
        <v>176948</v>
      </c>
      <c r="AL37" s="91">
        <v>33</v>
      </c>
    </row>
    <row r="38" spans="1:38" ht="13.5">
      <c r="A38" s="48"/>
      <c r="B38" s="62"/>
      <c r="C38" s="62"/>
      <c r="D38" s="62"/>
      <c r="E38" s="62"/>
      <c r="F38" s="97"/>
      <c r="G38" s="98">
        <v>645</v>
      </c>
      <c r="H38" s="97"/>
      <c r="I38" s="99">
        <v>31966</v>
      </c>
      <c r="J38" s="100"/>
      <c r="K38" s="99"/>
      <c r="L38" s="98">
        <v>248</v>
      </c>
      <c r="M38" s="98"/>
      <c r="N38" s="97"/>
      <c r="O38" s="99"/>
      <c r="P38" s="98"/>
      <c r="Q38" s="98"/>
      <c r="R38" s="101">
        <v>48788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534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66539</v>
      </c>
      <c r="J39" s="104">
        <v>52.1</v>
      </c>
      <c r="K39" s="86"/>
      <c r="L39" s="85">
        <v>79</v>
      </c>
      <c r="M39" s="85">
        <v>1</v>
      </c>
      <c r="N39" s="84"/>
      <c r="O39" s="86"/>
      <c r="P39" s="85"/>
      <c r="Q39" s="85"/>
      <c r="R39" s="105">
        <v>92.5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3016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128825</v>
      </c>
      <c r="G40" s="92">
        <v>317</v>
      </c>
      <c r="H40" s="84">
        <v>127780</v>
      </c>
      <c r="I40" s="93"/>
      <c r="J40" s="94"/>
      <c r="K40" s="86">
        <v>127123</v>
      </c>
      <c r="L40" s="95"/>
      <c r="M40" s="95"/>
      <c r="N40" s="84">
        <v>9185</v>
      </c>
      <c r="O40" s="86">
        <v>4885</v>
      </c>
      <c r="P40" s="85">
        <v>10150</v>
      </c>
      <c r="Q40" s="85">
        <v>103560</v>
      </c>
      <c r="R40" s="96"/>
      <c r="S40" s="89"/>
      <c r="T40" s="85">
        <v>61</v>
      </c>
      <c r="U40" s="85">
        <v>10777</v>
      </c>
      <c r="V40" s="85">
        <v>55700</v>
      </c>
      <c r="W40" s="85">
        <v>314</v>
      </c>
      <c r="X40" s="85">
        <v>4164</v>
      </c>
      <c r="Y40" s="85">
        <v>56763</v>
      </c>
      <c r="Z40" s="85">
        <v>26121</v>
      </c>
      <c r="AA40" s="84">
        <v>4230</v>
      </c>
      <c r="AB40" s="86">
        <v>2</v>
      </c>
      <c r="AC40" s="85">
        <v>2</v>
      </c>
      <c r="AD40" s="85"/>
      <c r="AE40" s="84"/>
      <c r="AF40" s="95"/>
      <c r="AG40" s="86"/>
      <c r="AH40" s="85"/>
      <c r="AI40" s="86">
        <v>775245</v>
      </c>
      <c r="AJ40" s="93">
        <v>593625</v>
      </c>
      <c r="AK40" s="95">
        <v>457872</v>
      </c>
      <c r="AL40" s="91">
        <v>65</v>
      </c>
    </row>
    <row r="41" spans="1:38" ht="13.5">
      <c r="A41" s="124"/>
      <c r="B41" s="62"/>
      <c r="C41" s="62"/>
      <c r="D41" s="62"/>
      <c r="E41" s="62"/>
      <c r="F41" s="97"/>
      <c r="G41" s="98">
        <v>727</v>
      </c>
      <c r="H41" s="97"/>
      <c r="I41" s="99">
        <v>61241</v>
      </c>
      <c r="J41" s="100"/>
      <c r="K41" s="99"/>
      <c r="L41" s="98">
        <v>640</v>
      </c>
      <c r="M41" s="98">
        <v>17</v>
      </c>
      <c r="N41" s="97"/>
      <c r="O41" s="99"/>
      <c r="P41" s="98"/>
      <c r="Q41" s="98"/>
      <c r="R41" s="101">
        <v>118195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3008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111138</v>
      </c>
      <c r="J42" s="104">
        <v>35.3</v>
      </c>
      <c r="K42" s="86"/>
      <c r="L42" s="85">
        <v>146</v>
      </c>
      <c r="M42" s="85">
        <v>1</v>
      </c>
      <c r="N42" s="84"/>
      <c r="O42" s="86"/>
      <c r="P42" s="85"/>
      <c r="Q42" s="85"/>
      <c r="R42" s="105">
        <v>98.2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1655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326057</v>
      </c>
      <c r="G43" s="92">
        <v>1165</v>
      </c>
      <c r="H43" s="84">
        <v>315196</v>
      </c>
      <c r="I43" s="93"/>
      <c r="J43" s="94"/>
      <c r="K43" s="86">
        <v>313785</v>
      </c>
      <c r="L43" s="95"/>
      <c r="M43" s="95"/>
      <c r="N43" s="84">
        <v>33988</v>
      </c>
      <c r="O43" s="86">
        <v>39023</v>
      </c>
      <c r="P43" s="85">
        <v>6544</v>
      </c>
      <c r="Q43" s="85">
        <v>235641</v>
      </c>
      <c r="R43" s="96"/>
      <c r="S43" s="89"/>
      <c r="T43" s="85">
        <v>294</v>
      </c>
      <c r="U43" s="85">
        <v>16062</v>
      </c>
      <c r="V43" s="85">
        <v>94782</v>
      </c>
      <c r="W43" s="85">
        <v>799</v>
      </c>
      <c r="X43" s="85">
        <v>9619</v>
      </c>
      <c r="Y43" s="85">
        <v>193640</v>
      </c>
      <c r="Z43" s="85">
        <v>113217</v>
      </c>
      <c r="AA43" s="84">
        <v>18935</v>
      </c>
      <c r="AB43" s="86">
        <v>3</v>
      </c>
      <c r="AC43" s="85">
        <v>8</v>
      </c>
      <c r="AD43" s="85"/>
      <c r="AE43" s="84"/>
      <c r="AF43" s="95"/>
      <c r="AG43" s="86"/>
      <c r="AH43" s="85"/>
      <c r="AI43" s="86">
        <v>1666592</v>
      </c>
      <c r="AJ43" s="93">
        <v>1293457</v>
      </c>
      <c r="AK43" s="95">
        <v>973706</v>
      </c>
      <c r="AL43" s="91">
        <v>542</v>
      </c>
    </row>
    <row r="44" spans="1:38" ht="13.5">
      <c r="A44" s="48"/>
      <c r="B44" s="62"/>
      <c r="C44" s="62"/>
      <c r="D44" s="62"/>
      <c r="E44" s="62"/>
      <c r="F44" s="97"/>
      <c r="G44" s="98">
        <v>9697</v>
      </c>
      <c r="H44" s="97"/>
      <c r="I44" s="99">
        <v>204058</v>
      </c>
      <c r="J44" s="100"/>
      <c r="K44" s="99"/>
      <c r="L44" s="98">
        <v>1301</v>
      </c>
      <c r="M44" s="98">
        <v>110</v>
      </c>
      <c r="N44" s="97"/>
      <c r="O44" s="99"/>
      <c r="P44" s="98"/>
      <c r="Q44" s="98"/>
      <c r="R44" s="101">
        <v>281208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1639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177677</v>
      </c>
      <c r="J45" s="104">
        <v>40.1</v>
      </c>
      <c r="K45" s="86"/>
      <c r="L45" s="85">
        <v>225</v>
      </c>
      <c r="M45" s="85">
        <v>2</v>
      </c>
      <c r="N45" s="84"/>
      <c r="O45" s="86"/>
      <c r="P45" s="85"/>
      <c r="Q45" s="85"/>
      <c r="R45" s="105">
        <v>90.3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4671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454882</v>
      </c>
      <c r="G46" s="92">
        <v>1482</v>
      </c>
      <c r="H46" s="84">
        <v>442976</v>
      </c>
      <c r="I46" s="93"/>
      <c r="J46" s="94"/>
      <c r="K46" s="86">
        <v>440908</v>
      </c>
      <c r="L46" s="95"/>
      <c r="M46" s="95"/>
      <c r="N46" s="84">
        <v>43173</v>
      </c>
      <c r="O46" s="86">
        <v>43908</v>
      </c>
      <c r="P46" s="85">
        <v>16694</v>
      </c>
      <c r="Q46" s="85">
        <v>339201</v>
      </c>
      <c r="R46" s="106"/>
      <c r="S46" s="89"/>
      <c r="T46" s="85">
        <v>355</v>
      </c>
      <c r="U46" s="85">
        <v>26839</v>
      </c>
      <c r="V46" s="85">
        <v>150482</v>
      </c>
      <c r="W46" s="85">
        <v>1113</v>
      </c>
      <c r="X46" s="85">
        <v>13783</v>
      </c>
      <c r="Y46" s="85">
        <v>250403</v>
      </c>
      <c r="Z46" s="85">
        <v>139338</v>
      </c>
      <c r="AA46" s="84">
        <v>23165</v>
      </c>
      <c r="AB46" s="86">
        <v>5</v>
      </c>
      <c r="AC46" s="85">
        <v>10</v>
      </c>
      <c r="AD46" s="85"/>
      <c r="AE46" s="84"/>
      <c r="AF46" s="95"/>
      <c r="AG46" s="86"/>
      <c r="AH46" s="85"/>
      <c r="AI46" s="86">
        <v>2441837</v>
      </c>
      <c r="AJ46" s="93">
        <v>1887082</v>
      </c>
      <c r="AK46" s="95">
        <v>1431578</v>
      </c>
      <c r="AL46" s="91">
        <v>607</v>
      </c>
    </row>
    <row r="47" spans="1:38" ht="13.5">
      <c r="A47" s="124"/>
      <c r="B47" s="62"/>
      <c r="C47" s="62"/>
      <c r="D47" s="62"/>
      <c r="E47" s="62"/>
      <c r="F47" s="97"/>
      <c r="G47" s="98">
        <v>10424</v>
      </c>
      <c r="H47" s="97"/>
      <c r="I47" s="99">
        <v>265299</v>
      </c>
      <c r="J47" s="100"/>
      <c r="K47" s="99"/>
      <c r="L47" s="98">
        <v>1941</v>
      </c>
      <c r="M47" s="98">
        <v>127</v>
      </c>
      <c r="N47" s="97"/>
      <c r="O47" s="99"/>
      <c r="P47" s="98"/>
      <c r="Q47" s="98"/>
      <c r="R47" s="101">
        <v>399803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4648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265212.6</v>
      </c>
      <c r="J54" s="110">
        <f>IF(H55=0,0,I54/H55*100)</f>
        <v>48.21545831960749</v>
      </c>
      <c r="K54" s="65"/>
      <c r="L54" s="2">
        <f>SUM(L9,L12,L18,L21,L33,L36,L42)</f>
        <v>290</v>
      </c>
      <c r="M54" s="2">
        <f>SUM(M9,M12,M18,M21,M33,M36,M42)</f>
        <v>13</v>
      </c>
      <c r="N54" s="3"/>
      <c r="O54" s="65"/>
      <c r="P54" s="2"/>
      <c r="Q54" s="2"/>
      <c r="R54" s="111">
        <f>IF(H55=0,0,(O55+P55+Q55)/H55*100)</f>
        <v>91.73451415598234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61090.4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580313.5</v>
      </c>
      <c r="G55" s="68">
        <f>SUM(G10,G13,G19,G22,G34,G37,G43)</f>
        <v>1482</v>
      </c>
      <c r="H55" s="3">
        <f>SUM(H10,H13,H19,H22,H34,H37,H43)</f>
        <v>550057.2</v>
      </c>
      <c r="I55" s="69"/>
      <c r="J55" s="112"/>
      <c r="K55" s="65">
        <f>SUM(K10,K13,K19,K22,K34,K37,K43)</f>
        <v>536179.9</v>
      </c>
      <c r="L55" s="71"/>
      <c r="M55" s="71"/>
      <c r="N55" s="3">
        <f>SUM(N10,N13,N19,N22,N34,N37,N43)</f>
        <v>45464.9</v>
      </c>
      <c r="O55" s="65">
        <f>SUM(O10,O13,O19,O22,O34,O37,O43)</f>
        <v>50359.2</v>
      </c>
      <c r="P55" s="2">
        <f>SUM(P10,P13,P19,P22,P34,P37,P43)</f>
        <v>69383.7</v>
      </c>
      <c r="Q55" s="2">
        <f>SUM(Q10,Q13,Q19,Q22,Q34,Q37,Q43)</f>
        <v>384849.4</v>
      </c>
      <c r="R55" s="72"/>
      <c r="S55" s="1">
        <f aca="true" t="shared" si="8" ref="S55:AE55">SUM(S10,S13,S19,S22,S34,S37,S43)</f>
        <v>34.3</v>
      </c>
      <c r="T55" s="2">
        <f t="shared" si="8"/>
        <v>1229.4</v>
      </c>
      <c r="U55" s="2">
        <f t="shared" si="8"/>
        <v>97315.8</v>
      </c>
      <c r="V55" s="2">
        <f t="shared" si="8"/>
        <v>166632.1</v>
      </c>
      <c r="W55" s="2">
        <f t="shared" si="8"/>
        <v>1802.6</v>
      </c>
      <c r="X55" s="2">
        <f t="shared" si="8"/>
        <v>24442.7</v>
      </c>
      <c r="Y55" s="2">
        <f t="shared" si="8"/>
        <v>258599.3</v>
      </c>
      <c r="Z55" s="2">
        <f t="shared" si="8"/>
        <v>141507.4</v>
      </c>
      <c r="AA55" s="3">
        <f t="shared" si="8"/>
        <v>25334.4</v>
      </c>
      <c r="AB55" s="65">
        <f t="shared" si="8"/>
        <v>7</v>
      </c>
      <c r="AC55" s="65">
        <f t="shared" si="8"/>
        <v>10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2</v>
      </c>
      <c r="AH55" s="2">
        <f t="shared" si="9"/>
        <v>0</v>
      </c>
      <c r="AI55" s="65">
        <f t="shared" si="9"/>
        <v>4014324.5999999996</v>
      </c>
      <c r="AJ55" s="69">
        <f t="shared" si="9"/>
        <v>2870490.4</v>
      </c>
      <c r="AK55" s="71">
        <f t="shared" si="9"/>
        <v>2045680.7</v>
      </c>
      <c r="AL55" s="67">
        <f t="shared" si="9"/>
        <v>622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28774.3</v>
      </c>
      <c r="H56" s="115"/>
      <c r="I56" s="117">
        <f>SUM(I11,I14,I20,I23,I35,I38,I44)</f>
        <v>284844.6</v>
      </c>
      <c r="J56" s="115"/>
      <c r="K56" s="117"/>
      <c r="L56" s="116">
        <f>SUM(L11,L14,L20,L23,L35,L38,L44)</f>
        <v>3708.1</v>
      </c>
      <c r="M56" s="116">
        <f>SUM(M11,M14,M20,M23,M35,M38,M44)</f>
        <v>10169.2</v>
      </c>
      <c r="N56" s="115"/>
      <c r="O56" s="117"/>
      <c r="P56" s="116"/>
      <c r="Q56" s="116"/>
      <c r="R56" s="118">
        <f>SUM(O55:Q55)</f>
        <v>504592.30000000005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43376.6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89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新居浜市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16076</v>
      </c>
      <c r="J9" s="87">
        <v>100</v>
      </c>
      <c r="K9" s="86"/>
      <c r="L9" s="85">
        <v>30</v>
      </c>
      <c r="M9" s="85">
        <v>0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21462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27844</v>
      </c>
      <c r="G10" s="92">
        <v>0</v>
      </c>
      <c r="H10" s="84">
        <v>16076</v>
      </c>
      <c r="I10" s="93"/>
      <c r="J10" s="94"/>
      <c r="K10" s="86">
        <v>15073</v>
      </c>
      <c r="L10" s="95"/>
      <c r="M10" s="95"/>
      <c r="N10" s="84">
        <v>0</v>
      </c>
      <c r="O10" s="86">
        <v>0</v>
      </c>
      <c r="P10" s="85">
        <v>16076</v>
      </c>
      <c r="Q10" s="85">
        <v>0</v>
      </c>
      <c r="R10" s="96"/>
      <c r="S10" s="89">
        <v>0</v>
      </c>
      <c r="T10" s="85">
        <v>2185</v>
      </c>
      <c r="U10" s="85">
        <v>13982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0</v>
      </c>
      <c r="AC10" s="85">
        <v>0</v>
      </c>
      <c r="AD10" s="85">
        <v>0</v>
      </c>
      <c r="AE10" s="84">
        <v>0</v>
      </c>
      <c r="AF10" s="95"/>
      <c r="AG10" s="86">
        <v>6</v>
      </c>
      <c r="AH10" s="85">
        <v>0</v>
      </c>
      <c r="AI10" s="86">
        <v>398687</v>
      </c>
      <c r="AJ10" s="93">
        <v>270963</v>
      </c>
      <c r="AK10" s="95">
        <v>152580</v>
      </c>
      <c r="AL10" s="91">
        <v>2</v>
      </c>
    </row>
    <row r="11" spans="1:38" ht="13.5">
      <c r="A11" s="124"/>
      <c r="B11" s="62"/>
      <c r="C11" s="62"/>
      <c r="D11" s="62"/>
      <c r="E11" s="62"/>
      <c r="F11" s="97"/>
      <c r="G11" s="98">
        <v>11768</v>
      </c>
      <c r="H11" s="97"/>
      <c r="I11" s="99">
        <v>0</v>
      </c>
      <c r="J11" s="100"/>
      <c r="K11" s="99"/>
      <c r="L11" s="98">
        <v>1003</v>
      </c>
      <c r="M11" s="98">
        <v>0</v>
      </c>
      <c r="N11" s="97"/>
      <c r="O11" s="99"/>
      <c r="P11" s="98"/>
      <c r="Q11" s="98"/>
      <c r="R11" s="101">
        <v>16076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14608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/>
      <c r="G12" s="85"/>
      <c r="H12" s="84"/>
      <c r="I12" s="86"/>
      <c r="J12" s="87"/>
      <c r="K12" s="86"/>
      <c r="L12" s="85"/>
      <c r="M12" s="85"/>
      <c r="N12" s="84"/>
      <c r="O12" s="86"/>
      <c r="P12" s="85"/>
      <c r="Q12" s="85"/>
      <c r="R12" s="88"/>
      <c r="S12" s="89"/>
      <c r="T12" s="85"/>
      <c r="U12" s="85"/>
      <c r="V12" s="85"/>
      <c r="W12" s="85"/>
      <c r="X12" s="85"/>
      <c r="Y12" s="85"/>
      <c r="Z12" s="85"/>
      <c r="AA12" s="84"/>
      <c r="AB12" s="86"/>
      <c r="AC12" s="85"/>
      <c r="AD12" s="85"/>
      <c r="AE12" s="84"/>
      <c r="AF12" s="86"/>
      <c r="AG12" s="86"/>
      <c r="AH12" s="85"/>
      <c r="AI12" s="86"/>
      <c r="AJ12" s="86"/>
      <c r="AK12" s="85"/>
      <c r="AL12" s="91"/>
    </row>
    <row r="13" spans="1:38" ht="13.5">
      <c r="A13" s="123"/>
      <c r="B13" s="64"/>
      <c r="C13" s="64"/>
      <c r="D13" s="64"/>
      <c r="E13" s="64"/>
      <c r="F13" s="84"/>
      <c r="G13" s="92"/>
      <c r="H13" s="84"/>
      <c r="I13" s="93"/>
      <c r="J13" s="94"/>
      <c r="K13" s="86"/>
      <c r="L13" s="95"/>
      <c r="M13" s="95"/>
      <c r="N13" s="84"/>
      <c r="O13" s="86"/>
      <c r="P13" s="85"/>
      <c r="Q13" s="85"/>
      <c r="R13" s="96"/>
      <c r="S13" s="89"/>
      <c r="T13" s="85"/>
      <c r="U13" s="85"/>
      <c r="V13" s="85"/>
      <c r="W13" s="85"/>
      <c r="X13" s="85"/>
      <c r="Y13" s="85"/>
      <c r="Z13" s="85"/>
      <c r="AA13" s="84"/>
      <c r="AB13" s="86"/>
      <c r="AC13" s="85"/>
      <c r="AD13" s="85"/>
      <c r="AE13" s="84"/>
      <c r="AF13" s="95"/>
      <c r="AG13" s="86"/>
      <c r="AH13" s="85"/>
      <c r="AI13" s="86"/>
      <c r="AJ13" s="93"/>
      <c r="AK13" s="95"/>
      <c r="AL13" s="91"/>
    </row>
    <row r="14" spans="1:38" ht="13.5">
      <c r="A14" s="124"/>
      <c r="B14" s="62"/>
      <c r="C14" s="62"/>
      <c r="D14" s="62"/>
      <c r="E14" s="62"/>
      <c r="F14" s="97"/>
      <c r="G14" s="98"/>
      <c r="H14" s="97"/>
      <c r="I14" s="99"/>
      <c r="J14" s="100"/>
      <c r="K14" s="99"/>
      <c r="L14" s="98"/>
      <c r="M14" s="98"/>
      <c r="N14" s="97"/>
      <c r="O14" s="99"/>
      <c r="P14" s="98"/>
      <c r="Q14" s="98"/>
      <c r="R14" s="101"/>
      <c r="S14" s="102"/>
      <c r="T14" s="98"/>
      <c r="U14" s="98"/>
      <c r="V14" s="98"/>
      <c r="W14" s="98"/>
      <c r="X14" s="98"/>
      <c r="Y14" s="98"/>
      <c r="Z14" s="98"/>
      <c r="AA14" s="97"/>
      <c r="AB14" s="99"/>
      <c r="AC14" s="98"/>
      <c r="AD14" s="98"/>
      <c r="AE14" s="97"/>
      <c r="AF14" s="99"/>
      <c r="AG14" s="99"/>
      <c r="AH14" s="98"/>
      <c r="AI14" s="99"/>
      <c r="AJ14" s="99"/>
      <c r="AK14" s="98"/>
      <c r="AL14" s="103"/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16076</v>
      </c>
      <c r="J15" s="110">
        <f>IF(H16=0,0,I15/H16*100)</f>
        <v>100</v>
      </c>
      <c r="K15" s="65"/>
      <c r="L15" s="2">
        <f>SUM(L9,L12)</f>
        <v>30</v>
      </c>
      <c r="M15" s="2">
        <f>SUM(M9,M12)</f>
        <v>0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21462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27844</v>
      </c>
      <c r="G16" s="68">
        <f>SUM(G10,G13)</f>
        <v>0</v>
      </c>
      <c r="H16" s="3">
        <f>SUM(H10,H13)</f>
        <v>16076</v>
      </c>
      <c r="I16" s="69"/>
      <c r="J16" s="70"/>
      <c r="K16" s="65">
        <f>SUM(K10,K13)</f>
        <v>15073</v>
      </c>
      <c r="L16" s="71"/>
      <c r="M16" s="71"/>
      <c r="N16" s="3">
        <f>SUM(N10,N13)</f>
        <v>0</v>
      </c>
      <c r="O16" s="65">
        <f>SUM(O10,O13)</f>
        <v>0</v>
      </c>
      <c r="P16" s="2">
        <f>SUM(P10,P13)</f>
        <v>16076</v>
      </c>
      <c r="Q16" s="2">
        <f>SUM(Q10,Q13)</f>
        <v>0</v>
      </c>
      <c r="R16" s="72"/>
      <c r="S16" s="1">
        <f aca="true" t="shared" si="0" ref="S16:AE16">SUM(S10,S13)</f>
        <v>0</v>
      </c>
      <c r="T16" s="2">
        <f t="shared" si="0"/>
        <v>2185</v>
      </c>
      <c r="U16" s="2">
        <f t="shared" si="0"/>
        <v>13982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0</v>
      </c>
      <c r="AA16" s="3">
        <f t="shared" si="0"/>
        <v>0</v>
      </c>
      <c r="AB16" s="65">
        <f t="shared" si="0"/>
        <v>0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6</v>
      </c>
      <c r="AH16" s="2">
        <f t="shared" si="1"/>
        <v>0</v>
      </c>
      <c r="AI16" s="65">
        <f t="shared" si="1"/>
        <v>398687</v>
      </c>
      <c r="AJ16" s="69">
        <f t="shared" si="1"/>
        <v>270963</v>
      </c>
      <c r="AK16" s="71">
        <f t="shared" si="1"/>
        <v>152580</v>
      </c>
      <c r="AL16" s="67">
        <f t="shared" si="1"/>
        <v>2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11768</v>
      </c>
      <c r="H17" s="73"/>
      <c r="I17" s="75">
        <f>SUM(I11,I14)</f>
        <v>0</v>
      </c>
      <c r="J17" s="76"/>
      <c r="K17" s="75"/>
      <c r="L17" s="74">
        <f>SUM(L11,L14)</f>
        <v>1003</v>
      </c>
      <c r="M17" s="74">
        <f>SUM(M11,M14)</f>
        <v>0</v>
      </c>
      <c r="N17" s="73"/>
      <c r="O17" s="75"/>
      <c r="P17" s="74"/>
      <c r="Q17" s="74"/>
      <c r="R17" s="77">
        <f>SUM(O16:Q16)</f>
        <v>16076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14608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55039.1</v>
      </c>
      <c r="J18" s="87">
        <v>90.3</v>
      </c>
      <c r="K18" s="86" t="s">
        <v>115</v>
      </c>
      <c r="L18" s="85">
        <v>55</v>
      </c>
      <c r="M18" s="85">
        <v>10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97.5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40433.8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61031.5</v>
      </c>
      <c r="G19" s="92">
        <v>0</v>
      </c>
      <c r="H19" s="84">
        <v>60982.5</v>
      </c>
      <c r="I19" s="93" t="s">
        <v>115</v>
      </c>
      <c r="J19" s="94" t="s">
        <v>115</v>
      </c>
      <c r="K19" s="86">
        <v>56400.1</v>
      </c>
      <c r="L19" s="95" t="s">
        <v>115</v>
      </c>
      <c r="M19" s="95" t="s">
        <v>115</v>
      </c>
      <c r="N19" s="84">
        <v>1527.5</v>
      </c>
      <c r="O19" s="86">
        <v>1515.3</v>
      </c>
      <c r="P19" s="85">
        <v>40757.3</v>
      </c>
      <c r="Q19" s="85">
        <v>17182.4</v>
      </c>
      <c r="R19" s="96" t="s">
        <v>115</v>
      </c>
      <c r="S19" s="89">
        <v>1359</v>
      </c>
      <c r="T19" s="85">
        <v>8109</v>
      </c>
      <c r="U19" s="85">
        <v>39405</v>
      </c>
      <c r="V19" s="85">
        <v>6166.1</v>
      </c>
      <c r="W19" s="85">
        <v>91.7</v>
      </c>
      <c r="X19" s="85">
        <v>1604.8</v>
      </c>
      <c r="Y19" s="85">
        <v>4246.9</v>
      </c>
      <c r="Z19" s="85">
        <v>1423.6</v>
      </c>
      <c r="AA19" s="84">
        <v>1423.6</v>
      </c>
      <c r="AB19" s="86">
        <v>1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5</v>
      </c>
      <c r="AH19" s="85">
        <v>4</v>
      </c>
      <c r="AI19" s="86">
        <v>1137638.2</v>
      </c>
      <c r="AJ19" s="93">
        <v>747490</v>
      </c>
      <c r="AK19" s="95">
        <v>459991.7</v>
      </c>
      <c r="AL19" s="91">
        <v>4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49</v>
      </c>
      <c r="H20" s="97" t="s">
        <v>115</v>
      </c>
      <c r="I20" s="99">
        <v>5943.4</v>
      </c>
      <c r="J20" s="100" t="s">
        <v>115</v>
      </c>
      <c r="K20" s="99" t="s">
        <v>115</v>
      </c>
      <c r="L20" s="98">
        <v>1991.1</v>
      </c>
      <c r="M20" s="98">
        <v>2591.3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59455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23447.3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23750.2</v>
      </c>
      <c r="J21" s="87">
        <v>76.2</v>
      </c>
      <c r="K21" s="86" t="s">
        <v>115</v>
      </c>
      <c r="L21" s="85">
        <v>26</v>
      </c>
      <c r="M21" s="85">
        <v>0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86.5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20745.4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34822.8</v>
      </c>
      <c r="G22" s="92">
        <v>0</v>
      </c>
      <c r="H22" s="84">
        <v>31166.1</v>
      </c>
      <c r="I22" s="93" t="s">
        <v>115</v>
      </c>
      <c r="J22" s="94" t="s">
        <v>115</v>
      </c>
      <c r="K22" s="86">
        <v>30787.9</v>
      </c>
      <c r="L22" s="95" t="s">
        <v>115</v>
      </c>
      <c r="M22" s="95" t="s">
        <v>115</v>
      </c>
      <c r="N22" s="84">
        <v>4199.2</v>
      </c>
      <c r="O22" s="86">
        <v>151.9</v>
      </c>
      <c r="P22" s="85">
        <v>14598.3</v>
      </c>
      <c r="Q22" s="85">
        <v>12216.7</v>
      </c>
      <c r="R22" s="96" t="s">
        <v>115</v>
      </c>
      <c r="S22" s="89">
        <v>45.1</v>
      </c>
      <c r="T22" s="85">
        <v>206.8</v>
      </c>
      <c r="U22" s="85">
        <v>21096.7</v>
      </c>
      <c r="V22" s="85">
        <v>2401.6</v>
      </c>
      <c r="W22" s="85">
        <v>0</v>
      </c>
      <c r="X22" s="85">
        <v>1861.7</v>
      </c>
      <c r="Y22" s="85">
        <v>5554.2</v>
      </c>
      <c r="Z22" s="85">
        <v>4199.2</v>
      </c>
      <c r="AA22" s="84">
        <v>4199.2</v>
      </c>
      <c r="AB22" s="86">
        <v>0</v>
      </c>
      <c r="AC22" s="85">
        <v>3</v>
      </c>
      <c r="AD22" s="85" t="s">
        <v>115</v>
      </c>
      <c r="AE22" s="84" t="s">
        <v>115</v>
      </c>
      <c r="AF22" s="95" t="s">
        <v>115</v>
      </c>
      <c r="AG22" s="86">
        <v>2</v>
      </c>
      <c r="AH22" s="85">
        <v>0</v>
      </c>
      <c r="AI22" s="86">
        <v>350525.5</v>
      </c>
      <c r="AJ22" s="93">
        <v>316189</v>
      </c>
      <c r="AK22" s="95">
        <v>170058.3</v>
      </c>
      <c r="AL22" s="91">
        <v>9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3656.7</v>
      </c>
      <c r="H23" s="97" t="s">
        <v>115</v>
      </c>
      <c r="I23" s="99">
        <v>7415.9</v>
      </c>
      <c r="J23" s="100" t="s">
        <v>115</v>
      </c>
      <c r="K23" s="99" t="s">
        <v>115</v>
      </c>
      <c r="L23" s="98">
        <v>378.2</v>
      </c>
      <c r="M23" s="98">
        <v>0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26966.9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11737.5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78789.3</v>
      </c>
      <c r="J24" s="110">
        <f>IF(H25=0,0,I24/H25*100)</f>
        <v>85.50243845267318</v>
      </c>
      <c r="K24" s="65"/>
      <c r="L24" s="2">
        <f>SUM(L18,L21)</f>
        <v>81</v>
      </c>
      <c r="M24" s="2">
        <f>SUM(M18,M21)</f>
        <v>10</v>
      </c>
      <c r="N24" s="3"/>
      <c r="O24" s="65"/>
      <c r="P24" s="2"/>
      <c r="Q24" s="2"/>
      <c r="R24" s="111">
        <f>IF(H25=0,0,(O25+P25+Q25)/H25*100)</f>
        <v>93.78536407498324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61179.200000000004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95854.3</v>
      </c>
      <c r="G25" s="68">
        <f>SUM(G19,G22)</f>
        <v>0</v>
      </c>
      <c r="H25" s="3">
        <f>SUM(H19,H22)</f>
        <v>92148.6</v>
      </c>
      <c r="I25" s="69"/>
      <c r="J25" s="70"/>
      <c r="K25" s="65">
        <f>SUM(K19,K22)</f>
        <v>87188</v>
      </c>
      <c r="L25" s="71"/>
      <c r="M25" s="71"/>
      <c r="N25" s="3">
        <f>SUM(N19,N22)</f>
        <v>5726.7</v>
      </c>
      <c r="O25" s="65">
        <f>SUM(O19,O22)</f>
        <v>1667.2</v>
      </c>
      <c r="P25" s="2">
        <f>SUM(P19,P22)</f>
        <v>55355.600000000006</v>
      </c>
      <c r="Q25" s="2">
        <f>SUM(Q19,Q22)</f>
        <v>29399.100000000002</v>
      </c>
      <c r="R25" s="72"/>
      <c r="S25" s="1">
        <f aca="true" t="shared" si="2" ref="S25:AE25">SUM(S19,S22)</f>
        <v>1404.1</v>
      </c>
      <c r="T25" s="2">
        <f t="shared" si="2"/>
        <v>8315.8</v>
      </c>
      <c r="U25" s="2">
        <f t="shared" si="2"/>
        <v>60501.7</v>
      </c>
      <c r="V25" s="2">
        <f t="shared" si="2"/>
        <v>8567.7</v>
      </c>
      <c r="W25" s="2">
        <f t="shared" si="2"/>
        <v>91.7</v>
      </c>
      <c r="X25" s="2">
        <f t="shared" si="2"/>
        <v>3466.5</v>
      </c>
      <c r="Y25" s="2">
        <f t="shared" si="2"/>
        <v>9801.099999999999</v>
      </c>
      <c r="Z25" s="2">
        <f t="shared" si="2"/>
        <v>5622.799999999999</v>
      </c>
      <c r="AA25" s="3">
        <f t="shared" si="2"/>
        <v>5622.799999999999</v>
      </c>
      <c r="AB25" s="65">
        <f t="shared" si="2"/>
        <v>1</v>
      </c>
      <c r="AC25" s="2">
        <f t="shared" si="2"/>
        <v>3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7</v>
      </c>
      <c r="AH25" s="2">
        <f t="shared" si="3"/>
        <v>4</v>
      </c>
      <c r="AI25" s="65">
        <f t="shared" si="3"/>
        <v>1488163.7</v>
      </c>
      <c r="AJ25" s="69">
        <f t="shared" si="3"/>
        <v>1063679</v>
      </c>
      <c r="AK25" s="71">
        <f t="shared" si="3"/>
        <v>630050</v>
      </c>
      <c r="AL25" s="67">
        <f t="shared" si="3"/>
        <v>13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3705.7</v>
      </c>
      <c r="H26" s="73"/>
      <c r="I26" s="75">
        <f>SUM(I20,I23)</f>
        <v>13359.3</v>
      </c>
      <c r="J26" s="76"/>
      <c r="K26" s="75"/>
      <c r="L26" s="74">
        <f>SUM(L20,L23)</f>
        <v>2369.2999999999997</v>
      </c>
      <c r="M26" s="74">
        <f>SUM(M20,M23)</f>
        <v>2591.3</v>
      </c>
      <c r="N26" s="73"/>
      <c r="O26" s="75"/>
      <c r="P26" s="74"/>
      <c r="Q26" s="74"/>
      <c r="R26" s="77">
        <f>SUM(O25:Q25)</f>
        <v>86421.90000000001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35184.8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94865.3</v>
      </c>
      <c r="J27" s="110">
        <f>IF(H28=0,0,I27/H28*100)</f>
        <v>87.65594883233572</v>
      </c>
      <c r="K27" s="65"/>
      <c r="L27" s="2">
        <f>SUM(L18,L9,L12,L21)</f>
        <v>111</v>
      </c>
      <c r="M27" s="2">
        <f>SUM(M18,M9,M12,M21)</f>
        <v>10</v>
      </c>
      <c r="N27" s="3"/>
      <c r="O27" s="65"/>
      <c r="P27" s="2"/>
      <c r="Q27" s="2"/>
      <c r="R27" s="111">
        <f>IF(H28=0,0,(O28+P28+Q28)/H28*100)</f>
        <v>94.70850435113644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82641.20000000001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123698.3</v>
      </c>
      <c r="G28" s="68">
        <f>SUM(G19,G10,G13,G22)</f>
        <v>0</v>
      </c>
      <c r="H28" s="3">
        <f>SUM(H19,H10,H13,H22)</f>
        <v>108224.6</v>
      </c>
      <c r="I28" s="69"/>
      <c r="J28" s="70"/>
      <c r="K28" s="65">
        <f>SUM(K19,K10,K13,K22)</f>
        <v>102261</v>
      </c>
      <c r="L28" s="71"/>
      <c r="M28" s="71"/>
      <c r="N28" s="3">
        <f>SUM(N19,N10,N13,N22)</f>
        <v>5726.7</v>
      </c>
      <c r="O28" s="65">
        <f>SUM(O19,O10,O13,O22)</f>
        <v>1667.2</v>
      </c>
      <c r="P28" s="2">
        <f>SUM(P19,P10,P13,P22)</f>
        <v>71431.6</v>
      </c>
      <c r="Q28" s="2">
        <f>SUM(Q19,Q10,Q13,Q22)</f>
        <v>29399.100000000002</v>
      </c>
      <c r="R28" s="108"/>
      <c r="S28" s="1">
        <f aca="true" t="shared" si="4" ref="S28:AE28">SUM(S19,S10,S13,S22)</f>
        <v>1404.1</v>
      </c>
      <c r="T28" s="2">
        <f t="shared" si="4"/>
        <v>10500.8</v>
      </c>
      <c r="U28" s="2">
        <f t="shared" si="4"/>
        <v>74483.7</v>
      </c>
      <c r="V28" s="2">
        <f t="shared" si="4"/>
        <v>8567.7</v>
      </c>
      <c r="W28" s="2">
        <f t="shared" si="4"/>
        <v>91.7</v>
      </c>
      <c r="X28" s="2">
        <f t="shared" si="4"/>
        <v>3466.5</v>
      </c>
      <c r="Y28" s="2">
        <f t="shared" si="4"/>
        <v>9801.099999999999</v>
      </c>
      <c r="Z28" s="2">
        <f t="shared" si="4"/>
        <v>5622.799999999999</v>
      </c>
      <c r="AA28" s="3">
        <f t="shared" si="4"/>
        <v>5622.799999999999</v>
      </c>
      <c r="AB28" s="65">
        <f t="shared" si="4"/>
        <v>1</v>
      </c>
      <c r="AC28" s="2">
        <f t="shared" si="4"/>
        <v>3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13</v>
      </c>
      <c r="AH28" s="2">
        <f t="shared" si="5"/>
        <v>4</v>
      </c>
      <c r="AI28" s="65">
        <f t="shared" si="5"/>
        <v>1886850.7</v>
      </c>
      <c r="AJ28" s="69">
        <f t="shared" si="5"/>
        <v>1334642</v>
      </c>
      <c r="AK28" s="71">
        <f t="shared" si="5"/>
        <v>782630</v>
      </c>
      <c r="AL28" s="67">
        <f t="shared" si="5"/>
        <v>15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15473.7</v>
      </c>
      <c r="H29" s="73"/>
      <c r="I29" s="75">
        <f>SUM(I20,I11,I14,I23)</f>
        <v>13359.3</v>
      </c>
      <c r="J29" s="76"/>
      <c r="K29" s="75"/>
      <c r="L29" s="74">
        <f>SUM(L20,L11,L14,L23)</f>
        <v>3372.2999999999997</v>
      </c>
      <c r="M29" s="74">
        <f>SUM(M20,M11,M14,M23)</f>
        <v>2591.3</v>
      </c>
      <c r="N29" s="73"/>
      <c r="O29" s="75"/>
      <c r="P29" s="74"/>
      <c r="Q29" s="74"/>
      <c r="R29" s="77">
        <f>SUM(O28:Q28)</f>
        <v>102497.90000000001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49792.8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78789.3</v>
      </c>
      <c r="J30" s="110">
        <f>IF(H31=0,0,I30/H31*100)</f>
        <v>85.50243845267318</v>
      </c>
      <c r="K30" s="65"/>
      <c r="L30" s="2">
        <f>SUM(L21,L12,L18)</f>
        <v>81</v>
      </c>
      <c r="M30" s="2">
        <f>SUM(M21,M12,M18)</f>
        <v>10</v>
      </c>
      <c r="N30" s="3"/>
      <c r="O30" s="65"/>
      <c r="P30" s="2"/>
      <c r="Q30" s="2"/>
      <c r="R30" s="111">
        <f>IF(H31=0,0,(O31+P31+Q31)/H31*100)</f>
        <v>93.78536407498324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61179.200000000004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95854.3</v>
      </c>
      <c r="G31" s="68">
        <f>SUM(G22,G13,G19)</f>
        <v>0</v>
      </c>
      <c r="H31" s="3">
        <f>SUM(H22,H13,H19)</f>
        <v>92148.6</v>
      </c>
      <c r="I31" s="69"/>
      <c r="J31" s="70"/>
      <c r="K31" s="65">
        <f>SUM(K22,K13,K19)</f>
        <v>87188</v>
      </c>
      <c r="L31" s="71"/>
      <c r="M31" s="71"/>
      <c r="N31" s="3">
        <f>SUM(N22,N13,N19)</f>
        <v>5726.7</v>
      </c>
      <c r="O31" s="65">
        <f>SUM(O22,O13,O19)</f>
        <v>1667.2</v>
      </c>
      <c r="P31" s="2">
        <f>SUM(P22,P13,P19)</f>
        <v>55355.600000000006</v>
      </c>
      <c r="Q31" s="2">
        <f>SUM(Q22,Q13,Q19)</f>
        <v>29399.100000000002</v>
      </c>
      <c r="R31" s="108"/>
      <c r="S31" s="1">
        <f aca="true" t="shared" si="6" ref="S31:AE31">SUM(S22,S13,S19)</f>
        <v>1404.1</v>
      </c>
      <c r="T31" s="2">
        <f t="shared" si="6"/>
        <v>8315.8</v>
      </c>
      <c r="U31" s="2">
        <f t="shared" si="6"/>
        <v>60501.7</v>
      </c>
      <c r="V31" s="2">
        <f t="shared" si="6"/>
        <v>8567.7</v>
      </c>
      <c r="W31" s="2">
        <f t="shared" si="6"/>
        <v>91.7</v>
      </c>
      <c r="X31" s="2">
        <f t="shared" si="6"/>
        <v>3466.5</v>
      </c>
      <c r="Y31" s="2">
        <f t="shared" si="6"/>
        <v>9801.099999999999</v>
      </c>
      <c r="Z31" s="2">
        <f t="shared" si="6"/>
        <v>5622.799999999999</v>
      </c>
      <c r="AA31" s="3">
        <f t="shared" si="6"/>
        <v>5622.799999999999</v>
      </c>
      <c r="AB31" s="65">
        <f t="shared" si="6"/>
        <v>1</v>
      </c>
      <c r="AC31" s="2">
        <f t="shared" si="6"/>
        <v>3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7</v>
      </c>
      <c r="AH31" s="2">
        <f t="shared" si="7"/>
        <v>4</v>
      </c>
      <c r="AI31" s="65">
        <f t="shared" si="7"/>
        <v>1488163.7</v>
      </c>
      <c r="AJ31" s="69">
        <f t="shared" si="7"/>
        <v>1063679</v>
      </c>
      <c r="AK31" s="71">
        <f t="shared" si="7"/>
        <v>630050</v>
      </c>
      <c r="AL31" s="67">
        <f t="shared" si="7"/>
        <v>13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3705.7</v>
      </c>
      <c r="H32" s="73"/>
      <c r="I32" s="75">
        <f>SUM(I23,I14,I20)</f>
        <v>13359.3</v>
      </c>
      <c r="J32" s="76"/>
      <c r="K32" s="75"/>
      <c r="L32" s="74">
        <f>SUM(L23,L14,L20)</f>
        <v>2369.2999999999997</v>
      </c>
      <c r="M32" s="74">
        <f>SUM(M23,M14,M20)</f>
        <v>2591.3</v>
      </c>
      <c r="N32" s="73"/>
      <c r="O32" s="75"/>
      <c r="P32" s="74"/>
      <c r="Q32" s="74"/>
      <c r="R32" s="77">
        <f>SUM(O31:Q31)</f>
        <v>86421.90000000001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35184.8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52790</v>
      </c>
      <c r="J33" s="104">
        <v>81.5</v>
      </c>
      <c r="K33" s="86"/>
      <c r="L33" s="85">
        <v>53</v>
      </c>
      <c r="M33" s="85"/>
      <c r="N33" s="84"/>
      <c r="O33" s="86"/>
      <c r="P33" s="85"/>
      <c r="Q33" s="85"/>
      <c r="R33" s="105">
        <v>90.5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39132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72639</v>
      </c>
      <c r="G34" s="92">
        <v>1789</v>
      </c>
      <c r="H34" s="84">
        <v>64800</v>
      </c>
      <c r="I34" s="93"/>
      <c r="J34" s="94"/>
      <c r="K34" s="86">
        <v>63194</v>
      </c>
      <c r="L34" s="95"/>
      <c r="M34" s="95"/>
      <c r="N34" s="84">
        <v>6153</v>
      </c>
      <c r="O34" s="86">
        <v>531</v>
      </c>
      <c r="P34" s="85">
        <v>21830</v>
      </c>
      <c r="Q34" s="85">
        <v>36286</v>
      </c>
      <c r="R34" s="96"/>
      <c r="S34" s="89">
        <v>48</v>
      </c>
      <c r="T34" s="85">
        <v>1165</v>
      </c>
      <c r="U34" s="85">
        <v>33612</v>
      </c>
      <c r="V34" s="85">
        <v>17965</v>
      </c>
      <c r="W34" s="85">
        <v>373</v>
      </c>
      <c r="X34" s="85">
        <v>1841</v>
      </c>
      <c r="Y34" s="85">
        <v>9796</v>
      </c>
      <c r="Z34" s="85"/>
      <c r="AA34" s="84">
        <v>1794</v>
      </c>
      <c r="AB34" s="86"/>
      <c r="AC34" s="85">
        <v>2</v>
      </c>
      <c r="AD34" s="85"/>
      <c r="AE34" s="84"/>
      <c r="AF34" s="95"/>
      <c r="AG34" s="86">
        <v>1</v>
      </c>
      <c r="AH34" s="85"/>
      <c r="AI34" s="86">
        <v>618459</v>
      </c>
      <c r="AJ34" s="93">
        <v>588590</v>
      </c>
      <c r="AK34" s="95">
        <v>390736</v>
      </c>
      <c r="AL34" s="91">
        <v>56</v>
      </c>
    </row>
    <row r="35" spans="1:38" ht="13.5">
      <c r="A35" s="48"/>
      <c r="B35" s="62"/>
      <c r="C35" s="62"/>
      <c r="D35" s="62"/>
      <c r="E35" s="62"/>
      <c r="F35" s="97"/>
      <c r="G35" s="98">
        <v>6050</v>
      </c>
      <c r="H35" s="97"/>
      <c r="I35" s="99">
        <v>12010</v>
      </c>
      <c r="J35" s="100"/>
      <c r="K35" s="99"/>
      <c r="L35" s="98">
        <v>1606</v>
      </c>
      <c r="M35" s="98"/>
      <c r="N35" s="97"/>
      <c r="O35" s="99"/>
      <c r="P35" s="98"/>
      <c r="Q35" s="98"/>
      <c r="R35" s="101">
        <v>58647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23409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23725</v>
      </c>
      <c r="J36" s="104">
        <v>68.8</v>
      </c>
      <c r="K36" s="86"/>
      <c r="L36" s="85">
        <v>22</v>
      </c>
      <c r="M36" s="85"/>
      <c r="N36" s="84"/>
      <c r="O36" s="86"/>
      <c r="P36" s="85"/>
      <c r="Q36" s="85"/>
      <c r="R36" s="105">
        <v>86.2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1815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34635</v>
      </c>
      <c r="G37" s="92"/>
      <c r="H37" s="84">
        <v>34506</v>
      </c>
      <c r="I37" s="93"/>
      <c r="J37" s="94"/>
      <c r="K37" s="86">
        <v>34260</v>
      </c>
      <c r="L37" s="95"/>
      <c r="M37" s="95"/>
      <c r="N37" s="84">
        <v>4776</v>
      </c>
      <c r="O37" s="86">
        <v>2982</v>
      </c>
      <c r="P37" s="85">
        <v>2520</v>
      </c>
      <c r="Q37" s="85">
        <v>24228</v>
      </c>
      <c r="R37" s="96"/>
      <c r="S37" s="89">
        <v>5</v>
      </c>
      <c r="T37" s="85">
        <v>21</v>
      </c>
      <c r="U37" s="85">
        <v>6188</v>
      </c>
      <c r="V37" s="85">
        <v>17511</v>
      </c>
      <c r="W37" s="85">
        <v>223</v>
      </c>
      <c r="X37" s="85">
        <v>2271</v>
      </c>
      <c r="Y37" s="85">
        <v>8287</v>
      </c>
      <c r="Z37" s="85"/>
      <c r="AA37" s="84">
        <v>88</v>
      </c>
      <c r="AB37" s="86">
        <v>1</v>
      </c>
      <c r="AC37" s="85">
        <v>1</v>
      </c>
      <c r="AD37" s="85"/>
      <c r="AE37" s="84"/>
      <c r="AF37" s="95"/>
      <c r="AG37" s="86"/>
      <c r="AH37" s="85"/>
      <c r="AI37" s="86">
        <v>212799</v>
      </c>
      <c r="AJ37" s="93">
        <v>186351</v>
      </c>
      <c r="AK37" s="95">
        <v>147462</v>
      </c>
      <c r="AL37" s="91">
        <v>32</v>
      </c>
    </row>
    <row r="38" spans="1:38" ht="13.5">
      <c r="A38" s="48"/>
      <c r="B38" s="62"/>
      <c r="C38" s="62"/>
      <c r="D38" s="62"/>
      <c r="E38" s="62"/>
      <c r="F38" s="97"/>
      <c r="G38" s="98">
        <v>129</v>
      </c>
      <c r="H38" s="97"/>
      <c r="I38" s="99">
        <v>10781</v>
      </c>
      <c r="J38" s="100"/>
      <c r="K38" s="99"/>
      <c r="L38" s="98">
        <v>246</v>
      </c>
      <c r="M38" s="98"/>
      <c r="N38" s="97"/>
      <c r="O38" s="99"/>
      <c r="P38" s="98"/>
      <c r="Q38" s="98"/>
      <c r="R38" s="101">
        <v>29730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1798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76515</v>
      </c>
      <c r="J39" s="104">
        <v>77</v>
      </c>
      <c r="K39" s="86"/>
      <c r="L39" s="85">
        <v>75</v>
      </c>
      <c r="M39" s="85"/>
      <c r="N39" s="84"/>
      <c r="O39" s="86"/>
      <c r="P39" s="85"/>
      <c r="Q39" s="85"/>
      <c r="R39" s="105">
        <v>89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40947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107274</v>
      </c>
      <c r="G40" s="92">
        <v>1789</v>
      </c>
      <c r="H40" s="84">
        <v>99306</v>
      </c>
      <c r="I40" s="93"/>
      <c r="J40" s="94"/>
      <c r="K40" s="86">
        <v>97454</v>
      </c>
      <c r="L40" s="95"/>
      <c r="M40" s="95"/>
      <c r="N40" s="84">
        <v>10929</v>
      </c>
      <c r="O40" s="86">
        <v>3513</v>
      </c>
      <c r="P40" s="85">
        <v>24350</v>
      </c>
      <c r="Q40" s="85">
        <v>60514</v>
      </c>
      <c r="R40" s="96"/>
      <c r="S40" s="89">
        <v>53</v>
      </c>
      <c r="T40" s="85">
        <v>1186</v>
      </c>
      <c r="U40" s="85">
        <v>39800</v>
      </c>
      <c r="V40" s="85">
        <v>35476</v>
      </c>
      <c r="W40" s="85">
        <v>596</v>
      </c>
      <c r="X40" s="85">
        <v>4112</v>
      </c>
      <c r="Y40" s="85">
        <v>18083</v>
      </c>
      <c r="Z40" s="85"/>
      <c r="AA40" s="84">
        <v>1882</v>
      </c>
      <c r="AB40" s="86">
        <v>1</v>
      </c>
      <c r="AC40" s="85">
        <v>3</v>
      </c>
      <c r="AD40" s="85"/>
      <c r="AE40" s="84"/>
      <c r="AF40" s="95"/>
      <c r="AG40" s="86">
        <v>1</v>
      </c>
      <c r="AH40" s="85"/>
      <c r="AI40" s="86">
        <v>831258</v>
      </c>
      <c r="AJ40" s="93">
        <v>774941</v>
      </c>
      <c r="AK40" s="95">
        <v>538198</v>
      </c>
      <c r="AL40" s="91">
        <v>88</v>
      </c>
    </row>
    <row r="41" spans="1:38" ht="13.5">
      <c r="A41" s="124"/>
      <c r="B41" s="62"/>
      <c r="C41" s="62"/>
      <c r="D41" s="62"/>
      <c r="E41" s="62"/>
      <c r="F41" s="97"/>
      <c r="G41" s="98">
        <v>6179</v>
      </c>
      <c r="H41" s="97"/>
      <c r="I41" s="99">
        <v>22791</v>
      </c>
      <c r="J41" s="100"/>
      <c r="K41" s="99"/>
      <c r="L41" s="98">
        <v>1852</v>
      </c>
      <c r="M41" s="98"/>
      <c r="N41" s="97"/>
      <c r="O41" s="99"/>
      <c r="P41" s="98"/>
      <c r="Q41" s="98"/>
      <c r="R41" s="101">
        <v>88377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25207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219035</v>
      </c>
      <c r="J42" s="104">
        <v>56.6</v>
      </c>
      <c r="K42" s="86"/>
      <c r="L42" s="85">
        <v>279</v>
      </c>
      <c r="M42" s="85"/>
      <c r="N42" s="84"/>
      <c r="O42" s="86"/>
      <c r="P42" s="85"/>
      <c r="Q42" s="85"/>
      <c r="R42" s="105">
        <v>78.8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34096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402655</v>
      </c>
      <c r="G43" s="92">
        <v>309</v>
      </c>
      <c r="H43" s="84">
        <v>387221</v>
      </c>
      <c r="I43" s="93"/>
      <c r="J43" s="94"/>
      <c r="K43" s="86">
        <v>384440</v>
      </c>
      <c r="L43" s="95"/>
      <c r="M43" s="95"/>
      <c r="N43" s="84">
        <v>82049</v>
      </c>
      <c r="O43" s="86">
        <v>8368</v>
      </c>
      <c r="P43" s="85">
        <v>24992</v>
      </c>
      <c r="Q43" s="85">
        <v>271812</v>
      </c>
      <c r="R43" s="96"/>
      <c r="S43" s="89">
        <v>1044</v>
      </c>
      <c r="T43" s="85">
        <v>783</v>
      </c>
      <c r="U43" s="85">
        <v>49405</v>
      </c>
      <c r="V43" s="85">
        <v>167803</v>
      </c>
      <c r="W43" s="85">
        <v>2638</v>
      </c>
      <c r="X43" s="85">
        <v>13890</v>
      </c>
      <c r="Y43" s="85">
        <v>151658</v>
      </c>
      <c r="Z43" s="85"/>
      <c r="AA43" s="84">
        <v>23458</v>
      </c>
      <c r="AB43" s="86"/>
      <c r="AC43" s="85">
        <v>22</v>
      </c>
      <c r="AD43" s="85"/>
      <c r="AE43" s="84"/>
      <c r="AF43" s="95"/>
      <c r="AG43" s="86">
        <v>2</v>
      </c>
      <c r="AH43" s="85"/>
      <c r="AI43" s="86">
        <v>2089840</v>
      </c>
      <c r="AJ43" s="93">
        <v>1966168</v>
      </c>
      <c r="AK43" s="95">
        <v>1481437</v>
      </c>
      <c r="AL43" s="91">
        <v>958</v>
      </c>
    </row>
    <row r="44" spans="1:38" ht="13.5">
      <c r="A44" s="48"/>
      <c r="B44" s="62"/>
      <c r="C44" s="62"/>
      <c r="D44" s="62"/>
      <c r="E44" s="62"/>
      <c r="F44" s="97"/>
      <c r="G44" s="98">
        <v>15125</v>
      </c>
      <c r="H44" s="97"/>
      <c r="I44" s="99">
        <v>168186</v>
      </c>
      <c r="J44" s="100"/>
      <c r="K44" s="99"/>
      <c r="L44" s="98">
        <v>2781</v>
      </c>
      <c r="M44" s="98"/>
      <c r="N44" s="97"/>
      <c r="O44" s="99"/>
      <c r="P44" s="98"/>
      <c r="Q44" s="98"/>
      <c r="R44" s="101">
        <v>305172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23978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295550</v>
      </c>
      <c r="J45" s="104">
        <v>60.7</v>
      </c>
      <c r="K45" s="86"/>
      <c r="L45" s="85">
        <v>354</v>
      </c>
      <c r="M45" s="85"/>
      <c r="N45" s="84"/>
      <c r="O45" s="86"/>
      <c r="P45" s="85"/>
      <c r="Q45" s="85"/>
      <c r="R45" s="105">
        <v>80.9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75043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509929</v>
      </c>
      <c r="G46" s="92">
        <v>2098</v>
      </c>
      <c r="H46" s="84">
        <v>486527</v>
      </c>
      <c r="I46" s="93"/>
      <c r="J46" s="94"/>
      <c r="K46" s="86">
        <v>481894</v>
      </c>
      <c r="L46" s="95"/>
      <c r="M46" s="95"/>
      <c r="N46" s="84">
        <v>92978</v>
      </c>
      <c r="O46" s="86">
        <v>11881</v>
      </c>
      <c r="P46" s="85">
        <v>49342</v>
      </c>
      <c r="Q46" s="85">
        <v>332326</v>
      </c>
      <c r="R46" s="106"/>
      <c r="S46" s="89">
        <v>1097</v>
      </c>
      <c r="T46" s="85">
        <v>1969</v>
      </c>
      <c r="U46" s="85">
        <v>89205</v>
      </c>
      <c r="V46" s="85">
        <v>203279</v>
      </c>
      <c r="W46" s="85">
        <v>3234</v>
      </c>
      <c r="X46" s="85">
        <v>18002</v>
      </c>
      <c r="Y46" s="85">
        <v>169741</v>
      </c>
      <c r="Z46" s="85"/>
      <c r="AA46" s="84">
        <v>25340</v>
      </c>
      <c r="AB46" s="86">
        <v>1</v>
      </c>
      <c r="AC46" s="85">
        <v>25</v>
      </c>
      <c r="AD46" s="85"/>
      <c r="AE46" s="84"/>
      <c r="AF46" s="95"/>
      <c r="AG46" s="86">
        <v>3</v>
      </c>
      <c r="AH46" s="85"/>
      <c r="AI46" s="86">
        <v>2921098</v>
      </c>
      <c r="AJ46" s="93">
        <v>2741109</v>
      </c>
      <c r="AK46" s="95">
        <v>2019635</v>
      </c>
      <c r="AL46" s="91">
        <v>1046</v>
      </c>
    </row>
    <row r="47" spans="1:38" ht="13.5">
      <c r="A47" s="124"/>
      <c r="B47" s="62"/>
      <c r="C47" s="62"/>
      <c r="D47" s="62"/>
      <c r="E47" s="62"/>
      <c r="F47" s="97"/>
      <c r="G47" s="98">
        <v>21304</v>
      </c>
      <c r="H47" s="97"/>
      <c r="I47" s="99">
        <v>190977</v>
      </c>
      <c r="J47" s="100"/>
      <c r="K47" s="99"/>
      <c r="L47" s="98">
        <v>4633</v>
      </c>
      <c r="M47" s="98"/>
      <c r="N47" s="97"/>
      <c r="O47" s="99"/>
      <c r="P47" s="98"/>
      <c r="Q47" s="98"/>
      <c r="R47" s="101">
        <v>393549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49185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390415.3</v>
      </c>
      <c r="J54" s="110">
        <f>IF(H55=0,0,I54/H55*100)</f>
        <v>65.64342155615891</v>
      </c>
      <c r="K54" s="65"/>
      <c r="L54" s="2">
        <f>SUM(L9,L12,L18,L21,L33,L36,L42)</f>
        <v>465</v>
      </c>
      <c r="M54" s="2">
        <f>SUM(M9,M12,M18,M21,M33,M36,M42)</f>
        <v>10</v>
      </c>
      <c r="N54" s="3"/>
      <c r="O54" s="65"/>
      <c r="P54" s="2"/>
      <c r="Q54" s="2"/>
      <c r="R54" s="111">
        <f>IF(H55=0,0,(O55+P55+Q55)/H55*100)</f>
        <v>83.40404632791237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157684.2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633627.3</v>
      </c>
      <c r="G55" s="68">
        <f>SUM(G10,G13,G19,G22,G34,G37,G43)</f>
        <v>2098</v>
      </c>
      <c r="H55" s="3">
        <f>SUM(H10,H13,H19,H22,H34,H37,H43)</f>
        <v>594751.6</v>
      </c>
      <c r="I55" s="69"/>
      <c r="J55" s="112"/>
      <c r="K55" s="65">
        <f>SUM(K10,K13,K19,K22,K34,K37,K43)</f>
        <v>584155</v>
      </c>
      <c r="L55" s="71"/>
      <c r="M55" s="71"/>
      <c r="N55" s="3">
        <f>SUM(N10,N13,N19,N22,N34,N37,N43)</f>
        <v>98704.7</v>
      </c>
      <c r="O55" s="65">
        <f>SUM(O10,O13,O19,O22,O34,O37,O43)</f>
        <v>13548.2</v>
      </c>
      <c r="P55" s="2">
        <f>SUM(P10,P13,P19,P22,P34,P37,P43)</f>
        <v>120773.6</v>
      </c>
      <c r="Q55" s="2">
        <f>SUM(Q10,Q13,Q19,Q22,Q34,Q37,Q43)</f>
        <v>361725.1</v>
      </c>
      <c r="R55" s="72"/>
      <c r="S55" s="1">
        <f aca="true" t="shared" si="8" ref="S55:AE55">SUM(S10,S13,S19,S22,S34,S37,S43)</f>
        <v>2501.1</v>
      </c>
      <c r="T55" s="2">
        <f t="shared" si="8"/>
        <v>12469.8</v>
      </c>
      <c r="U55" s="2">
        <f t="shared" si="8"/>
        <v>163688.7</v>
      </c>
      <c r="V55" s="2">
        <f t="shared" si="8"/>
        <v>211846.7</v>
      </c>
      <c r="W55" s="2">
        <f t="shared" si="8"/>
        <v>3325.7</v>
      </c>
      <c r="X55" s="2">
        <f t="shared" si="8"/>
        <v>21468.5</v>
      </c>
      <c r="Y55" s="2">
        <f t="shared" si="8"/>
        <v>179542.1</v>
      </c>
      <c r="Z55" s="2">
        <f t="shared" si="8"/>
        <v>5622.799999999999</v>
      </c>
      <c r="AA55" s="3">
        <f t="shared" si="8"/>
        <v>30962.8</v>
      </c>
      <c r="AB55" s="65">
        <f t="shared" si="8"/>
        <v>2</v>
      </c>
      <c r="AC55" s="65">
        <f t="shared" si="8"/>
        <v>28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16</v>
      </c>
      <c r="AH55" s="2">
        <f t="shared" si="9"/>
        <v>4</v>
      </c>
      <c r="AI55" s="65">
        <f t="shared" si="9"/>
        <v>4807948.7</v>
      </c>
      <c r="AJ55" s="69">
        <f t="shared" si="9"/>
        <v>4075751</v>
      </c>
      <c r="AK55" s="71">
        <f t="shared" si="9"/>
        <v>2802265</v>
      </c>
      <c r="AL55" s="67">
        <f t="shared" si="9"/>
        <v>1061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36777.7</v>
      </c>
      <c r="H56" s="115"/>
      <c r="I56" s="117">
        <f>SUM(I11,I14,I20,I23,I35,I38,I44)</f>
        <v>204336.3</v>
      </c>
      <c r="J56" s="115"/>
      <c r="K56" s="117"/>
      <c r="L56" s="116">
        <f>SUM(L11,L14,L20,L23,L35,L38,L44)</f>
        <v>8005.299999999999</v>
      </c>
      <c r="M56" s="116">
        <f>SUM(M11,M14,M20,M23,M35,M38,M44)</f>
        <v>2591.3</v>
      </c>
      <c r="N56" s="115"/>
      <c r="O56" s="117"/>
      <c r="P56" s="116"/>
      <c r="Q56" s="116"/>
      <c r="R56" s="118">
        <f>SUM(O55:Q55)</f>
        <v>496046.9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98977.8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90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西条市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58074</v>
      </c>
      <c r="J9" s="87">
        <v>100</v>
      </c>
      <c r="K9" s="86"/>
      <c r="L9" s="85">
        <v>124</v>
      </c>
      <c r="M9" s="85">
        <v>0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49584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63346</v>
      </c>
      <c r="G10" s="92">
        <v>0</v>
      </c>
      <c r="H10" s="84">
        <v>58074</v>
      </c>
      <c r="I10" s="93"/>
      <c r="J10" s="94"/>
      <c r="K10" s="86">
        <v>49483</v>
      </c>
      <c r="L10" s="95"/>
      <c r="M10" s="95"/>
      <c r="N10" s="84">
        <v>0</v>
      </c>
      <c r="O10" s="86">
        <v>0</v>
      </c>
      <c r="P10" s="85">
        <v>58074</v>
      </c>
      <c r="Q10" s="85">
        <v>0</v>
      </c>
      <c r="R10" s="96"/>
      <c r="S10" s="89">
        <v>0</v>
      </c>
      <c r="T10" s="85">
        <v>3471</v>
      </c>
      <c r="U10" s="85">
        <v>54603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2</v>
      </c>
      <c r="AC10" s="85">
        <v>0</v>
      </c>
      <c r="AD10" s="85">
        <v>0</v>
      </c>
      <c r="AE10" s="84">
        <v>0</v>
      </c>
      <c r="AF10" s="95"/>
      <c r="AG10" s="86">
        <v>10</v>
      </c>
      <c r="AH10" s="85">
        <v>0</v>
      </c>
      <c r="AI10" s="86">
        <v>1360576</v>
      </c>
      <c r="AJ10" s="93">
        <v>785473</v>
      </c>
      <c r="AK10" s="95">
        <v>497210</v>
      </c>
      <c r="AL10" s="91">
        <v>2</v>
      </c>
    </row>
    <row r="11" spans="1:38" ht="13.5">
      <c r="A11" s="124"/>
      <c r="B11" s="62"/>
      <c r="C11" s="62"/>
      <c r="D11" s="62"/>
      <c r="E11" s="62"/>
      <c r="F11" s="97"/>
      <c r="G11" s="98">
        <v>5272</v>
      </c>
      <c r="H11" s="97"/>
      <c r="I11" s="99">
        <v>0</v>
      </c>
      <c r="J11" s="100"/>
      <c r="K11" s="99"/>
      <c r="L11" s="98">
        <v>8591</v>
      </c>
      <c r="M11" s="98">
        <v>0</v>
      </c>
      <c r="N11" s="97"/>
      <c r="O11" s="99"/>
      <c r="P11" s="98"/>
      <c r="Q11" s="98"/>
      <c r="R11" s="101">
        <v>58074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37148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18198.3</v>
      </c>
      <c r="J12" s="87">
        <v>100</v>
      </c>
      <c r="K12" s="86" t="s">
        <v>115</v>
      </c>
      <c r="L12" s="85">
        <v>12</v>
      </c>
      <c r="M12" s="85">
        <v>5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21707.8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18198.3</v>
      </c>
      <c r="G13" s="92">
        <v>0</v>
      </c>
      <c r="H13" s="84">
        <v>18198.3</v>
      </c>
      <c r="I13" s="93" t="s">
        <v>115</v>
      </c>
      <c r="J13" s="94" t="s">
        <v>115</v>
      </c>
      <c r="K13" s="86">
        <v>13232</v>
      </c>
      <c r="L13" s="95" t="s">
        <v>115</v>
      </c>
      <c r="M13" s="95" t="s">
        <v>115</v>
      </c>
      <c r="N13" s="84">
        <v>0</v>
      </c>
      <c r="O13" s="86">
        <v>3701</v>
      </c>
      <c r="P13" s="85">
        <v>12938.6</v>
      </c>
      <c r="Q13" s="85">
        <v>1558.7</v>
      </c>
      <c r="R13" s="96" t="s">
        <v>115</v>
      </c>
      <c r="S13" s="89">
        <v>33.2</v>
      </c>
      <c r="T13" s="85">
        <v>193.9</v>
      </c>
      <c r="U13" s="85">
        <v>17971.2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4">
        <v>0</v>
      </c>
      <c r="AB13" s="86">
        <v>0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466506.2</v>
      </c>
      <c r="AJ13" s="93">
        <v>230726.3</v>
      </c>
      <c r="AK13" s="95">
        <v>122826.5</v>
      </c>
      <c r="AL13" s="91">
        <v>1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0</v>
      </c>
      <c r="H14" s="97" t="s">
        <v>115</v>
      </c>
      <c r="I14" s="99">
        <v>0</v>
      </c>
      <c r="J14" s="100" t="s">
        <v>115</v>
      </c>
      <c r="K14" s="99" t="s">
        <v>115</v>
      </c>
      <c r="L14" s="98">
        <v>820.3</v>
      </c>
      <c r="M14" s="98">
        <v>4146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18198.3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17569.9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76272.3</v>
      </c>
      <c r="J15" s="110">
        <f>IF(H16=0,0,I15/H16*100)</f>
        <v>100</v>
      </c>
      <c r="K15" s="65"/>
      <c r="L15" s="2">
        <f>SUM(L9,L12)</f>
        <v>136</v>
      </c>
      <c r="M15" s="2">
        <f>SUM(M9,M12)</f>
        <v>5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71291.8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81544.3</v>
      </c>
      <c r="G16" s="68">
        <f>SUM(G10,G13)</f>
        <v>0</v>
      </c>
      <c r="H16" s="3">
        <f>SUM(H10,H13)</f>
        <v>76272.3</v>
      </c>
      <c r="I16" s="69"/>
      <c r="J16" s="70"/>
      <c r="K16" s="65">
        <f>SUM(K10,K13)</f>
        <v>62715</v>
      </c>
      <c r="L16" s="71"/>
      <c r="M16" s="71"/>
      <c r="N16" s="3">
        <f>SUM(N10,N13)</f>
        <v>0</v>
      </c>
      <c r="O16" s="65">
        <f>SUM(O10,O13)</f>
        <v>3701</v>
      </c>
      <c r="P16" s="2">
        <f>SUM(P10,P13)</f>
        <v>71012.6</v>
      </c>
      <c r="Q16" s="2">
        <f>SUM(Q10,Q13)</f>
        <v>1558.7</v>
      </c>
      <c r="R16" s="72"/>
      <c r="S16" s="1">
        <f aca="true" t="shared" si="0" ref="S16:AE16">SUM(S10,S13)</f>
        <v>33.2</v>
      </c>
      <c r="T16" s="2">
        <f t="shared" si="0"/>
        <v>3664.9</v>
      </c>
      <c r="U16" s="2">
        <f t="shared" si="0"/>
        <v>72574.2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0</v>
      </c>
      <c r="AA16" s="3">
        <f t="shared" si="0"/>
        <v>0</v>
      </c>
      <c r="AB16" s="65">
        <f t="shared" si="0"/>
        <v>2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10</v>
      </c>
      <c r="AH16" s="2">
        <f t="shared" si="1"/>
        <v>0</v>
      </c>
      <c r="AI16" s="65">
        <f t="shared" si="1"/>
        <v>1827082.2</v>
      </c>
      <c r="AJ16" s="69">
        <f t="shared" si="1"/>
        <v>1016199.3</v>
      </c>
      <c r="AK16" s="71">
        <f t="shared" si="1"/>
        <v>620036.5</v>
      </c>
      <c r="AL16" s="67">
        <f t="shared" si="1"/>
        <v>3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5272</v>
      </c>
      <c r="H17" s="73"/>
      <c r="I17" s="75">
        <f>SUM(I11,I14)</f>
        <v>0</v>
      </c>
      <c r="J17" s="76"/>
      <c r="K17" s="75"/>
      <c r="L17" s="74">
        <f>SUM(L11,L14)</f>
        <v>9411.3</v>
      </c>
      <c r="M17" s="74">
        <f>SUM(M11,M14)</f>
        <v>4146</v>
      </c>
      <c r="N17" s="73"/>
      <c r="O17" s="75"/>
      <c r="P17" s="74"/>
      <c r="Q17" s="74"/>
      <c r="R17" s="77">
        <f>SUM(O16:Q16)</f>
        <v>76272.3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54717.9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51157.4</v>
      </c>
      <c r="J18" s="87">
        <v>68.2</v>
      </c>
      <c r="K18" s="86" t="s">
        <v>115</v>
      </c>
      <c r="L18" s="85">
        <v>48</v>
      </c>
      <c r="M18" s="85">
        <v>2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72.6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53812.8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78130.1</v>
      </c>
      <c r="G19" s="92">
        <v>0</v>
      </c>
      <c r="H19" s="84">
        <v>74968.4</v>
      </c>
      <c r="I19" s="93" t="s">
        <v>115</v>
      </c>
      <c r="J19" s="94" t="s">
        <v>115</v>
      </c>
      <c r="K19" s="86">
        <v>72126.8</v>
      </c>
      <c r="L19" s="95" t="s">
        <v>115</v>
      </c>
      <c r="M19" s="95" t="s">
        <v>115</v>
      </c>
      <c r="N19" s="84">
        <v>20558.7</v>
      </c>
      <c r="O19" s="86">
        <v>28.8</v>
      </c>
      <c r="P19" s="85">
        <v>44030.8</v>
      </c>
      <c r="Q19" s="85">
        <v>10350.1</v>
      </c>
      <c r="R19" s="96" t="s">
        <v>115</v>
      </c>
      <c r="S19" s="89">
        <v>1684.9</v>
      </c>
      <c r="T19" s="85">
        <v>6795.7</v>
      </c>
      <c r="U19" s="85">
        <v>41437.3</v>
      </c>
      <c r="V19" s="85">
        <v>1239.5</v>
      </c>
      <c r="W19" s="85">
        <v>10.6</v>
      </c>
      <c r="X19" s="85">
        <v>1592.3</v>
      </c>
      <c r="Y19" s="85">
        <v>22208.1</v>
      </c>
      <c r="Z19" s="85">
        <v>20257.9</v>
      </c>
      <c r="AA19" s="84">
        <v>20257.9</v>
      </c>
      <c r="AB19" s="86">
        <v>1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2</v>
      </c>
      <c r="AH19" s="85">
        <v>0</v>
      </c>
      <c r="AI19" s="86">
        <v>1178483.7</v>
      </c>
      <c r="AJ19" s="93">
        <v>816256.6</v>
      </c>
      <c r="AK19" s="95">
        <v>436176.3</v>
      </c>
      <c r="AL19" s="91">
        <v>3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3161.7</v>
      </c>
      <c r="H20" s="97" t="s">
        <v>115</v>
      </c>
      <c r="I20" s="99">
        <v>23811</v>
      </c>
      <c r="J20" s="100" t="s">
        <v>115</v>
      </c>
      <c r="K20" s="99" t="s">
        <v>115</v>
      </c>
      <c r="L20" s="98">
        <v>2809.6</v>
      </c>
      <c r="M20" s="98">
        <v>32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54409.7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29665.3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78113.4</v>
      </c>
      <c r="J21" s="87">
        <v>66.8</v>
      </c>
      <c r="K21" s="86" t="s">
        <v>115</v>
      </c>
      <c r="L21" s="85">
        <v>81</v>
      </c>
      <c r="M21" s="85">
        <v>0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76.4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49976.6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137523.7</v>
      </c>
      <c r="G22" s="92">
        <v>761</v>
      </c>
      <c r="H22" s="84">
        <v>116950.2</v>
      </c>
      <c r="I22" s="93" t="s">
        <v>115</v>
      </c>
      <c r="J22" s="94" t="s">
        <v>115</v>
      </c>
      <c r="K22" s="86">
        <v>115285.4</v>
      </c>
      <c r="L22" s="95" t="s">
        <v>115</v>
      </c>
      <c r="M22" s="95" t="s">
        <v>115</v>
      </c>
      <c r="N22" s="84">
        <v>27569</v>
      </c>
      <c r="O22" s="86">
        <v>563.4</v>
      </c>
      <c r="P22" s="85">
        <v>54826.1</v>
      </c>
      <c r="Q22" s="85">
        <v>33991.7</v>
      </c>
      <c r="R22" s="96" t="s">
        <v>115</v>
      </c>
      <c r="S22" s="89">
        <v>7.5</v>
      </c>
      <c r="T22" s="85">
        <v>511</v>
      </c>
      <c r="U22" s="85">
        <v>60063.8</v>
      </c>
      <c r="V22" s="85">
        <v>17531.1</v>
      </c>
      <c r="W22" s="85">
        <v>347.9</v>
      </c>
      <c r="X22" s="85">
        <v>5354</v>
      </c>
      <c r="Y22" s="85">
        <v>33134.9</v>
      </c>
      <c r="Z22" s="85">
        <v>28248</v>
      </c>
      <c r="AA22" s="84">
        <v>28248</v>
      </c>
      <c r="AB22" s="86">
        <v>1</v>
      </c>
      <c r="AC22" s="85">
        <v>3</v>
      </c>
      <c r="AD22" s="85" t="s">
        <v>115</v>
      </c>
      <c r="AE22" s="84" t="s">
        <v>115</v>
      </c>
      <c r="AF22" s="95" t="s">
        <v>115</v>
      </c>
      <c r="AG22" s="86">
        <v>1</v>
      </c>
      <c r="AH22" s="85">
        <v>1</v>
      </c>
      <c r="AI22" s="86">
        <v>1286102.6</v>
      </c>
      <c r="AJ22" s="93">
        <v>897224.8</v>
      </c>
      <c r="AK22" s="95">
        <v>511665.8</v>
      </c>
      <c r="AL22" s="91">
        <v>18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19812.5</v>
      </c>
      <c r="H23" s="97" t="s">
        <v>115</v>
      </c>
      <c r="I23" s="99">
        <v>38836.8</v>
      </c>
      <c r="J23" s="100" t="s">
        <v>115</v>
      </c>
      <c r="K23" s="99" t="s">
        <v>115</v>
      </c>
      <c r="L23" s="98">
        <v>1664.8</v>
      </c>
      <c r="M23" s="98">
        <v>0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89381.2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35465.3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129270.79999999999</v>
      </c>
      <c r="J24" s="110">
        <f>IF(H25=0,0,I24/H25*100)</f>
        <v>67.3570982697873</v>
      </c>
      <c r="K24" s="65"/>
      <c r="L24" s="2">
        <f>SUM(L18,L21)</f>
        <v>129</v>
      </c>
      <c r="M24" s="2">
        <f>SUM(M18,M21)</f>
        <v>2</v>
      </c>
      <c r="N24" s="3"/>
      <c r="O24" s="65"/>
      <c r="P24" s="2"/>
      <c r="Q24" s="2"/>
      <c r="R24" s="111">
        <f>IF(H25=0,0,(O25+P25+Q25)/H25*100)</f>
        <v>74.92285791997233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103789.4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215653.80000000002</v>
      </c>
      <c r="G25" s="68">
        <f>SUM(G19,G22)</f>
        <v>761</v>
      </c>
      <c r="H25" s="3">
        <f>SUM(H19,H22)</f>
        <v>191918.59999999998</v>
      </c>
      <c r="I25" s="69"/>
      <c r="J25" s="70"/>
      <c r="K25" s="65">
        <f>SUM(K19,K22)</f>
        <v>187412.2</v>
      </c>
      <c r="L25" s="71"/>
      <c r="M25" s="71"/>
      <c r="N25" s="3">
        <f>SUM(N19,N22)</f>
        <v>48127.7</v>
      </c>
      <c r="O25" s="65">
        <f>SUM(O19,O22)</f>
        <v>592.1999999999999</v>
      </c>
      <c r="P25" s="2">
        <f>SUM(P19,P22)</f>
        <v>98856.9</v>
      </c>
      <c r="Q25" s="2">
        <f>SUM(Q19,Q22)</f>
        <v>44341.799999999996</v>
      </c>
      <c r="R25" s="72"/>
      <c r="S25" s="1">
        <f aca="true" t="shared" si="2" ref="S25:AE25">SUM(S19,S22)</f>
        <v>1692.4</v>
      </c>
      <c r="T25" s="2">
        <f t="shared" si="2"/>
        <v>7306.7</v>
      </c>
      <c r="U25" s="2">
        <f t="shared" si="2"/>
        <v>101501.1</v>
      </c>
      <c r="V25" s="2">
        <f t="shared" si="2"/>
        <v>18770.6</v>
      </c>
      <c r="W25" s="2">
        <f t="shared" si="2"/>
        <v>358.5</v>
      </c>
      <c r="X25" s="2">
        <f t="shared" si="2"/>
        <v>6946.3</v>
      </c>
      <c r="Y25" s="2">
        <f t="shared" si="2"/>
        <v>55343</v>
      </c>
      <c r="Z25" s="2">
        <f t="shared" si="2"/>
        <v>48505.9</v>
      </c>
      <c r="AA25" s="3">
        <f t="shared" si="2"/>
        <v>48505.9</v>
      </c>
      <c r="AB25" s="65">
        <f t="shared" si="2"/>
        <v>2</v>
      </c>
      <c r="AC25" s="2">
        <f t="shared" si="2"/>
        <v>3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3</v>
      </c>
      <c r="AH25" s="2">
        <f t="shared" si="3"/>
        <v>1</v>
      </c>
      <c r="AI25" s="65">
        <f t="shared" si="3"/>
        <v>2464586.3</v>
      </c>
      <c r="AJ25" s="69">
        <f t="shared" si="3"/>
        <v>1713481.4</v>
      </c>
      <c r="AK25" s="71">
        <f t="shared" si="3"/>
        <v>947842.1</v>
      </c>
      <c r="AL25" s="67">
        <f t="shared" si="3"/>
        <v>21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22974.2</v>
      </c>
      <c r="H26" s="73"/>
      <c r="I26" s="75">
        <f>SUM(I20,I23)</f>
        <v>62647.8</v>
      </c>
      <c r="J26" s="76"/>
      <c r="K26" s="75"/>
      <c r="L26" s="74">
        <f>SUM(L20,L23)</f>
        <v>4474.4</v>
      </c>
      <c r="M26" s="74">
        <f>SUM(M20,M23)</f>
        <v>32</v>
      </c>
      <c r="N26" s="73"/>
      <c r="O26" s="75"/>
      <c r="P26" s="74"/>
      <c r="Q26" s="74"/>
      <c r="R26" s="77">
        <f>SUM(O25:Q25)</f>
        <v>143790.9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65130.600000000006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205543.09999999998</v>
      </c>
      <c r="J27" s="110">
        <f>IF(H28=0,0,I27/H28*100)</f>
        <v>76.64059444224245</v>
      </c>
      <c r="K27" s="65"/>
      <c r="L27" s="2">
        <f>SUM(L18,L9,L12,L21)</f>
        <v>265</v>
      </c>
      <c r="M27" s="2">
        <f>SUM(M18,M9,M12,M21)</f>
        <v>7</v>
      </c>
      <c r="N27" s="3"/>
      <c r="O27" s="65"/>
      <c r="P27" s="2"/>
      <c r="Q27" s="2"/>
      <c r="R27" s="111">
        <f>IF(H28=0,0,(O28+P28+Q28)/H28*100)</f>
        <v>82.05468567352585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175081.2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297198.1</v>
      </c>
      <c r="G28" s="68">
        <f>SUM(G19,G10,G13,G22)</f>
        <v>761</v>
      </c>
      <c r="H28" s="3">
        <f>SUM(H19,H10,H13,H22)</f>
        <v>268190.89999999997</v>
      </c>
      <c r="I28" s="69"/>
      <c r="J28" s="70"/>
      <c r="K28" s="65">
        <f>SUM(K19,K10,K13,K22)</f>
        <v>250127.19999999998</v>
      </c>
      <c r="L28" s="71"/>
      <c r="M28" s="71"/>
      <c r="N28" s="3">
        <f>SUM(N19,N10,N13,N22)</f>
        <v>48127.7</v>
      </c>
      <c r="O28" s="65">
        <f>SUM(O19,O10,O13,O22)</f>
        <v>4293.2</v>
      </c>
      <c r="P28" s="2">
        <f>SUM(P19,P10,P13,P22)</f>
        <v>169869.5</v>
      </c>
      <c r="Q28" s="2">
        <f>SUM(Q19,Q10,Q13,Q22)</f>
        <v>45900.5</v>
      </c>
      <c r="R28" s="108"/>
      <c r="S28" s="1">
        <f aca="true" t="shared" si="4" ref="S28:AE28">SUM(S19,S10,S13,S22)</f>
        <v>1725.6000000000001</v>
      </c>
      <c r="T28" s="2">
        <f t="shared" si="4"/>
        <v>10971.6</v>
      </c>
      <c r="U28" s="2">
        <f t="shared" si="4"/>
        <v>174075.3</v>
      </c>
      <c r="V28" s="2">
        <f t="shared" si="4"/>
        <v>18770.6</v>
      </c>
      <c r="W28" s="2">
        <f t="shared" si="4"/>
        <v>358.5</v>
      </c>
      <c r="X28" s="2">
        <f t="shared" si="4"/>
        <v>6946.3</v>
      </c>
      <c r="Y28" s="2">
        <f t="shared" si="4"/>
        <v>55343</v>
      </c>
      <c r="Z28" s="2">
        <f t="shared" si="4"/>
        <v>48505.9</v>
      </c>
      <c r="AA28" s="3">
        <f t="shared" si="4"/>
        <v>48505.9</v>
      </c>
      <c r="AB28" s="65">
        <f t="shared" si="4"/>
        <v>4</v>
      </c>
      <c r="AC28" s="2">
        <f t="shared" si="4"/>
        <v>3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13</v>
      </c>
      <c r="AH28" s="2">
        <f t="shared" si="5"/>
        <v>1</v>
      </c>
      <c r="AI28" s="65">
        <f t="shared" si="5"/>
        <v>4291668.5</v>
      </c>
      <c r="AJ28" s="69">
        <f t="shared" si="5"/>
        <v>2729680.7</v>
      </c>
      <c r="AK28" s="71">
        <f t="shared" si="5"/>
        <v>1567878.6</v>
      </c>
      <c r="AL28" s="67">
        <f t="shared" si="5"/>
        <v>24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28246.2</v>
      </c>
      <c r="H29" s="73"/>
      <c r="I29" s="75">
        <f>SUM(I20,I11,I14,I23)</f>
        <v>62647.8</v>
      </c>
      <c r="J29" s="76"/>
      <c r="K29" s="75"/>
      <c r="L29" s="74">
        <f>SUM(L20,L11,L14,L23)</f>
        <v>13885.699999999999</v>
      </c>
      <c r="M29" s="74">
        <f>SUM(M20,M11,M14,M23)</f>
        <v>4178</v>
      </c>
      <c r="N29" s="73"/>
      <c r="O29" s="75"/>
      <c r="P29" s="74"/>
      <c r="Q29" s="74"/>
      <c r="R29" s="77">
        <f>SUM(O28:Q28)</f>
        <v>220063.2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119848.50000000001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147469.1</v>
      </c>
      <c r="J30" s="110">
        <f>IF(H31=0,0,I30/H31*100)</f>
        <v>70.18431168554267</v>
      </c>
      <c r="K30" s="65"/>
      <c r="L30" s="2">
        <f>SUM(L21,L12,L18)</f>
        <v>141</v>
      </c>
      <c r="M30" s="2">
        <f>SUM(M21,M12,M18)</f>
        <v>7</v>
      </c>
      <c r="N30" s="3"/>
      <c r="O30" s="65"/>
      <c r="P30" s="2"/>
      <c r="Q30" s="2"/>
      <c r="R30" s="111">
        <f>IF(H31=0,0,(O31+P31+Q31)/H31*100)</f>
        <v>77.09479818139332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125497.2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233852.1</v>
      </c>
      <c r="G31" s="68">
        <f>SUM(G22,G13,G19)</f>
        <v>761</v>
      </c>
      <c r="H31" s="3">
        <f>SUM(H22,H13,H19)</f>
        <v>210116.9</v>
      </c>
      <c r="I31" s="69"/>
      <c r="J31" s="70"/>
      <c r="K31" s="65">
        <f>SUM(K22,K13,K19)</f>
        <v>200644.2</v>
      </c>
      <c r="L31" s="71"/>
      <c r="M31" s="71"/>
      <c r="N31" s="3">
        <f>SUM(N22,N13,N19)</f>
        <v>48127.7</v>
      </c>
      <c r="O31" s="65">
        <f>SUM(O22,O13,O19)</f>
        <v>4293.2</v>
      </c>
      <c r="P31" s="2">
        <f>SUM(P22,P13,P19)</f>
        <v>111795.5</v>
      </c>
      <c r="Q31" s="2">
        <f>SUM(Q22,Q13,Q19)</f>
        <v>45900.49999999999</v>
      </c>
      <c r="R31" s="108"/>
      <c r="S31" s="1">
        <f aca="true" t="shared" si="6" ref="S31:AE31">SUM(S22,S13,S19)</f>
        <v>1725.6000000000001</v>
      </c>
      <c r="T31" s="2">
        <f t="shared" si="6"/>
        <v>7500.599999999999</v>
      </c>
      <c r="U31" s="2">
        <f t="shared" si="6"/>
        <v>119472.3</v>
      </c>
      <c r="V31" s="2">
        <f t="shared" si="6"/>
        <v>18770.6</v>
      </c>
      <c r="W31" s="2">
        <f t="shared" si="6"/>
        <v>358.5</v>
      </c>
      <c r="X31" s="2">
        <f t="shared" si="6"/>
        <v>6946.3</v>
      </c>
      <c r="Y31" s="2">
        <f t="shared" si="6"/>
        <v>55343</v>
      </c>
      <c r="Z31" s="2">
        <f t="shared" si="6"/>
        <v>48505.9</v>
      </c>
      <c r="AA31" s="3">
        <f t="shared" si="6"/>
        <v>48505.9</v>
      </c>
      <c r="AB31" s="65">
        <f t="shared" si="6"/>
        <v>2</v>
      </c>
      <c r="AC31" s="2">
        <f t="shared" si="6"/>
        <v>3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3</v>
      </c>
      <c r="AH31" s="2">
        <f t="shared" si="7"/>
        <v>1</v>
      </c>
      <c r="AI31" s="65">
        <f t="shared" si="7"/>
        <v>2931092.5</v>
      </c>
      <c r="AJ31" s="69">
        <f t="shared" si="7"/>
        <v>1944207.7000000002</v>
      </c>
      <c r="AK31" s="71">
        <f t="shared" si="7"/>
        <v>1070668.6</v>
      </c>
      <c r="AL31" s="67">
        <f t="shared" si="7"/>
        <v>22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22974.2</v>
      </c>
      <c r="H32" s="73"/>
      <c r="I32" s="75">
        <f>SUM(I23,I14,I20)</f>
        <v>62647.8</v>
      </c>
      <c r="J32" s="76"/>
      <c r="K32" s="75"/>
      <c r="L32" s="74">
        <f>SUM(L23,L14,L20)</f>
        <v>5294.7</v>
      </c>
      <c r="M32" s="74">
        <f>SUM(M23,M14,M20)</f>
        <v>4178</v>
      </c>
      <c r="N32" s="73"/>
      <c r="O32" s="75"/>
      <c r="P32" s="74"/>
      <c r="Q32" s="74"/>
      <c r="R32" s="77">
        <f>SUM(O31:Q31)</f>
        <v>161989.19999999998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82700.5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117772</v>
      </c>
      <c r="J33" s="104">
        <v>88.7626053270225</v>
      </c>
      <c r="K33" s="86"/>
      <c r="L33" s="85">
        <v>130</v>
      </c>
      <c r="M33" s="85"/>
      <c r="N33" s="84"/>
      <c r="O33" s="86"/>
      <c r="P33" s="85"/>
      <c r="Q33" s="85"/>
      <c r="R33" s="105">
        <v>97.96279826954674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59754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137482</v>
      </c>
      <c r="G34" s="92">
        <v>2705</v>
      </c>
      <c r="H34" s="84">
        <v>132682</v>
      </c>
      <c r="I34" s="93"/>
      <c r="J34" s="94"/>
      <c r="K34" s="86">
        <v>130313</v>
      </c>
      <c r="L34" s="95"/>
      <c r="M34" s="95"/>
      <c r="N34" s="84">
        <v>2703</v>
      </c>
      <c r="O34" s="86">
        <v>598</v>
      </c>
      <c r="P34" s="85">
        <v>25142</v>
      </c>
      <c r="Q34" s="85">
        <v>104239</v>
      </c>
      <c r="R34" s="96"/>
      <c r="S34" s="89">
        <v>30</v>
      </c>
      <c r="T34" s="85">
        <v>1351</v>
      </c>
      <c r="U34" s="85">
        <v>58520</v>
      </c>
      <c r="V34" s="85">
        <v>57871</v>
      </c>
      <c r="W34" s="85">
        <v>552</v>
      </c>
      <c r="X34" s="85">
        <v>528</v>
      </c>
      <c r="Y34" s="85">
        <v>13830</v>
      </c>
      <c r="Z34" s="85"/>
      <c r="AA34" s="84">
        <v>1024</v>
      </c>
      <c r="AB34" s="86">
        <v>7</v>
      </c>
      <c r="AC34" s="85">
        <v>10</v>
      </c>
      <c r="AD34" s="85"/>
      <c r="AE34" s="84"/>
      <c r="AF34" s="95"/>
      <c r="AG34" s="86"/>
      <c r="AH34" s="85"/>
      <c r="AI34" s="86">
        <v>1098338</v>
      </c>
      <c r="AJ34" s="93">
        <v>1030775</v>
      </c>
      <c r="AK34" s="95">
        <v>719749</v>
      </c>
      <c r="AL34" s="91">
        <v>93</v>
      </c>
    </row>
    <row r="35" spans="1:38" ht="13.5">
      <c r="A35" s="48"/>
      <c r="B35" s="62"/>
      <c r="C35" s="62"/>
      <c r="D35" s="62"/>
      <c r="E35" s="62"/>
      <c r="F35" s="97"/>
      <c r="G35" s="98">
        <v>2095</v>
      </c>
      <c r="H35" s="97"/>
      <c r="I35" s="99">
        <v>14910</v>
      </c>
      <c r="J35" s="100"/>
      <c r="K35" s="99"/>
      <c r="L35" s="98">
        <v>2369</v>
      </c>
      <c r="M35" s="98"/>
      <c r="N35" s="97"/>
      <c r="O35" s="99"/>
      <c r="P35" s="98"/>
      <c r="Q35" s="98"/>
      <c r="R35" s="101">
        <v>129979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35242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88971</v>
      </c>
      <c r="J36" s="104">
        <v>66.31510688411198</v>
      </c>
      <c r="K36" s="86"/>
      <c r="L36" s="85">
        <v>129</v>
      </c>
      <c r="M36" s="85">
        <v>2</v>
      </c>
      <c r="N36" s="84"/>
      <c r="O36" s="86"/>
      <c r="P36" s="85"/>
      <c r="Q36" s="85"/>
      <c r="R36" s="105">
        <v>93.96559434721684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5501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135378</v>
      </c>
      <c r="G37" s="92">
        <v>326</v>
      </c>
      <c r="H37" s="84">
        <v>134164</v>
      </c>
      <c r="I37" s="93"/>
      <c r="J37" s="94"/>
      <c r="K37" s="86">
        <v>132421</v>
      </c>
      <c r="L37" s="95"/>
      <c r="M37" s="95"/>
      <c r="N37" s="84">
        <v>8096</v>
      </c>
      <c r="O37" s="86">
        <v>7799</v>
      </c>
      <c r="P37" s="85">
        <v>2624</v>
      </c>
      <c r="Q37" s="85">
        <v>115645</v>
      </c>
      <c r="R37" s="96"/>
      <c r="S37" s="89">
        <v>50</v>
      </c>
      <c r="T37" s="85">
        <v>124</v>
      </c>
      <c r="U37" s="85">
        <v>17470</v>
      </c>
      <c r="V37" s="85">
        <v>71327</v>
      </c>
      <c r="W37" s="85">
        <v>21</v>
      </c>
      <c r="X37" s="85">
        <v>517</v>
      </c>
      <c r="Y37" s="85">
        <v>44655</v>
      </c>
      <c r="Z37" s="85"/>
      <c r="AA37" s="84">
        <v>8961</v>
      </c>
      <c r="AB37" s="86">
        <v>0</v>
      </c>
      <c r="AC37" s="85">
        <v>9</v>
      </c>
      <c r="AD37" s="85"/>
      <c r="AE37" s="84"/>
      <c r="AF37" s="95"/>
      <c r="AG37" s="86"/>
      <c r="AH37" s="85"/>
      <c r="AI37" s="86">
        <v>755097</v>
      </c>
      <c r="AJ37" s="93">
        <v>641447</v>
      </c>
      <c r="AK37" s="95">
        <v>492790</v>
      </c>
      <c r="AL37" s="91">
        <v>100</v>
      </c>
    </row>
    <row r="38" spans="1:38" ht="13.5">
      <c r="A38" s="48"/>
      <c r="B38" s="62"/>
      <c r="C38" s="62"/>
      <c r="D38" s="62"/>
      <c r="E38" s="62"/>
      <c r="F38" s="97"/>
      <c r="G38" s="98">
        <v>888</v>
      </c>
      <c r="H38" s="97"/>
      <c r="I38" s="99">
        <v>45193</v>
      </c>
      <c r="J38" s="100"/>
      <c r="K38" s="99"/>
      <c r="L38" s="98">
        <v>1364</v>
      </c>
      <c r="M38" s="98">
        <v>380</v>
      </c>
      <c r="N38" s="97"/>
      <c r="O38" s="99"/>
      <c r="P38" s="98"/>
      <c r="Q38" s="98"/>
      <c r="R38" s="101">
        <v>126068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3921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206743</v>
      </c>
      <c r="J39" s="104">
        <v>77.47652203892882</v>
      </c>
      <c r="K39" s="86"/>
      <c r="L39" s="85">
        <v>259</v>
      </c>
      <c r="M39" s="85">
        <v>2</v>
      </c>
      <c r="N39" s="84"/>
      <c r="O39" s="86"/>
      <c r="P39" s="85"/>
      <c r="Q39" s="85"/>
      <c r="R39" s="105">
        <v>95.95309654257512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65255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272860</v>
      </c>
      <c r="G40" s="92">
        <v>3031</v>
      </c>
      <c r="H40" s="84">
        <v>266846</v>
      </c>
      <c r="I40" s="93"/>
      <c r="J40" s="94"/>
      <c r="K40" s="86">
        <v>262734</v>
      </c>
      <c r="L40" s="95"/>
      <c r="M40" s="95"/>
      <c r="N40" s="84">
        <v>10799</v>
      </c>
      <c r="O40" s="86">
        <v>8397</v>
      </c>
      <c r="P40" s="85">
        <v>27766</v>
      </c>
      <c r="Q40" s="85">
        <v>219884</v>
      </c>
      <c r="R40" s="96"/>
      <c r="S40" s="89">
        <v>80</v>
      </c>
      <c r="T40" s="85">
        <v>1475</v>
      </c>
      <c r="U40" s="85">
        <v>75990</v>
      </c>
      <c r="V40" s="85">
        <v>129198</v>
      </c>
      <c r="W40" s="85">
        <v>573</v>
      </c>
      <c r="X40" s="85">
        <v>1045</v>
      </c>
      <c r="Y40" s="85">
        <v>58485</v>
      </c>
      <c r="Z40" s="85">
        <v>0</v>
      </c>
      <c r="AA40" s="84">
        <v>9985</v>
      </c>
      <c r="AB40" s="86">
        <v>7</v>
      </c>
      <c r="AC40" s="85">
        <v>19</v>
      </c>
      <c r="AD40" s="85">
        <v>0</v>
      </c>
      <c r="AE40" s="84">
        <v>0</v>
      </c>
      <c r="AF40" s="95"/>
      <c r="AG40" s="86"/>
      <c r="AH40" s="85"/>
      <c r="AI40" s="86">
        <v>1853435</v>
      </c>
      <c r="AJ40" s="93">
        <v>1672222</v>
      </c>
      <c r="AK40" s="95">
        <v>1212539</v>
      </c>
      <c r="AL40" s="91">
        <v>193</v>
      </c>
    </row>
    <row r="41" spans="1:38" ht="13.5">
      <c r="A41" s="124"/>
      <c r="B41" s="62"/>
      <c r="C41" s="62"/>
      <c r="D41" s="62"/>
      <c r="E41" s="62"/>
      <c r="F41" s="97"/>
      <c r="G41" s="98">
        <v>2983</v>
      </c>
      <c r="H41" s="97"/>
      <c r="I41" s="99">
        <v>60103</v>
      </c>
      <c r="J41" s="100"/>
      <c r="K41" s="99"/>
      <c r="L41" s="98">
        <v>3733</v>
      </c>
      <c r="M41" s="98">
        <v>380</v>
      </c>
      <c r="N41" s="97"/>
      <c r="O41" s="99"/>
      <c r="P41" s="98"/>
      <c r="Q41" s="98"/>
      <c r="R41" s="101">
        <v>256047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39163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466815</v>
      </c>
      <c r="J42" s="104">
        <v>56.69820109238911</v>
      </c>
      <c r="K42" s="86"/>
      <c r="L42" s="85">
        <v>671</v>
      </c>
      <c r="M42" s="85">
        <v>2</v>
      </c>
      <c r="N42" s="84"/>
      <c r="O42" s="86"/>
      <c r="P42" s="85"/>
      <c r="Q42" s="85"/>
      <c r="R42" s="105">
        <v>80.14387860076056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39340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844937</v>
      </c>
      <c r="G43" s="92">
        <v>8860</v>
      </c>
      <c r="H43" s="84">
        <v>823333</v>
      </c>
      <c r="I43" s="93"/>
      <c r="J43" s="94"/>
      <c r="K43" s="86">
        <v>816654</v>
      </c>
      <c r="L43" s="95"/>
      <c r="M43" s="95"/>
      <c r="N43" s="84">
        <v>163482</v>
      </c>
      <c r="O43" s="86">
        <v>20938</v>
      </c>
      <c r="P43" s="85">
        <v>34189</v>
      </c>
      <c r="Q43" s="85">
        <v>604724</v>
      </c>
      <c r="R43" s="96"/>
      <c r="S43" s="89">
        <v>189</v>
      </c>
      <c r="T43" s="85">
        <v>1461</v>
      </c>
      <c r="U43" s="85">
        <v>83424</v>
      </c>
      <c r="V43" s="85">
        <v>381741</v>
      </c>
      <c r="W43" s="85">
        <v>236</v>
      </c>
      <c r="X43" s="85">
        <v>2315</v>
      </c>
      <c r="Y43" s="85">
        <v>353967</v>
      </c>
      <c r="Z43" s="85"/>
      <c r="AA43" s="84">
        <v>162637</v>
      </c>
      <c r="AB43" s="86">
        <v>2</v>
      </c>
      <c r="AC43" s="85">
        <v>27</v>
      </c>
      <c r="AD43" s="85"/>
      <c r="AE43" s="84"/>
      <c r="AF43" s="95"/>
      <c r="AG43" s="86"/>
      <c r="AH43" s="85"/>
      <c r="AI43" s="86">
        <v>4024371</v>
      </c>
      <c r="AJ43" s="93">
        <v>3504863</v>
      </c>
      <c r="AK43" s="95">
        <v>2573332</v>
      </c>
      <c r="AL43" s="91">
        <v>1616</v>
      </c>
    </row>
    <row r="44" spans="1:38" ht="13.5">
      <c r="A44" s="48"/>
      <c r="B44" s="62"/>
      <c r="C44" s="62"/>
      <c r="D44" s="62"/>
      <c r="E44" s="62"/>
      <c r="F44" s="97"/>
      <c r="G44" s="98">
        <v>12744</v>
      </c>
      <c r="H44" s="97"/>
      <c r="I44" s="99">
        <v>356518</v>
      </c>
      <c r="J44" s="100"/>
      <c r="K44" s="99"/>
      <c r="L44" s="98">
        <v>6202</v>
      </c>
      <c r="M44" s="98">
        <v>477</v>
      </c>
      <c r="N44" s="97"/>
      <c r="O44" s="99"/>
      <c r="P44" s="98"/>
      <c r="Q44" s="98"/>
      <c r="R44" s="101">
        <v>659851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28055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673558</v>
      </c>
      <c r="J45" s="104">
        <v>61.78416571957449</v>
      </c>
      <c r="K45" s="86"/>
      <c r="L45" s="85">
        <v>930</v>
      </c>
      <c r="M45" s="85">
        <v>4</v>
      </c>
      <c r="N45" s="84"/>
      <c r="O45" s="86"/>
      <c r="P45" s="85"/>
      <c r="Q45" s="85"/>
      <c r="R45" s="105">
        <v>84.01354273013881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104595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1117797</v>
      </c>
      <c r="G46" s="92">
        <v>11891</v>
      </c>
      <c r="H46" s="84">
        <v>1090179</v>
      </c>
      <c r="I46" s="93"/>
      <c r="J46" s="94"/>
      <c r="K46" s="86">
        <v>1079388</v>
      </c>
      <c r="L46" s="95"/>
      <c r="M46" s="95"/>
      <c r="N46" s="84">
        <v>174281</v>
      </c>
      <c r="O46" s="86">
        <v>29335</v>
      </c>
      <c r="P46" s="85">
        <v>61955</v>
      </c>
      <c r="Q46" s="85">
        <v>824608</v>
      </c>
      <c r="R46" s="106"/>
      <c r="S46" s="89">
        <v>269</v>
      </c>
      <c r="T46" s="85">
        <v>2936</v>
      </c>
      <c r="U46" s="85">
        <v>159414</v>
      </c>
      <c r="V46" s="85">
        <v>510939</v>
      </c>
      <c r="W46" s="85">
        <v>809</v>
      </c>
      <c r="X46" s="85">
        <v>3360</v>
      </c>
      <c r="Y46" s="85">
        <v>412452</v>
      </c>
      <c r="Z46" s="85">
        <v>0</v>
      </c>
      <c r="AA46" s="84">
        <v>172622</v>
      </c>
      <c r="AB46" s="86">
        <v>9</v>
      </c>
      <c r="AC46" s="85">
        <v>46</v>
      </c>
      <c r="AD46" s="85">
        <v>0</v>
      </c>
      <c r="AE46" s="84">
        <v>0</v>
      </c>
      <c r="AF46" s="95"/>
      <c r="AG46" s="86"/>
      <c r="AH46" s="85"/>
      <c r="AI46" s="86">
        <v>5877806</v>
      </c>
      <c r="AJ46" s="93">
        <v>5177085</v>
      </c>
      <c r="AK46" s="95">
        <v>3785871</v>
      </c>
      <c r="AL46" s="91">
        <v>1809</v>
      </c>
    </row>
    <row r="47" spans="1:38" ht="13.5">
      <c r="A47" s="124"/>
      <c r="B47" s="62"/>
      <c r="C47" s="62"/>
      <c r="D47" s="62"/>
      <c r="E47" s="62"/>
      <c r="F47" s="97"/>
      <c r="G47" s="98">
        <v>15727</v>
      </c>
      <c r="H47" s="97"/>
      <c r="I47" s="99">
        <v>416621</v>
      </c>
      <c r="J47" s="100"/>
      <c r="K47" s="99"/>
      <c r="L47" s="98">
        <v>9935</v>
      </c>
      <c r="M47" s="98">
        <v>857</v>
      </c>
      <c r="N47" s="97"/>
      <c r="O47" s="99"/>
      <c r="P47" s="98"/>
      <c r="Q47" s="98"/>
      <c r="R47" s="101">
        <v>915898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67218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879101.1</v>
      </c>
      <c r="J54" s="110">
        <f>IF(H55=0,0,I54/H55*100)</f>
        <v>64.71735717936625</v>
      </c>
      <c r="K54" s="65"/>
      <c r="L54" s="2">
        <f>SUM(L9,L12,L18,L21,L33,L36,L42)</f>
        <v>1195</v>
      </c>
      <c r="M54" s="2">
        <f>SUM(M9,M12,M18,M21,M33,M36,M42)</f>
        <v>11</v>
      </c>
      <c r="N54" s="3"/>
      <c r="O54" s="65"/>
      <c r="P54" s="2"/>
      <c r="Q54" s="2"/>
      <c r="R54" s="111">
        <f>IF(H55=0,0,(O55+P55+Q55)/H55*100)</f>
        <v>83.62679414495271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279676.2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1414995.1</v>
      </c>
      <c r="G55" s="68">
        <f>SUM(G10,G13,G19,G22,G34,G37,G43)</f>
        <v>12652</v>
      </c>
      <c r="H55" s="3">
        <f>SUM(H10,H13,H19,H22,H34,H37,H43)</f>
        <v>1358369.9</v>
      </c>
      <c r="I55" s="69"/>
      <c r="J55" s="112"/>
      <c r="K55" s="65">
        <f>SUM(K10,K13,K19,K22,K34,K37,K43)</f>
        <v>1329515.2</v>
      </c>
      <c r="L55" s="71"/>
      <c r="M55" s="71"/>
      <c r="N55" s="3">
        <f>SUM(N10,N13,N19,N22,N34,N37,N43)</f>
        <v>222408.7</v>
      </c>
      <c r="O55" s="65">
        <f>SUM(O10,O13,O19,O22,O34,O37,O43)</f>
        <v>33628.2</v>
      </c>
      <c r="P55" s="2">
        <f>SUM(P10,P13,P19,P22,P34,P37,P43)</f>
        <v>231824.5</v>
      </c>
      <c r="Q55" s="2">
        <f>SUM(Q10,Q13,Q19,Q22,Q34,Q37,Q43)</f>
        <v>870508.5</v>
      </c>
      <c r="R55" s="72"/>
      <c r="S55" s="1">
        <f aca="true" t="shared" si="8" ref="S55:AE55">SUM(S10,S13,S19,S22,S34,S37,S43)</f>
        <v>1994.6000000000001</v>
      </c>
      <c r="T55" s="2">
        <f t="shared" si="8"/>
        <v>13907.6</v>
      </c>
      <c r="U55" s="2">
        <f t="shared" si="8"/>
        <v>333489.3</v>
      </c>
      <c r="V55" s="2">
        <f t="shared" si="8"/>
        <v>529709.6</v>
      </c>
      <c r="W55" s="2">
        <f t="shared" si="8"/>
        <v>1167.5</v>
      </c>
      <c r="X55" s="2">
        <f t="shared" si="8"/>
        <v>10306.3</v>
      </c>
      <c r="Y55" s="2">
        <f t="shared" si="8"/>
        <v>467795</v>
      </c>
      <c r="Z55" s="2">
        <f t="shared" si="8"/>
        <v>48505.9</v>
      </c>
      <c r="AA55" s="3">
        <f t="shared" si="8"/>
        <v>221127.9</v>
      </c>
      <c r="AB55" s="65">
        <f t="shared" si="8"/>
        <v>13</v>
      </c>
      <c r="AC55" s="65">
        <f t="shared" si="8"/>
        <v>49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13</v>
      </c>
      <c r="AH55" s="2">
        <f t="shared" si="9"/>
        <v>1</v>
      </c>
      <c r="AI55" s="65">
        <f t="shared" si="9"/>
        <v>10169474.5</v>
      </c>
      <c r="AJ55" s="69">
        <f t="shared" si="9"/>
        <v>7906765.7</v>
      </c>
      <c r="AK55" s="71">
        <f t="shared" si="9"/>
        <v>5353749.6</v>
      </c>
      <c r="AL55" s="67">
        <f t="shared" si="9"/>
        <v>1833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43973.2</v>
      </c>
      <c r="H56" s="115"/>
      <c r="I56" s="117">
        <f>SUM(I11,I14,I20,I23,I35,I38,I44)</f>
        <v>479268.8</v>
      </c>
      <c r="J56" s="115"/>
      <c r="K56" s="117"/>
      <c r="L56" s="116">
        <f>SUM(L11,L14,L20,L23,L35,L38,L44)</f>
        <v>23820.699999999997</v>
      </c>
      <c r="M56" s="116">
        <f>SUM(M11,M14,M20,M23,M35,M38,M44)</f>
        <v>5035</v>
      </c>
      <c r="N56" s="115"/>
      <c r="O56" s="117"/>
      <c r="P56" s="116"/>
      <c r="Q56" s="116"/>
      <c r="R56" s="118">
        <f>SUM(O55:Q55)</f>
        <v>1135961.2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187066.5</v>
      </c>
      <c r="AG56" s="117"/>
      <c r="AH56" s="116"/>
      <c r="AI56" s="117"/>
      <c r="AJ56" s="117"/>
      <c r="AK56" s="116"/>
      <c r="AL56" s="120"/>
    </row>
    <row r="57" spans="1:38" ht="13.5">
      <c r="A57" s="82" t="s">
        <v>114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100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大洲市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24410</v>
      </c>
      <c r="J9" s="87">
        <v>100</v>
      </c>
      <c r="K9" s="86"/>
      <c r="L9" s="85">
        <v>29</v>
      </c>
      <c r="M9" s="85">
        <v>3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23285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24410</v>
      </c>
      <c r="G10" s="92">
        <v>0</v>
      </c>
      <c r="H10" s="84">
        <v>24410</v>
      </c>
      <c r="I10" s="93"/>
      <c r="J10" s="94"/>
      <c r="K10" s="86">
        <v>20145</v>
      </c>
      <c r="L10" s="95"/>
      <c r="M10" s="95"/>
      <c r="N10" s="84">
        <v>0</v>
      </c>
      <c r="O10" s="86">
        <v>1783</v>
      </c>
      <c r="P10" s="85">
        <v>22627</v>
      </c>
      <c r="Q10" s="85">
        <v>0</v>
      </c>
      <c r="R10" s="96"/>
      <c r="S10" s="89">
        <v>0</v>
      </c>
      <c r="T10" s="85">
        <v>5234</v>
      </c>
      <c r="U10" s="85">
        <v>19176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1</v>
      </c>
      <c r="AC10" s="85">
        <v>0</v>
      </c>
      <c r="AD10" s="85">
        <v>0</v>
      </c>
      <c r="AE10" s="84">
        <v>0</v>
      </c>
      <c r="AF10" s="95"/>
      <c r="AG10" s="86">
        <v>1</v>
      </c>
      <c r="AH10" s="85">
        <v>1</v>
      </c>
      <c r="AI10" s="86">
        <v>654825</v>
      </c>
      <c r="AJ10" s="93">
        <v>327375</v>
      </c>
      <c r="AK10" s="95">
        <v>232023</v>
      </c>
      <c r="AL10" s="91">
        <v>1</v>
      </c>
    </row>
    <row r="11" spans="1:38" ht="13.5">
      <c r="A11" s="124"/>
      <c r="B11" s="62"/>
      <c r="C11" s="62"/>
      <c r="D11" s="62"/>
      <c r="E11" s="62"/>
      <c r="F11" s="97"/>
      <c r="G11" s="98">
        <v>0</v>
      </c>
      <c r="H11" s="97"/>
      <c r="I11" s="99">
        <v>0</v>
      </c>
      <c r="J11" s="100"/>
      <c r="K11" s="99"/>
      <c r="L11" s="98">
        <v>2482</v>
      </c>
      <c r="M11" s="98">
        <v>1783</v>
      </c>
      <c r="N11" s="97"/>
      <c r="O11" s="99"/>
      <c r="P11" s="98"/>
      <c r="Q11" s="98"/>
      <c r="R11" s="101">
        <v>24410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15865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53203.9</v>
      </c>
      <c r="J12" s="87">
        <v>93.6</v>
      </c>
      <c r="K12" s="86" t="s">
        <v>115</v>
      </c>
      <c r="L12" s="85">
        <v>48</v>
      </c>
      <c r="M12" s="85">
        <v>4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45914.4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77027.3</v>
      </c>
      <c r="G13" s="92">
        <v>0</v>
      </c>
      <c r="H13" s="84">
        <v>56867.3</v>
      </c>
      <c r="I13" s="93" t="s">
        <v>115</v>
      </c>
      <c r="J13" s="94" t="s">
        <v>115</v>
      </c>
      <c r="K13" s="86">
        <v>50044.8</v>
      </c>
      <c r="L13" s="95" t="s">
        <v>115</v>
      </c>
      <c r="M13" s="95" t="s">
        <v>115</v>
      </c>
      <c r="N13" s="84">
        <v>0</v>
      </c>
      <c r="O13" s="86">
        <v>933</v>
      </c>
      <c r="P13" s="85">
        <v>49096.4</v>
      </c>
      <c r="Q13" s="85">
        <v>6837.9</v>
      </c>
      <c r="R13" s="96" t="s">
        <v>115</v>
      </c>
      <c r="S13" s="89">
        <v>44.1</v>
      </c>
      <c r="T13" s="85">
        <v>758.9</v>
      </c>
      <c r="U13" s="85">
        <v>51418.8</v>
      </c>
      <c r="V13" s="85">
        <v>982.1</v>
      </c>
      <c r="W13" s="85">
        <v>173.1</v>
      </c>
      <c r="X13" s="85">
        <v>2003.5</v>
      </c>
      <c r="Y13" s="85">
        <v>1486.8</v>
      </c>
      <c r="Z13" s="85">
        <v>0</v>
      </c>
      <c r="AA13" s="84">
        <v>0</v>
      </c>
      <c r="AB13" s="86">
        <v>0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1</v>
      </c>
      <c r="AH13" s="85">
        <v>0</v>
      </c>
      <c r="AI13" s="86">
        <v>1040708.9</v>
      </c>
      <c r="AJ13" s="93">
        <v>644962.6</v>
      </c>
      <c r="AK13" s="95">
        <v>381262.2</v>
      </c>
      <c r="AL13" s="91">
        <v>4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20160</v>
      </c>
      <c r="H14" s="97" t="s">
        <v>115</v>
      </c>
      <c r="I14" s="99">
        <v>3663.4</v>
      </c>
      <c r="J14" s="100" t="s">
        <v>115</v>
      </c>
      <c r="K14" s="99" t="s">
        <v>115</v>
      </c>
      <c r="L14" s="98">
        <v>2039.5</v>
      </c>
      <c r="M14" s="98">
        <v>4783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56867.3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38473.6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77613.9</v>
      </c>
      <c r="J15" s="110">
        <f>IF(H16=0,0,I15/H16*100)</f>
        <v>95.49271444794549</v>
      </c>
      <c r="K15" s="65"/>
      <c r="L15" s="2">
        <f>SUM(L9,L12)</f>
        <v>77</v>
      </c>
      <c r="M15" s="2">
        <f>SUM(M9,M12)</f>
        <v>7</v>
      </c>
      <c r="N15" s="3"/>
      <c r="O15" s="65"/>
      <c r="P15" s="2"/>
      <c r="Q15" s="2"/>
      <c r="R15" s="111">
        <f>IF(H16=0,0,(O16+P16+Q16)/H16*100)</f>
        <v>99.99999999999997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69199.4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101437.3</v>
      </c>
      <c r="G16" s="68">
        <f>SUM(G10,G13)</f>
        <v>0</v>
      </c>
      <c r="H16" s="3">
        <f>SUM(H10,H13)</f>
        <v>81277.3</v>
      </c>
      <c r="I16" s="69"/>
      <c r="J16" s="70"/>
      <c r="K16" s="65">
        <f>SUM(K10,K13)</f>
        <v>70189.8</v>
      </c>
      <c r="L16" s="71"/>
      <c r="M16" s="71"/>
      <c r="N16" s="3">
        <f>SUM(N10,N13)</f>
        <v>0</v>
      </c>
      <c r="O16" s="65">
        <f>SUM(O10,O13)</f>
        <v>2716</v>
      </c>
      <c r="P16" s="2">
        <f>SUM(P10,P13)</f>
        <v>71723.4</v>
      </c>
      <c r="Q16" s="2">
        <f>SUM(Q10,Q13)</f>
        <v>6837.9</v>
      </c>
      <c r="R16" s="72"/>
      <c r="S16" s="1">
        <f aca="true" t="shared" si="0" ref="S16:AE16">SUM(S10,S13)</f>
        <v>44.1</v>
      </c>
      <c r="T16" s="2">
        <f t="shared" si="0"/>
        <v>5992.9</v>
      </c>
      <c r="U16" s="2">
        <f t="shared" si="0"/>
        <v>70594.8</v>
      </c>
      <c r="V16" s="2">
        <f t="shared" si="0"/>
        <v>982.1</v>
      </c>
      <c r="W16" s="2">
        <f t="shared" si="0"/>
        <v>173.1</v>
      </c>
      <c r="X16" s="2">
        <f t="shared" si="0"/>
        <v>2003.5</v>
      </c>
      <c r="Y16" s="2">
        <f t="shared" si="0"/>
        <v>1486.8</v>
      </c>
      <c r="Z16" s="2">
        <f t="shared" si="0"/>
        <v>0</v>
      </c>
      <c r="AA16" s="3">
        <f t="shared" si="0"/>
        <v>0</v>
      </c>
      <c r="AB16" s="65">
        <f t="shared" si="0"/>
        <v>1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2</v>
      </c>
      <c r="AH16" s="2">
        <f t="shared" si="1"/>
        <v>1</v>
      </c>
      <c r="AI16" s="65">
        <f t="shared" si="1"/>
        <v>1695533.9</v>
      </c>
      <c r="AJ16" s="69">
        <f t="shared" si="1"/>
        <v>972337.6</v>
      </c>
      <c r="AK16" s="71">
        <f t="shared" si="1"/>
        <v>613285.2</v>
      </c>
      <c r="AL16" s="67">
        <f t="shared" si="1"/>
        <v>5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20160</v>
      </c>
      <c r="H17" s="73"/>
      <c r="I17" s="75">
        <f>SUM(I11,I14)</f>
        <v>3663.4</v>
      </c>
      <c r="J17" s="76"/>
      <c r="K17" s="75"/>
      <c r="L17" s="74">
        <f>SUM(L11,L14)</f>
        <v>4521.5</v>
      </c>
      <c r="M17" s="74">
        <f>SUM(M11,M14)</f>
        <v>6566</v>
      </c>
      <c r="N17" s="73"/>
      <c r="O17" s="75"/>
      <c r="P17" s="74"/>
      <c r="Q17" s="74"/>
      <c r="R17" s="77">
        <f>SUM(O16:Q16)</f>
        <v>81277.29999999999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54338.6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94953.4</v>
      </c>
      <c r="J18" s="87">
        <v>65.7</v>
      </c>
      <c r="K18" s="86" t="s">
        <v>115</v>
      </c>
      <c r="L18" s="85">
        <v>72</v>
      </c>
      <c r="M18" s="85">
        <v>1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97.9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26378.5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161217.7</v>
      </c>
      <c r="G19" s="92">
        <v>0</v>
      </c>
      <c r="H19" s="84">
        <v>144519.1</v>
      </c>
      <c r="I19" s="93" t="s">
        <v>115</v>
      </c>
      <c r="J19" s="94" t="s">
        <v>115</v>
      </c>
      <c r="K19" s="86">
        <v>141737.9</v>
      </c>
      <c r="L19" s="95" t="s">
        <v>115</v>
      </c>
      <c r="M19" s="95" t="s">
        <v>115</v>
      </c>
      <c r="N19" s="84">
        <v>3050.2</v>
      </c>
      <c r="O19" s="86">
        <v>400</v>
      </c>
      <c r="P19" s="85">
        <v>62945.6</v>
      </c>
      <c r="Q19" s="85">
        <v>78123.3</v>
      </c>
      <c r="R19" s="96" t="s">
        <v>115</v>
      </c>
      <c r="S19" s="89">
        <v>22.9</v>
      </c>
      <c r="T19" s="85">
        <v>220.5</v>
      </c>
      <c r="U19" s="85">
        <v>75728.1</v>
      </c>
      <c r="V19" s="85">
        <v>18981.9</v>
      </c>
      <c r="W19" s="85">
        <v>1131.6</v>
      </c>
      <c r="X19" s="85">
        <v>22097.1</v>
      </c>
      <c r="Y19" s="85">
        <v>26337</v>
      </c>
      <c r="Z19" s="85">
        <v>2275.5</v>
      </c>
      <c r="AA19" s="84">
        <v>2275.5</v>
      </c>
      <c r="AB19" s="86">
        <v>2</v>
      </c>
      <c r="AC19" s="85">
        <v>0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1900760.5</v>
      </c>
      <c r="AJ19" s="93">
        <v>1092912.2</v>
      </c>
      <c r="AK19" s="95">
        <v>720598.3</v>
      </c>
      <c r="AL19" s="91">
        <v>9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16698.6</v>
      </c>
      <c r="H20" s="97" t="s">
        <v>115</v>
      </c>
      <c r="I20" s="99">
        <v>49565.7</v>
      </c>
      <c r="J20" s="100" t="s">
        <v>115</v>
      </c>
      <c r="K20" s="99" t="s">
        <v>115</v>
      </c>
      <c r="L20" s="98">
        <v>2545.2</v>
      </c>
      <c r="M20" s="98">
        <v>236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141468.9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24375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60823</v>
      </c>
      <c r="J21" s="87">
        <v>45.4</v>
      </c>
      <c r="K21" s="86" t="s">
        <v>115</v>
      </c>
      <c r="L21" s="85">
        <v>67</v>
      </c>
      <c r="M21" s="85">
        <v>0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88.2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11109.3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138193.5</v>
      </c>
      <c r="G22" s="92">
        <v>0</v>
      </c>
      <c r="H22" s="84">
        <v>133906.1</v>
      </c>
      <c r="I22" s="93" t="s">
        <v>115</v>
      </c>
      <c r="J22" s="94" t="s">
        <v>115</v>
      </c>
      <c r="K22" s="86">
        <v>132200.5</v>
      </c>
      <c r="L22" s="95" t="s">
        <v>115</v>
      </c>
      <c r="M22" s="95" t="s">
        <v>115</v>
      </c>
      <c r="N22" s="84">
        <v>15842.4</v>
      </c>
      <c r="O22" s="86">
        <v>5300.7</v>
      </c>
      <c r="P22" s="85">
        <v>31732.8</v>
      </c>
      <c r="Q22" s="85">
        <v>81030.2</v>
      </c>
      <c r="R22" s="96" t="s">
        <v>115</v>
      </c>
      <c r="S22" s="89">
        <v>60.4</v>
      </c>
      <c r="T22" s="85">
        <v>563</v>
      </c>
      <c r="U22" s="85">
        <v>40748.5</v>
      </c>
      <c r="V22" s="85">
        <v>19451.1</v>
      </c>
      <c r="W22" s="85">
        <v>939</v>
      </c>
      <c r="X22" s="85">
        <v>17831.1</v>
      </c>
      <c r="Y22" s="85">
        <v>54313</v>
      </c>
      <c r="Z22" s="85">
        <v>16366.1</v>
      </c>
      <c r="AA22" s="84">
        <v>16366.1</v>
      </c>
      <c r="AB22" s="86">
        <v>0</v>
      </c>
      <c r="AC22" s="85">
        <v>3</v>
      </c>
      <c r="AD22" s="85" t="s">
        <v>115</v>
      </c>
      <c r="AE22" s="84" t="s">
        <v>115</v>
      </c>
      <c r="AF22" s="95" t="s">
        <v>115</v>
      </c>
      <c r="AG22" s="86">
        <v>1</v>
      </c>
      <c r="AH22" s="85">
        <v>0</v>
      </c>
      <c r="AI22" s="86">
        <v>1248623.8</v>
      </c>
      <c r="AJ22" s="93">
        <v>771196.2</v>
      </c>
      <c r="AK22" s="95">
        <v>533129.2</v>
      </c>
      <c r="AL22" s="91">
        <v>15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4287.4</v>
      </c>
      <c r="H23" s="97" t="s">
        <v>115</v>
      </c>
      <c r="I23" s="99">
        <v>73083.1</v>
      </c>
      <c r="J23" s="100" t="s">
        <v>115</v>
      </c>
      <c r="K23" s="99" t="s">
        <v>115</v>
      </c>
      <c r="L23" s="98">
        <v>1705.6</v>
      </c>
      <c r="M23" s="98">
        <v>0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118063.7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9619.3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155776.4</v>
      </c>
      <c r="J24" s="110">
        <f>IF(H25=0,0,I24/H25*100)</f>
        <v>55.949102308268074</v>
      </c>
      <c r="K24" s="65"/>
      <c r="L24" s="2">
        <f>SUM(L18,L21)</f>
        <v>139</v>
      </c>
      <c r="M24" s="2">
        <f>SUM(M18,M21)</f>
        <v>1</v>
      </c>
      <c r="N24" s="3"/>
      <c r="O24" s="65"/>
      <c r="P24" s="2"/>
      <c r="Q24" s="2"/>
      <c r="R24" s="111">
        <f>IF(H25=0,0,(O25+P25+Q25)/H25*100)</f>
        <v>93.21447914915746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37487.8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299411.2</v>
      </c>
      <c r="G25" s="68">
        <f>SUM(G19,G22)</f>
        <v>0</v>
      </c>
      <c r="H25" s="3">
        <f>SUM(H19,H22)</f>
        <v>278425.2</v>
      </c>
      <c r="I25" s="69"/>
      <c r="J25" s="70"/>
      <c r="K25" s="65">
        <f>SUM(K19,K22)</f>
        <v>273938.4</v>
      </c>
      <c r="L25" s="71"/>
      <c r="M25" s="71"/>
      <c r="N25" s="3">
        <f>SUM(N19,N22)</f>
        <v>18892.6</v>
      </c>
      <c r="O25" s="65">
        <f>SUM(O19,O22)</f>
        <v>5700.7</v>
      </c>
      <c r="P25" s="2">
        <f>SUM(P19,P22)</f>
        <v>94678.4</v>
      </c>
      <c r="Q25" s="2">
        <f>SUM(Q19,Q22)</f>
        <v>159153.5</v>
      </c>
      <c r="R25" s="72"/>
      <c r="S25" s="1">
        <f aca="true" t="shared" si="2" ref="S25:AE25">SUM(S19,S22)</f>
        <v>83.3</v>
      </c>
      <c r="T25" s="2">
        <f t="shared" si="2"/>
        <v>783.5</v>
      </c>
      <c r="U25" s="2">
        <f t="shared" si="2"/>
        <v>116476.6</v>
      </c>
      <c r="V25" s="2">
        <f t="shared" si="2"/>
        <v>38433</v>
      </c>
      <c r="W25" s="2">
        <f t="shared" si="2"/>
        <v>2070.6</v>
      </c>
      <c r="X25" s="2">
        <f t="shared" si="2"/>
        <v>39928.2</v>
      </c>
      <c r="Y25" s="2">
        <f t="shared" si="2"/>
        <v>80650</v>
      </c>
      <c r="Z25" s="2">
        <f t="shared" si="2"/>
        <v>18641.6</v>
      </c>
      <c r="AA25" s="3">
        <f t="shared" si="2"/>
        <v>18641.6</v>
      </c>
      <c r="AB25" s="65">
        <f t="shared" si="2"/>
        <v>2</v>
      </c>
      <c r="AC25" s="2">
        <f t="shared" si="2"/>
        <v>3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1</v>
      </c>
      <c r="AH25" s="2">
        <f t="shared" si="3"/>
        <v>0</v>
      </c>
      <c r="AI25" s="65">
        <f t="shared" si="3"/>
        <v>3149384.3</v>
      </c>
      <c r="AJ25" s="69">
        <f t="shared" si="3"/>
        <v>1864108.4</v>
      </c>
      <c r="AK25" s="71">
        <f t="shared" si="3"/>
        <v>1253727.5</v>
      </c>
      <c r="AL25" s="67">
        <f t="shared" si="3"/>
        <v>24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20986</v>
      </c>
      <c r="H26" s="73"/>
      <c r="I26" s="75">
        <f>SUM(I20,I23)</f>
        <v>122648.8</v>
      </c>
      <c r="J26" s="76"/>
      <c r="K26" s="75"/>
      <c r="L26" s="74">
        <f>SUM(L20,L23)</f>
        <v>4250.799999999999</v>
      </c>
      <c r="M26" s="74">
        <f>SUM(M20,M23)</f>
        <v>236</v>
      </c>
      <c r="N26" s="73"/>
      <c r="O26" s="75"/>
      <c r="P26" s="74"/>
      <c r="Q26" s="74"/>
      <c r="R26" s="77">
        <f>SUM(O25:Q25)</f>
        <v>259532.59999999998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33994.3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233390.3</v>
      </c>
      <c r="J27" s="110">
        <f>IF(H28=0,0,I27/H28*100)</f>
        <v>64.88425851919294</v>
      </c>
      <c r="K27" s="65"/>
      <c r="L27" s="2">
        <f>SUM(L18,L9,L12,L21)</f>
        <v>216</v>
      </c>
      <c r="M27" s="2">
        <f>SUM(M18,M9,M12,M21)</f>
        <v>8</v>
      </c>
      <c r="N27" s="3"/>
      <c r="O27" s="65"/>
      <c r="P27" s="2"/>
      <c r="Q27" s="2"/>
      <c r="R27" s="111">
        <f>IF(H28=0,0,(O28+P28+Q28)/H28*100)</f>
        <v>94.74771512569416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106687.2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400848.5</v>
      </c>
      <c r="G28" s="68">
        <f>SUM(G19,G10,G13,G22)</f>
        <v>0</v>
      </c>
      <c r="H28" s="3">
        <f>SUM(H19,H10,H13,H22)</f>
        <v>359702.5</v>
      </c>
      <c r="I28" s="69"/>
      <c r="J28" s="70"/>
      <c r="K28" s="65">
        <f>SUM(K19,K10,K13,K22)</f>
        <v>344128.2</v>
      </c>
      <c r="L28" s="71"/>
      <c r="M28" s="71"/>
      <c r="N28" s="3">
        <f>SUM(N19,N10,N13,N22)</f>
        <v>18892.6</v>
      </c>
      <c r="O28" s="65">
        <f>SUM(O19,O10,O13,O22)</f>
        <v>8416.7</v>
      </c>
      <c r="P28" s="2">
        <f>SUM(P19,P10,P13,P22)</f>
        <v>166401.8</v>
      </c>
      <c r="Q28" s="2">
        <f>SUM(Q19,Q10,Q13,Q22)</f>
        <v>165991.4</v>
      </c>
      <c r="R28" s="108"/>
      <c r="S28" s="1">
        <f aca="true" t="shared" si="4" ref="S28:AE28">SUM(S19,S10,S13,S22)</f>
        <v>127.4</v>
      </c>
      <c r="T28" s="2">
        <f t="shared" si="4"/>
        <v>6776.4</v>
      </c>
      <c r="U28" s="2">
        <f t="shared" si="4"/>
        <v>187071.40000000002</v>
      </c>
      <c r="V28" s="2">
        <f t="shared" si="4"/>
        <v>39415.1</v>
      </c>
      <c r="W28" s="2">
        <f t="shared" si="4"/>
        <v>2243.7</v>
      </c>
      <c r="X28" s="2">
        <f t="shared" si="4"/>
        <v>41931.7</v>
      </c>
      <c r="Y28" s="2">
        <f t="shared" si="4"/>
        <v>82136.8</v>
      </c>
      <c r="Z28" s="2">
        <f t="shared" si="4"/>
        <v>18641.6</v>
      </c>
      <c r="AA28" s="3">
        <f t="shared" si="4"/>
        <v>18641.6</v>
      </c>
      <c r="AB28" s="65">
        <f t="shared" si="4"/>
        <v>3</v>
      </c>
      <c r="AC28" s="2">
        <f t="shared" si="4"/>
        <v>3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3</v>
      </c>
      <c r="AH28" s="2">
        <f t="shared" si="5"/>
        <v>1</v>
      </c>
      <c r="AI28" s="65">
        <f t="shared" si="5"/>
        <v>4844918.2</v>
      </c>
      <c r="AJ28" s="69">
        <f t="shared" si="5"/>
        <v>2836446</v>
      </c>
      <c r="AK28" s="71">
        <f t="shared" si="5"/>
        <v>1867012.7</v>
      </c>
      <c r="AL28" s="67">
        <f t="shared" si="5"/>
        <v>29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41146</v>
      </c>
      <c r="H29" s="73"/>
      <c r="I29" s="75">
        <f>SUM(I20,I11,I14,I23)</f>
        <v>126312.20000000001</v>
      </c>
      <c r="J29" s="76"/>
      <c r="K29" s="75"/>
      <c r="L29" s="74">
        <f>SUM(L20,L11,L14,L23)</f>
        <v>8772.3</v>
      </c>
      <c r="M29" s="74">
        <f>SUM(M20,M11,M14,M23)</f>
        <v>6802</v>
      </c>
      <c r="N29" s="73"/>
      <c r="O29" s="75"/>
      <c r="P29" s="74"/>
      <c r="Q29" s="74"/>
      <c r="R29" s="77">
        <f>SUM(O28:Q28)</f>
        <v>340809.9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88332.90000000001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208980.3</v>
      </c>
      <c r="J30" s="110">
        <f>IF(H31=0,0,I30/H31*100)</f>
        <v>62.32775859883534</v>
      </c>
      <c r="K30" s="65"/>
      <c r="L30" s="2">
        <f>SUM(L21,L12,L18)</f>
        <v>187</v>
      </c>
      <c r="M30" s="2">
        <f>SUM(M21,M12,M18)</f>
        <v>5</v>
      </c>
      <c r="N30" s="3"/>
      <c r="O30" s="65"/>
      <c r="P30" s="2"/>
      <c r="Q30" s="2"/>
      <c r="R30" s="111">
        <f>IF(H31=0,0,(O31+P31+Q31)/H31*100)</f>
        <v>94.36533772750658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83402.2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376438.5</v>
      </c>
      <c r="G31" s="68">
        <f>SUM(G22,G13,G19)</f>
        <v>0</v>
      </c>
      <c r="H31" s="3">
        <f>SUM(H22,H13,H19)</f>
        <v>335292.5</v>
      </c>
      <c r="I31" s="69"/>
      <c r="J31" s="70"/>
      <c r="K31" s="65">
        <f>SUM(K22,K13,K19)</f>
        <v>323983.19999999995</v>
      </c>
      <c r="L31" s="71"/>
      <c r="M31" s="71"/>
      <c r="N31" s="3">
        <f>SUM(N22,N13,N19)</f>
        <v>18892.6</v>
      </c>
      <c r="O31" s="65">
        <f>SUM(O22,O13,O19)</f>
        <v>6633.7</v>
      </c>
      <c r="P31" s="2">
        <f>SUM(P22,P13,P19)</f>
        <v>143774.8</v>
      </c>
      <c r="Q31" s="2">
        <f>SUM(Q22,Q13,Q19)</f>
        <v>165991.4</v>
      </c>
      <c r="R31" s="108"/>
      <c r="S31" s="1">
        <f aca="true" t="shared" si="6" ref="S31:AE31">SUM(S22,S13,S19)</f>
        <v>127.4</v>
      </c>
      <c r="T31" s="2">
        <f t="shared" si="6"/>
        <v>1542.4</v>
      </c>
      <c r="U31" s="2">
        <f t="shared" si="6"/>
        <v>167895.40000000002</v>
      </c>
      <c r="V31" s="2">
        <f t="shared" si="6"/>
        <v>39415.1</v>
      </c>
      <c r="W31" s="2">
        <f t="shared" si="6"/>
        <v>2243.7</v>
      </c>
      <c r="X31" s="2">
        <f t="shared" si="6"/>
        <v>41931.7</v>
      </c>
      <c r="Y31" s="2">
        <f t="shared" si="6"/>
        <v>82136.8</v>
      </c>
      <c r="Z31" s="2">
        <f t="shared" si="6"/>
        <v>18641.6</v>
      </c>
      <c r="AA31" s="3">
        <f t="shared" si="6"/>
        <v>18641.6</v>
      </c>
      <c r="AB31" s="65">
        <f t="shared" si="6"/>
        <v>2</v>
      </c>
      <c r="AC31" s="2">
        <f t="shared" si="6"/>
        <v>3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2</v>
      </c>
      <c r="AH31" s="2">
        <f t="shared" si="7"/>
        <v>0</v>
      </c>
      <c r="AI31" s="65">
        <f t="shared" si="7"/>
        <v>4190093.2</v>
      </c>
      <c r="AJ31" s="69">
        <f t="shared" si="7"/>
        <v>2509071</v>
      </c>
      <c r="AK31" s="71">
        <f t="shared" si="7"/>
        <v>1634989.7</v>
      </c>
      <c r="AL31" s="67">
        <f t="shared" si="7"/>
        <v>28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41146</v>
      </c>
      <c r="H32" s="73"/>
      <c r="I32" s="75">
        <f>SUM(I23,I14,I20)</f>
        <v>126312.2</v>
      </c>
      <c r="J32" s="76"/>
      <c r="K32" s="75"/>
      <c r="L32" s="74">
        <f>SUM(L23,L14,L20)</f>
        <v>6290.299999999999</v>
      </c>
      <c r="M32" s="74">
        <f>SUM(M23,M14,M20)</f>
        <v>5019</v>
      </c>
      <c r="N32" s="73"/>
      <c r="O32" s="75"/>
      <c r="P32" s="74"/>
      <c r="Q32" s="74"/>
      <c r="R32" s="77">
        <f>SUM(O31:Q31)</f>
        <v>316399.9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72467.9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100276</v>
      </c>
      <c r="J33" s="104">
        <v>79.3</v>
      </c>
      <c r="K33" s="86"/>
      <c r="L33" s="85">
        <v>49</v>
      </c>
      <c r="M33" s="85">
        <v>3</v>
      </c>
      <c r="N33" s="84"/>
      <c r="O33" s="86"/>
      <c r="P33" s="85"/>
      <c r="Q33" s="85"/>
      <c r="R33" s="105">
        <v>95.4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24475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131322</v>
      </c>
      <c r="G34" s="92">
        <v>265</v>
      </c>
      <c r="H34" s="84">
        <v>126437</v>
      </c>
      <c r="I34" s="93"/>
      <c r="J34" s="94"/>
      <c r="K34" s="86">
        <v>123560</v>
      </c>
      <c r="L34" s="95"/>
      <c r="M34" s="95"/>
      <c r="N34" s="84">
        <v>5820</v>
      </c>
      <c r="O34" s="86">
        <v>5499</v>
      </c>
      <c r="P34" s="85">
        <v>3424</v>
      </c>
      <c r="Q34" s="85">
        <v>111694</v>
      </c>
      <c r="R34" s="96"/>
      <c r="S34" s="89">
        <v>261</v>
      </c>
      <c r="T34" s="85">
        <v>791</v>
      </c>
      <c r="U34" s="85">
        <v>57146</v>
      </c>
      <c r="V34" s="85">
        <v>42078</v>
      </c>
      <c r="W34" s="85">
        <v>835</v>
      </c>
      <c r="X34" s="85">
        <v>4277</v>
      </c>
      <c r="Y34" s="85">
        <v>21049</v>
      </c>
      <c r="Z34" s="85"/>
      <c r="AA34" s="84">
        <v>4178</v>
      </c>
      <c r="AB34" s="86">
        <v>3</v>
      </c>
      <c r="AC34" s="85">
        <v>7</v>
      </c>
      <c r="AD34" s="85"/>
      <c r="AE34" s="84"/>
      <c r="AF34" s="95"/>
      <c r="AG34" s="86"/>
      <c r="AH34" s="85"/>
      <c r="AI34" s="86">
        <v>1474118</v>
      </c>
      <c r="AJ34" s="93">
        <v>903912</v>
      </c>
      <c r="AK34" s="95">
        <v>696323</v>
      </c>
      <c r="AL34" s="91">
        <v>58</v>
      </c>
    </row>
    <row r="35" spans="1:38" ht="13.5">
      <c r="A35" s="48"/>
      <c r="B35" s="62"/>
      <c r="C35" s="62"/>
      <c r="D35" s="62"/>
      <c r="E35" s="62"/>
      <c r="F35" s="97"/>
      <c r="G35" s="98">
        <v>4620</v>
      </c>
      <c r="H35" s="97"/>
      <c r="I35" s="99">
        <v>26161</v>
      </c>
      <c r="J35" s="100"/>
      <c r="K35" s="99"/>
      <c r="L35" s="98">
        <v>1664</v>
      </c>
      <c r="M35" s="98">
        <v>1213</v>
      </c>
      <c r="N35" s="97"/>
      <c r="O35" s="99"/>
      <c r="P35" s="98"/>
      <c r="Q35" s="98"/>
      <c r="R35" s="101">
        <v>120617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18537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65156</v>
      </c>
      <c r="J36" s="104">
        <v>41.3</v>
      </c>
      <c r="K36" s="86"/>
      <c r="L36" s="85">
        <v>50</v>
      </c>
      <c r="M36" s="85"/>
      <c r="N36" s="84"/>
      <c r="O36" s="86"/>
      <c r="P36" s="85"/>
      <c r="Q36" s="85"/>
      <c r="R36" s="105">
        <v>98.6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147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158490</v>
      </c>
      <c r="G37" s="92"/>
      <c r="H37" s="84">
        <v>157655</v>
      </c>
      <c r="I37" s="93"/>
      <c r="J37" s="94"/>
      <c r="K37" s="86">
        <v>156953</v>
      </c>
      <c r="L37" s="95"/>
      <c r="M37" s="95"/>
      <c r="N37" s="84">
        <v>2189</v>
      </c>
      <c r="O37" s="86">
        <v>21871</v>
      </c>
      <c r="P37" s="85">
        <v>76</v>
      </c>
      <c r="Q37" s="85">
        <v>133519</v>
      </c>
      <c r="R37" s="96"/>
      <c r="S37" s="89">
        <v>28</v>
      </c>
      <c r="T37" s="85">
        <v>111</v>
      </c>
      <c r="U37" s="85">
        <v>12174</v>
      </c>
      <c r="V37" s="85">
        <v>52843</v>
      </c>
      <c r="W37" s="85">
        <v>1998</v>
      </c>
      <c r="X37" s="85">
        <v>14860</v>
      </c>
      <c r="Y37" s="85">
        <v>75641</v>
      </c>
      <c r="Z37" s="85"/>
      <c r="AA37" s="84">
        <v>17294</v>
      </c>
      <c r="AB37" s="86"/>
      <c r="AC37" s="85">
        <v>3</v>
      </c>
      <c r="AD37" s="85"/>
      <c r="AE37" s="84"/>
      <c r="AF37" s="95"/>
      <c r="AG37" s="86"/>
      <c r="AH37" s="85"/>
      <c r="AI37" s="86">
        <v>1232089</v>
      </c>
      <c r="AJ37" s="93">
        <v>739961</v>
      </c>
      <c r="AK37" s="95">
        <v>575095</v>
      </c>
      <c r="AL37" s="91">
        <v>57</v>
      </c>
    </row>
    <row r="38" spans="1:38" ht="13.5">
      <c r="A38" s="48"/>
      <c r="B38" s="62"/>
      <c r="C38" s="62"/>
      <c r="D38" s="62"/>
      <c r="E38" s="62"/>
      <c r="F38" s="97"/>
      <c r="G38" s="98">
        <v>835</v>
      </c>
      <c r="H38" s="97"/>
      <c r="I38" s="99">
        <v>92499</v>
      </c>
      <c r="J38" s="100"/>
      <c r="K38" s="99"/>
      <c r="L38" s="98">
        <v>702</v>
      </c>
      <c r="M38" s="98"/>
      <c r="N38" s="97"/>
      <c r="O38" s="99"/>
      <c r="P38" s="98"/>
      <c r="Q38" s="98"/>
      <c r="R38" s="101">
        <v>155466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121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165432</v>
      </c>
      <c r="J39" s="104">
        <v>58.2</v>
      </c>
      <c r="K39" s="86"/>
      <c r="L39" s="85">
        <v>99</v>
      </c>
      <c r="M39" s="85">
        <v>3</v>
      </c>
      <c r="N39" s="84"/>
      <c r="O39" s="86"/>
      <c r="P39" s="85"/>
      <c r="Q39" s="85"/>
      <c r="R39" s="105">
        <v>97.2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24622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289812</v>
      </c>
      <c r="G40" s="92">
        <v>265</v>
      </c>
      <c r="H40" s="84">
        <v>284092</v>
      </c>
      <c r="I40" s="93"/>
      <c r="J40" s="94"/>
      <c r="K40" s="86">
        <v>280513</v>
      </c>
      <c r="L40" s="95"/>
      <c r="M40" s="95"/>
      <c r="N40" s="84">
        <v>8009</v>
      </c>
      <c r="O40" s="86">
        <v>27370</v>
      </c>
      <c r="P40" s="85">
        <v>3500</v>
      </c>
      <c r="Q40" s="85">
        <v>245213</v>
      </c>
      <c r="R40" s="96"/>
      <c r="S40" s="89">
        <v>289</v>
      </c>
      <c r="T40" s="85">
        <v>902</v>
      </c>
      <c r="U40" s="85">
        <v>69320</v>
      </c>
      <c r="V40" s="85">
        <v>94921</v>
      </c>
      <c r="W40" s="85">
        <v>2833</v>
      </c>
      <c r="X40" s="85">
        <v>19137</v>
      </c>
      <c r="Y40" s="85">
        <v>96690</v>
      </c>
      <c r="Z40" s="85"/>
      <c r="AA40" s="84">
        <v>21472</v>
      </c>
      <c r="AB40" s="86">
        <v>3</v>
      </c>
      <c r="AC40" s="85">
        <v>10</v>
      </c>
      <c r="AD40" s="85"/>
      <c r="AE40" s="84"/>
      <c r="AF40" s="95"/>
      <c r="AG40" s="86"/>
      <c r="AH40" s="85"/>
      <c r="AI40" s="86">
        <v>2706207</v>
      </c>
      <c r="AJ40" s="93">
        <v>1643873</v>
      </c>
      <c r="AK40" s="95">
        <v>1271418</v>
      </c>
      <c r="AL40" s="91">
        <v>115</v>
      </c>
    </row>
    <row r="41" spans="1:38" ht="13.5">
      <c r="A41" s="124"/>
      <c r="B41" s="62"/>
      <c r="C41" s="62"/>
      <c r="D41" s="62"/>
      <c r="E41" s="62"/>
      <c r="F41" s="97"/>
      <c r="G41" s="98">
        <v>5455</v>
      </c>
      <c r="H41" s="97"/>
      <c r="I41" s="99">
        <v>118660</v>
      </c>
      <c r="J41" s="100"/>
      <c r="K41" s="99"/>
      <c r="L41" s="98">
        <v>2366</v>
      </c>
      <c r="M41" s="98">
        <v>1213</v>
      </c>
      <c r="N41" s="97"/>
      <c r="O41" s="99"/>
      <c r="P41" s="98"/>
      <c r="Q41" s="98"/>
      <c r="R41" s="101">
        <v>276083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18658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395375</v>
      </c>
      <c r="J42" s="104">
        <v>28.3</v>
      </c>
      <c r="K42" s="86"/>
      <c r="L42" s="85">
        <v>393</v>
      </c>
      <c r="M42" s="85"/>
      <c r="N42" s="84"/>
      <c r="O42" s="86"/>
      <c r="P42" s="85"/>
      <c r="Q42" s="85"/>
      <c r="R42" s="105">
        <v>72.8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10074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1436928</v>
      </c>
      <c r="G43" s="92">
        <v>24663</v>
      </c>
      <c r="H43" s="84">
        <v>1397216</v>
      </c>
      <c r="I43" s="93"/>
      <c r="J43" s="94"/>
      <c r="K43" s="86">
        <v>1393507</v>
      </c>
      <c r="L43" s="95"/>
      <c r="M43" s="95"/>
      <c r="N43" s="84">
        <v>379906</v>
      </c>
      <c r="O43" s="86">
        <v>188050</v>
      </c>
      <c r="P43" s="85">
        <v>8144</v>
      </c>
      <c r="Q43" s="85">
        <v>821116</v>
      </c>
      <c r="R43" s="96"/>
      <c r="S43" s="89">
        <v>207</v>
      </c>
      <c r="T43" s="85">
        <v>1224</v>
      </c>
      <c r="U43" s="85">
        <v>72496</v>
      </c>
      <c r="V43" s="85">
        <v>321448</v>
      </c>
      <c r="W43" s="85">
        <v>19606</v>
      </c>
      <c r="X43" s="85">
        <v>130668</v>
      </c>
      <c r="Y43" s="85">
        <v>851567</v>
      </c>
      <c r="Z43" s="85"/>
      <c r="AA43" s="84">
        <v>221007</v>
      </c>
      <c r="AB43" s="86">
        <v>20</v>
      </c>
      <c r="AC43" s="85">
        <v>31</v>
      </c>
      <c r="AD43" s="85"/>
      <c r="AE43" s="84"/>
      <c r="AF43" s="95"/>
      <c r="AG43" s="86"/>
      <c r="AH43" s="85"/>
      <c r="AI43" s="86">
        <v>9685481</v>
      </c>
      <c r="AJ43" s="93">
        <v>5933889</v>
      </c>
      <c r="AK43" s="95">
        <v>4495824</v>
      </c>
      <c r="AL43" s="91">
        <v>1767</v>
      </c>
    </row>
    <row r="44" spans="1:38" ht="13.5">
      <c r="A44" s="48"/>
      <c r="B44" s="62"/>
      <c r="C44" s="62"/>
      <c r="D44" s="62"/>
      <c r="E44" s="62"/>
      <c r="F44" s="97"/>
      <c r="G44" s="98">
        <v>15049</v>
      </c>
      <c r="H44" s="97"/>
      <c r="I44" s="99">
        <v>1001841</v>
      </c>
      <c r="J44" s="100"/>
      <c r="K44" s="99"/>
      <c r="L44" s="98">
        <v>3709</v>
      </c>
      <c r="M44" s="98"/>
      <c r="N44" s="97"/>
      <c r="O44" s="99"/>
      <c r="P44" s="98"/>
      <c r="Q44" s="98"/>
      <c r="R44" s="101">
        <v>1017310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7921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560807</v>
      </c>
      <c r="J45" s="104">
        <v>33.4</v>
      </c>
      <c r="K45" s="86"/>
      <c r="L45" s="85">
        <v>492</v>
      </c>
      <c r="M45" s="85">
        <v>3</v>
      </c>
      <c r="N45" s="84"/>
      <c r="O45" s="86"/>
      <c r="P45" s="85"/>
      <c r="Q45" s="85"/>
      <c r="R45" s="105">
        <v>76.9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34696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1726740</v>
      </c>
      <c r="G46" s="92">
        <v>24928</v>
      </c>
      <c r="H46" s="84">
        <v>1681308</v>
      </c>
      <c r="I46" s="93"/>
      <c r="J46" s="94"/>
      <c r="K46" s="86">
        <v>1674020</v>
      </c>
      <c r="L46" s="95"/>
      <c r="M46" s="95"/>
      <c r="N46" s="84">
        <v>387915</v>
      </c>
      <c r="O46" s="86">
        <v>215420</v>
      </c>
      <c r="P46" s="85">
        <v>11644</v>
      </c>
      <c r="Q46" s="85">
        <v>1066329</v>
      </c>
      <c r="R46" s="106"/>
      <c r="S46" s="89">
        <v>496</v>
      </c>
      <c r="T46" s="85">
        <v>2126</v>
      </c>
      <c r="U46" s="85">
        <v>141816</v>
      </c>
      <c r="V46" s="85">
        <v>416369</v>
      </c>
      <c r="W46" s="85">
        <v>22439</v>
      </c>
      <c r="X46" s="85">
        <v>149805</v>
      </c>
      <c r="Y46" s="85">
        <v>948257</v>
      </c>
      <c r="Z46" s="85"/>
      <c r="AA46" s="84">
        <v>242479</v>
      </c>
      <c r="AB46" s="86">
        <v>23</v>
      </c>
      <c r="AC46" s="85">
        <v>41</v>
      </c>
      <c r="AD46" s="85"/>
      <c r="AE46" s="84"/>
      <c r="AF46" s="95"/>
      <c r="AG46" s="86"/>
      <c r="AH46" s="85"/>
      <c r="AI46" s="86">
        <v>12391688</v>
      </c>
      <c r="AJ46" s="93">
        <v>7577762</v>
      </c>
      <c r="AK46" s="95">
        <v>5767242</v>
      </c>
      <c r="AL46" s="91">
        <v>1882</v>
      </c>
    </row>
    <row r="47" spans="1:38" ht="13.5">
      <c r="A47" s="124"/>
      <c r="B47" s="62"/>
      <c r="C47" s="62"/>
      <c r="D47" s="62"/>
      <c r="E47" s="62"/>
      <c r="F47" s="97"/>
      <c r="G47" s="98">
        <v>20504</v>
      </c>
      <c r="H47" s="97"/>
      <c r="I47" s="99">
        <v>1120501</v>
      </c>
      <c r="J47" s="100"/>
      <c r="K47" s="99"/>
      <c r="L47" s="98">
        <v>6075</v>
      </c>
      <c r="M47" s="98">
        <v>1213</v>
      </c>
      <c r="N47" s="97"/>
      <c r="O47" s="99"/>
      <c r="P47" s="98"/>
      <c r="Q47" s="98"/>
      <c r="R47" s="101">
        <v>1293393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26579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794197.3</v>
      </c>
      <c r="J54" s="110">
        <f>IF(H55=0,0,I54/H55*100)</f>
        <v>38.91196542105001</v>
      </c>
      <c r="K54" s="65"/>
      <c r="L54" s="2">
        <f>SUM(L9,L12,L18,L21,L33,L36,L42)</f>
        <v>708</v>
      </c>
      <c r="M54" s="2">
        <f>SUM(M9,M12,M18,M21,M33,M36,M42)</f>
        <v>11</v>
      </c>
      <c r="N54" s="3"/>
      <c r="O54" s="65"/>
      <c r="P54" s="2"/>
      <c r="Q54" s="2"/>
      <c r="R54" s="111">
        <f>IF(H55=0,0,(O55+P55+Q55)/H55*100)</f>
        <v>80.06832399931308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141383.2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2127588.5</v>
      </c>
      <c r="G55" s="68">
        <f>SUM(G10,G13,G19,G22,G34,G37,G43)</f>
        <v>24928</v>
      </c>
      <c r="H55" s="3">
        <f>SUM(H10,H13,H19,H22,H34,H37,H43)</f>
        <v>2041010.5</v>
      </c>
      <c r="I55" s="69"/>
      <c r="J55" s="112"/>
      <c r="K55" s="65">
        <f>SUM(K10,K13,K19,K22,K34,K37,K43)</f>
        <v>2018148.2</v>
      </c>
      <c r="L55" s="71"/>
      <c r="M55" s="71"/>
      <c r="N55" s="3">
        <f>SUM(N10,N13,N19,N22,N34,N37,N43)</f>
        <v>406807.6</v>
      </c>
      <c r="O55" s="65">
        <f>SUM(O10,O13,O19,O22,O34,O37,O43)</f>
        <v>223836.7</v>
      </c>
      <c r="P55" s="2">
        <f>SUM(P10,P13,P19,P22,P34,P37,P43)</f>
        <v>178045.8</v>
      </c>
      <c r="Q55" s="2">
        <f>SUM(Q10,Q13,Q19,Q22,Q34,Q37,Q43)</f>
        <v>1232320.4</v>
      </c>
      <c r="R55" s="72"/>
      <c r="S55" s="1">
        <f aca="true" t="shared" si="8" ref="S55:AE55">SUM(S10,S13,S19,S22,S34,S37,S43)</f>
        <v>623.4</v>
      </c>
      <c r="T55" s="2">
        <f t="shared" si="8"/>
        <v>8902.4</v>
      </c>
      <c r="U55" s="2">
        <f t="shared" si="8"/>
        <v>328887.4</v>
      </c>
      <c r="V55" s="2">
        <f t="shared" si="8"/>
        <v>455784.1</v>
      </c>
      <c r="W55" s="2">
        <f t="shared" si="8"/>
        <v>24682.7</v>
      </c>
      <c r="X55" s="2">
        <f t="shared" si="8"/>
        <v>191736.7</v>
      </c>
      <c r="Y55" s="2">
        <f t="shared" si="8"/>
        <v>1030393.8</v>
      </c>
      <c r="Z55" s="2">
        <f t="shared" si="8"/>
        <v>18641.6</v>
      </c>
      <c r="AA55" s="3">
        <f t="shared" si="8"/>
        <v>261120.6</v>
      </c>
      <c r="AB55" s="65">
        <f t="shared" si="8"/>
        <v>26</v>
      </c>
      <c r="AC55" s="65">
        <f t="shared" si="8"/>
        <v>44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3</v>
      </c>
      <c r="AH55" s="2">
        <f t="shared" si="9"/>
        <v>1</v>
      </c>
      <c r="AI55" s="65">
        <f t="shared" si="9"/>
        <v>17236606.2</v>
      </c>
      <c r="AJ55" s="69">
        <f t="shared" si="9"/>
        <v>10414208</v>
      </c>
      <c r="AK55" s="71">
        <f t="shared" si="9"/>
        <v>7634254.7</v>
      </c>
      <c r="AL55" s="67">
        <f t="shared" si="9"/>
        <v>1911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61650</v>
      </c>
      <c r="H56" s="115"/>
      <c r="I56" s="117">
        <f>SUM(I11,I14,I20,I23,I35,I38,I44)</f>
        <v>1246813.2</v>
      </c>
      <c r="J56" s="115"/>
      <c r="K56" s="117"/>
      <c r="L56" s="116">
        <f>SUM(L11,L14,L20,L23,L35,L38,L44)</f>
        <v>14847.3</v>
      </c>
      <c r="M56" s="116">
        <f>SUM(M11,M14,M20,M23,M35,M38,M44)</f>
        <v>8015</v>
      </c>
      <c r="N56" s="115"/>
      <c r="O56" s="117"/>
      <c r="P56" s="116"/>
      <c r="Q56" s="116"/>
      <c r="R56" s="118">
        <f>SUM(O55:Q55)</f>
        <v>1634202.9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114911.90000000001</v>
      </c>
      <c r="AG56" s="117"/>
      <c r="AH56" s="116"/>
      <c r="AI56" s="117"/>
      <c r="AJ56" s="117"/>
      <c r="AK56" s="116"/>
      <c r="AL56" s="120"/>
    </row>
    <row r="57" spans="1:38" ht="13.5">
      <c r="A57" s="82" t="s">
        <v>113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24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95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　　伊予市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21375</v>
      </c>
      <c r="J9" s="87">
        <v>100</v>
      </c>
      <c r="K9" s="86"/>
      <c r="L9" s="85">
        <v>18</v>
      </c>
      <c r="M9" s="85">
        <v>2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25966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21375</v>
      </c>
      <c r="G10" s="92">
        <v>0</v>
      </c>
      <c r="H10" s="84">
        <v>21375</v>
      </c>
      <c r="I10" s="93"/>
      <c r="J10" s="94"/>
      <c r="K10" s="86">
        <v>19925</v>
      </c>
      <c r="L10" s="95"/>
      <c r="M10" s="95"/>
      <c r="N10" s="84">
        <v>0</v>
      </c>
      <c r="O10" s="86">
        <v>855</v>
      </c>
      <c r="P10" s="85">
        <v>20520</v>
      </c>
      <c r="Q10" s="85">
        <v>0</v>
      </c>
      <c r="R10" s="96"/>
      <c r="S10" s="89">
        <v>512</v>
      </c>
      <c r="T10" s="85">
        <v>2576</v>
      </c>
      <c r="U10" s="85">
        <v>18287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3</v>
      </c>
      <c r="AC10" s="85">
        <v>0</v>
      </c>
      <c r="AD10" s="85">
        <v>0</v>
      </c>
      <c r="AE10" s="84">
        <v>0</v>
      </c>
      <c r="AF10" s="95"/>
      <c r="AG10" s="86">
        <v>4</v>
      </c>
      <c r="AH10" s="85">
        <v>0</v>
      </c>
      <c r="AI10" s="86">
        <v>517138</v>
      </c>
      <c r="AJ10" s="93">
        <v>361258</v>
      </c>
      <c r="AK10" s="95">
        <v>220588</v>
      </c>
      <c r="AL10" s="91">
        <v>1</v>
      </c>
    </row>
    <row r="11" spans="1:38" ht="13.5">
      <c r="A11" s="124"/>
      <c r="B11" s="62"/>
      <c r="C11" s="62"/>
      <c r="D11" s="62"/>
      <c r="E11" s="62"/>
      <c r="F11" s="97"/>
      <c r="G11" s="98">
        <v>0</v>
      </c>
      <c r="H11" s="97"/>
      <c r="I11" s="99">
        <v>0</v>
      </c>
      <c r="J11" s="100"/>
      <c r="K11" s="99"/>
      <c r="L11" s="98">
        <v>595</v>
      </c>
      <c r="M11" s="98">
        <v>855</v>
      </c>
      <c r="N11" s="97"/>
      <c r="O11" s="99"/>
      <c r="P11" s="98"/>
      <c r="Q11" s="98"/>
      <c r="R11" s="101">
        <v>21375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17291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24251.8</v>
      </c>
      <c r="J12" s="87">
        <v>100</v>
      </c>
      <c r="K12" s="86" t="s">
        <v>115</v>
      </c>
      <c r="L12" s="85">
        <v>25</v>
      </c>
      <c r="M12" s="85">
        <v>0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20640.5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24251.8</v>
      </c>
      <c r="G13" s="92">
        <v>0</v>
      </c>
      <c r="H13" s="84">
        <v>24251.8</v>
      </c>
      <c r="I13" s="93" t="s">
        <v>115</v>
      </c>
      <c r="J13" s="94" t="s">
        <v>115</v>
      </c>
      <c r="K13" s="86">
        <v>23715.7</v>
      </c>
      <c r="L13" s="95" t="s">
        <v>115</v>
      </c>
      <c r="M13" s="95" t="s">
        <v>115</v>
      </c>
      <c r="N13" s="84">
        <v>0</v>
      </c>
      <c r="O13" s="86">
        <v>72</v>
      </c>
      <c r="P13" s="85">
        <v>23256.3</v>
      </c>
      <c r="Q13" s="85">
        <v>923.5</v>
      </c>
      <c r="R13" s="96" t="s">
        <v>115</v>
      </c>
      <c r="S13" s="89">
        <v>0</v>
      </c>
      <c r="T13" s="85">
        <v>217.9</v>
      </c>
      <c r="U13" s="85">
        <v>23467.5</v>
      </c>
      <c r="V13" s="85">
        <v>566.4</v>
      </c>
      <c r="W13" s="85">
        <v>0</v>
      </c>
      <c r="X13" s="85">
        <v>0</v>
      </c>
      <c r="Y13" s="85">
        <v>0</v>
      </c>
      <c r="Z13" s="85">
        <v>0</v>
      </c>
      <c r="AA13" s="84">
        <v>0</v>
      </c>
      <c r="AB13" s="86">
        <v>0</v>
      </c>
      <c r="AC13" s="85">
        <v>0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414478.5</v>
      </c>
      <c r="AJ13" s="93">
        <v>301166.7</v>
      </c>
      <c r="AK13" s="95">
        <v>169847.6</v>
      </c>
      <c r="AL13" s="91">
        <v>1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0</v>
      </c>
      <c r="H14" s="97" t="s">
        <v>115</v>
      </c>
      <c r="I14" s="99">
        <v>0</v>
      </c>
      <c r="J14" s="100" t="s">
        <v>115</v>
      </c>
      <c r="K14" s="99" t="s">
        <v>115</v>
      </c>
      <c r="L14" s="98">
        <v>536.1</v>
      </c>
      <c r="M14" s="98">
        <v>0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24251.8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19494.7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45626.8</v>
      </c>
      <c r="J15" s="110">
        <f>IF(H16=0,0,I15/H16*100)</f>
        <v>100</v>
      </c>
      <c r="K15" s="65"/>
      <c r="L15" s="2">
        <f>SUM(L9,L12)</f>
        <v>43</v>
      </c>
      <c r="M15" s="2">
        <f>SUM(M9,M12)</f>
        <v>2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46606.5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45626.8</v>
      </c>
      <c r="G16" s="68">
        <f>SUM(G10,G13)</f>
        <v>0</v>
      </c>
      <c r="H16" s="3">
        <f>SUM(H10,H13)</f>
        <v>45626.8</v>
      </c>
      <c r="I16" s="69"/>
      <c r="J16" s="70"/>
      <c r="K16" s="65">
        <f>SUM(K10,K13)</f>
        <v>43640.7</v>
      </c>
      <c r="L16" s="71"/>
      <c r="M16" s="71"/>
      <c r="N16" s="3">
        <f>SUM(N10,N13)</f>
        <v>0</v>
      </c>
      <c r="O16" s="65">
        <f>SUM(O10,O13)</f>
        <v>927</v>
      </c>
      <c r="P16" s="2">
        <f>SUM(P10,P13)</f>
        <v>43776.3</v>
      </c>
      <c r="Q16" s="2">
        <f>SUM(Q10,Q13)</f>
        <v>923.5</v>
      </c>
      <c r="R16" s="72"/>
      <c r="S16" s="1">
        <f aca="true" t="shared" si="0" ref="S16:AE16">SUM(S10,S13)</f>
        <v>512</v>
      </c>
      <c r="T16" s="2">
        <f t="shared" si="0"/>
        <v>2793.9</v>
      </c>
      <c r="U16" s="2">
        <f t="shared" si="0"/>
        <v>41754.5</v>
      </c>
      <c r="V16" s="2">
        <f t="shared" si="0"/>
        <v>566.4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0</v>
      </c>
      <c r="AA16" s="3">
        <f t="shared" si="0"/>
        <v>0</v>
      </c>
      <c r="AB16" s="65">
        <f t="shared" si="0"/>
        <v>3</v>
      </c>
      <c r="AC16" s="2">
        <f t="shared" si="0"/>
        <v>0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4</v>
      </c>
      <c r="AH16" s="2">
        <f t="shared" si="1"/>
        <v>0</v>
      </c>
      <c r="AI16" s="65">
        <f t="shared" si="1"/>
        <v>931616.5</v>
      </c>
      <c r="AJ16" s="69">
        <f t="shared" si="1"/>
        <v>662424.7</v>
      </c>
      <c r="AK16" s="71">
        <f t="shared" si="1"/>
        <v>390435.6</v>
      </c>
      <c r="AL16" s="67">
        <f t="shared" si="1"/>
        <v>2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0</v>
      </c>
      <c r="H17" s="73"/>
      <c r="I17" s="75">
        <f>SUM(I11,I14)</f>
        <v>0</v>
      </c>
      <c r="J17" s="76"/>
      <c r="K17" s="75"/>
      <c r="L17" s="74">
        <f>SUM(L11,L14)</f>
        <v>1131.1</v>
      </c>
      <c r="M17" s="74">
        <f>SUM(M11,M14)</f>
        <v>855</v>
      </c>
      <c r="N17" s="73"/>
      <c r="O17" s="75"/>
      <c r="P17" s="74"/>
      <c r="Q17" s="74"/>
      <c r="R17" s="77">
        <f>SUM(O16:Q16)</f>
        <v>45626.8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36785.7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28647.7</v>
      </c>
      <c r="J18" s="87">
        <v>80.4</v>
      </c>
      <c r="K18" s="86" t="s">
        <v>115</v>
      </c>
      <c r="L18" s="85">
        <v>24</v>
      </c>
      <c r="M18" s="85">
        <v>1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21226.3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35623.1</v>
      </c>
      <c r="G19" s="92">
        <v>0</v>
      </c>
      <c r="H19" s="84">
        <v>35623.1</v>
      </c>
      <c r="I19" s="93" t="s">
        <v>115</v>
      </c>
      <c r="J19" s="94" t="s">
        <v>115</v>
      </c>
      <c r="K19" s="86">
        <v>34701.6</v>
      </c>
      <c r="L19" s="95" t="s">
        <v>115</v>
      </c>
      <c r="M19" s="95" t="s">
        <v>115</v>
      </c>
      <c r="N19" s="84">
        <v>0</v>
      </c>
      <c r="O19" s="86">
        <v>623.8</v>
      </c>
      <c r="P19" s="85">
        <v>16289.3</v>
      </c>
      <c r="Q19" s="85">
        <v>18710</v>
      </c>
      <c r="R19" s="96" t="s">
        <v>115</v>
      </c>
      <c r="S19" s="89">
        <v>37.7</v>
      </c>
      <c r="T19" s="85">
        <v>126.7</v>
      </c>
      <c r="U19" s="85">
        <v>19523.4</v>
      </c>
      <c r="V19" s="85">
        <v>8959.9</v>
      </c>
      <c r="W19" s="85">
        <v>429.2</v>
      </c>
      <c r="X19" s="85">
        <v>4755</v>
      </c>
      <c r="Y19" s="85">
        <v>1791.2</v>
      </c>
      <c r="Z19" s="85">
        <v>0</v>
      </c>
      <c r="AA19" s="84">
        <v>0</v>
      </c>
      <c r="AB19" s="86">
        <v>1</v>
      </c>
      <c r="AC19" s="85">
        <v>1</v>
      </c>
      <c r="AD19" s="85" t="s">
        <v>115</v>
      </c>
      <c r="AE19" s="84" t="s">
        <v>115</v>
      </c>
      <c r="AF19" s="95" t="s">
        <v>115</v>
      </c>
      <c r="AG19" s="86">
        <v>0</v>
      </c>
      <c r="AH19" s="85">
        <v>0</v>
      </c>
      <c r="AI19" s="86">
        <v>439054.5</v>
      </c>
      <c r="AJ19" s="93">
        <v>319643.6</v>
      </c>
      <c r="AK19" s="95">
        <v>195730.7</v>
      </c>
      <c r="AL19" s="91">
        <v>6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0</v>
      </c>
      <c r="H20" s="97" t="s">
        <v>115</v>
      </c>
      <c r="I20" s="99">
        <v>6975.4</v>
      </c>
      <c r="J20" s="100" t="s">
        <v>115</v>
      </c>
      <c r="K20" s="99" t="s">
        <v>115</v>
      </c>
      <c r="L20" s="98">
        <v>306.5</v>
      </c>
      <c r="M20" s="98">
        <v>615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35623.1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14682.7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50843.4</v>
      </c>
      <c r="J21" s="87">
        <v>47.1</v>
      </c>
      <c r="K21" s="86" t="s">
        <v>115</v>
      </c>
      <c r="L21" s="85">
        <v>30</v>
      </c>
      <c r="M21" s="85">
        <v>0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96.5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12074.3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116605.2</v>
      </c>
      <c r="G22" s="92">
        <v>0</v>
      </c>
      <c r="H22" s="84">
        <v>107833.7</v>
      </c>
      <c r="I22" s="93" t="s">
        <v>115</v>
      </c>
      <c r="J22" s="94" t="s">
        <v>115</v>
      </c>
      <c r="K22" s="86">
        <v>107270.8</v>
      </c>
      <c r="L22" s="95" t="s">
        <v>115</v>
      </c>
      <c r="M22" s="95" t="s">
        <v>115</v>
      </c>
      <c r="N22" s="84">
        <v>3814.8</v>
      </c>
      <c r="O22" s="86">
        <v>54</v>
      </c>
      <c r="P22" s="85">
        <v>22461.2</v>
      </c>
      <c r="Q22" s="85">
        <v>81503.7</v>
      </c>
      <c r="R22" s="96" t="s">
        <v>115</v>
      </c>
      <c r="S22" s="89">
        <v>9.7</v>
      </c>
      <c r="T22" s="85">
        <v>244.5</v>
      </c>
      <c r="U22" s="85">
        <v>29820.3</v>
      </c>
      <c r="V22" s="85">
        <v>20768.9</v>
      </c>
      <c r="W22" s="85">
        <v>1738</v>
      </c>
      <c r="X22" s="85">
        <v>24578.7</v>
      </c>
      <c r="Y22" s="85">
        <v>30673.6</v>
      </c>
      <c r="Z22" s="85">
        <v>3656.5</v>
      </c>
      <c r="AA22" s="84">
        <v>3656.5</v>
      </c>
      <c r="AB22" s="86">
        <v>1</v>
      </c>
      <c r="AC22" s="85">
        <v>1</v>
      </c>
      <c r="AD22" s="85" t="s">
        <v>115</v>
      </c>
      <c r="AE22" s="84" t="s">
        <v>115</v>
      </c>
      <c r="AF22" s="95" t="s">
        <v>115</v>
      </c>
      <c r="AG22" s="86">
        <v>0</v>
      </c>
      <c r="AH22" s="85">
        <v>0</v>
      </c>
      <c r="AI22" s="86">
        <v>1130912.7</v>
      </c>
      <c r="AJ22" s="93">
        <v>705445.9</v>
      </c>
      <c r="AK22" s="95">
        <v>463744.1</v>
      </c>
      <c r="AL22" s="91">
        <v>14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8771.5</v>
      </c>
      <c r="H23" s="97" t="s">
        <v>115</v>
      </c>
      <c r="I23" s="99">
        <v>56990.3</v>
      </c>
      <c r="J23" s="100" t="s">
        <v>115</v>
      </c>
      <c r="K23" s="99" t="s">
        <v>115</v>
      </c>
      <c r="L23" s="98">
        <v>562.9</v>
      </c>
      <c r="M23" s="98">
        <v>0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104018.9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10590.4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79491.1</v>
      </c>
      <c r="J24" s="110">
        <f>IF(H25=0,0,I24/H25*100)</f>
        <v>55.411176047423346</v>
      </c>
      <c r="K24" s="65"/>
      <c r="L24" s="2">
        <f>SUM(L18,L21)</f>
        <v>54</v>
      </c>
      <c r="M24" s="2">
        <f>SUM(M18,M21)</f>
        <v>1</v>
      </c>
      <c r="N24" s="3"/>
      <c r="O24" s="65"/>
      <c r="P24" s="2"/>
      <c r="Q24" s="2"/>
      <c r="R24" s="111">
        <f>IF(H25=0,0,(O25+P25+Q25)/H25*100)</f>
        <v>97.34080224848178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33300.6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152228.3</v>
      </c>
      <c r="G25" s="68">
        <f>SUM(G19,G22)</f>
        <v>0</v>
      </c>
      <c r="H25" s="3">
        <f>SUM(H19,H22)</f>
        <v>143456.8</v>
      </c>
      <c r="I25" s="69"/>
      <c r="J25" s="70"/>
      <c r="K25" s="65">
        <f>SUM(K19,K22)</f>
        <v>141972.4</v>
      </c>
      <c r="L25" s="71"/>
      <c r="M25" s="71"/>
      <c r="N25" s="3">
        <f>SUM(N19,N22)</f>
        <v>3814.8</v>
      </c>
      <c r="O25" s="65">
        <f>SUM(O19,O22)</f>
        <v>677.8</v>
      </c>
      <c r="P25" s="2">
        <f>SUM(P19,P22)</f>
        <v>38750.5</v>
      </c>
      <c r="Q25" s="2">
        <f>SUM(Q19,Q22)</f>
        <v>100213.7</v>
      </c>
      <c r="R25" s="72"/>
      <c r="S25" s="1">
        <f aca="true" t="shared" si="2" ref="S25:AE25">SUM(S19,S22)</f>
        <v>47.400000000000006</v>
      </c>
      <c r="T25" s="2">
        <f t="shared" si="2"/>
        <v>371.2</v>
      </c>
      <c r="U25" s="2">
        <f t="shared" si="2"/>
        <v>49343.7</v>
      </c>
      <c r="V25" s="2">
        <f t="shared" si="2"/>
        <v>29728.800000000003</v>
      </c>
      <c r="W25" s="2">
        <f t="shared" si="2"/>
        <v>2167.2</v>
      </c>
      <c r="X25" s="2">
        <f t="shared" si="2"/>
        <v>29333.7</v>
      </c>
      <c r="Y25" s="2">
        <f t="shared" si="2"/>
        <v>32464.8</v>
      </c>
      <c r="Z25" s="2">
        <f t="shared" si="2"/>
        <v>3656.5</v>
      </c>
      <c r="AA25" s="3">
        <f t="shared" si="2"/>
        <v>3656.5</v>
      </c>
      <c r="AB25" s="65">
        <f t="shared" si="2"/>
        <v>2</v>
      </c>
      <c r="AC25" s="2">
        <f t="shared" si="2"/>
        <v>2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0</v>
      </c>
      <c r="AH25" s="2">
        <f t="shared" si="3"/>
        <v>0</v>
      </c>
      <c r="AI25" s="65">
        <f t="shared" si="3"/>
        <v>1569967.2</v>
      </c>
      <c r="AJ25" s="69">
        <f t="shared" si="3"/>
        <v>1025089.5</v>
      </c>
      <c r="AK25" s="71">
        <f t="shared" si="3"/>
        <v>659474.8</v>
      </c>
      <c r="AL25" s="67">
        <f t="shared" si="3"/>
        <v>20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8771.5</v>
      </c>
      <c r="H26" s="73"/>
      <c r="I26" s="75">
        <f>SUM(I20,I23)</f>
        <v>63965.700000000004</v>
      </c>
      <c r="J26" s="76"/>
      <c r="K26" s="75"/>
      <c r="L26" s="74">
        <f>SUM(L20,L23)</f>
        <v>869.4</v>
      </c>
      <c r="M26" s="74">
        <f>SUM(M20,M23)</f>
        <v>615</v>
      </c>
      <c r="N26" s="73"/>
      <c r="O26" s="75"/>
      <c r="P26" s="74"/>
      <c r="Q26" s="74"/>
      <c r="R26" s="77">
        <f>SUM(O25:Q25)</f>
        <v>139642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25273.1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125117.9</v>
      </c>
      <c r="J27" s="110">
        <f>IF(H28=0,0,I27/H28*100)</f>
        <v>66.17067794351283</v>
      </c>
      <c r="K27" s="65"/>
      <c r="L27" s="2">
        <f>SUM(L18,L9,L12,L21)</f>
        <v>97</v>
      </c>
      <c r="M27" s="2">
        <f>SUM(M18,M9,M12,M21)</f>
        <v>3</v>
      </c>
      <c r="N27" s="3"/>
      <c r="O27" s="65"/>
      <c r="P27" s="2"/>
      <c r="Q27" s="2"/>
      <c r="R27" s="111">
        <f>IF(H28=0,0,(O28+P28+Q28)/H28*100)</f>
        <v>97.98247970738869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79907.1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197855.09999999998</v>
      </c>
      <c r="G28" s="68">
        <f>SUM(G19,G10,G13,G22)</f>
        <v>0</v>
      </c>
      <c r="H28" s="3">
        <f>SUM(H19,H10,H13,H22)</f>
        <v>189083.59999999998</v>
      </c>
      <c r="I28" s="69"/>
      <c r="J28" s="70"/>
      <c r="K28" s="65">
        <f>SUM(K19,K10,K13,K22)</f>
        <v>185613.1</v>
      </c>
      <c r="L28" s="71"/>
      <c r="M28" s="71"/>
      <c r="N28" s="3">
        <f>SUM(N19,N10,N13,N22)</f>
        <v>3814.8</v>
      </c>
      <c r="O28" s="65">
        <f>SUM(O19,O10,O13,O22)</f>
        <v>1604.8</v>
      </c>
      <c r="P28" s="2">
        <f>SUM(P19,P10,P13,P22)</f>
        <v>82526.8</v>
      </c>
      <c r="Q28" s="2">
        <f>SUM(Q19,Q10,Q13,Q22)</f>
        <v>101137.2</v>
      </c>
      <c r="R28" s="108"/>
      <c r="S28" s="1">
        <f aca="true" t="shared" si="4" ref="S28:AE28">SUM(S19,S10,S13,S22)</f>
        <v>559.4000000000001</v>
      </c>
      <c r="T28" s="2">
        <f t="shared" si="4"/>
        <v>3165.1</v>
      </c>
      <c r="U28" s="2">
        <f t="shared" si="4"/>
        <v>91098.2</v>
      </c>
      <c r="V28" s="2">
        <f t="shared" si="4"/>
        <v>30295.2</v>
      </c>
      <c r="W28" s="2">
        <f t="shared" si="4"/>
        <v>2167.2</v>
      </c>
      <c r="X28" s="2">
        <f t="shared" si="4"/>
        <v>29333.7</v>
      </c>
      <c r="Y28" s="2">
        <f t="shared" si="4"/>
        <v>32464.8</v>
      </c>
      <c r="Z28" s="2">
        <f t="shared" si="4"/>
        <v>3656.5</v>
      </c>
      <c r="AA28" s="3">
        <f t="shared" si="4"/>
        <v>3656.5</v>
      </c>
      <c r="AB28" s="65">
        <f t="shared" si="4"/>
        <v>5</v>
      </c>
      <c r="AC28" s="2">
        <f t="shared" si="4"/>
        <v>2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4</v>
      </c>
      <c r="AH28" s="2">
        <f t="shared" si="5"/>
        <v>0</v>
      </c>
      <c r="AI28" s="65">
        <f t="shared" si="5"/>
        <v>2501583.7</v>
      </c>
      <c r="AJ28" s="69">
        <f t="shared" si="5"/>
        <v>1687514.2000000002</v>
      </c>
      <c r="AK28" s="71">
        <f t="shared" si="5"/>
        <v>1049910.4</v>
      </c>
      <c r="AL28" s="67">
        <f t="shared" si="5"/>
        <v>22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8771.5</v>
      </c>
      <c r="H29" s="73"/>
      <c r="I29" s="75">
        <f>SUM(I20,I11,I14,I23)</f>
        <v>63965.700000000004</v>
      </c>
      <c r="J29" s="76"/>
      <c r="K29" s="75"/>
      <c r="L29" s="74">
        <f>SUM(L20,L11,L14,L23)</f>
        <v>2000.5</v>
      </c>
      <c r="M29" s="74">
        <f>SUM(M20,M11,M14,M23)</f>
        <v>1470</v>
      </c>
      <c r="N29" s="73"/>
      <c r="O29" s="75"/>
      <c r="P29" s="74"/>
      <c r="Q29" s="74"/>
      <c r="R29" s="77">
        <f>SUM(O28:Q28)</f>
        <v>185268.8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62058.8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103742.9</v>
      </c>
      <c r="J30" s="110">
        <f>IF(H31=0,0,I30/H31*100)</f>
        <v>61.859022137207035</v>
      </c>
      <c r="K30" s="65"/>
      <c r="L30" s="2">
        <f>SUM(L21,L12,L18)</f>
        <v>79</v>
      </c>
      <c r="M30" s="2">
        <f>SUM(M21,M12,M18)</f>
        <v>1</v>
      </c>
      <c r="N30" s="3"/>
      <c r="O30" s="65"/>
      <c r="P30" s="2"/>
      <c r="Q30" s="2"/>
      <c r="R30" s="111">
        <f>IF(H31=0,0,(O31+P31+Q31)/H31*100)</f>
        <v>97.72534026281299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53941.1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176480.1</v>
      </c>
      <c r="G31" s="68">
        <f>SUM(G22,G13,G19)</f>
        <v>0</v>
      </c>
      <c r="H31" s="3">
        <f>SUM(H22,H13,H19)</f>
        <v>167708.6</v>
      </c>
      <c r="I31" s="69"/>
      <c r="J31" s="70"/>
      <c r="K31" s="65">
        <f>SUM(K22,K13,K19)</f>
        <v>165688.1</v>
      </c>
      <c r="L31" s="71"/>
      <c r="M31" s="71"/>
      <c r="N31" s="3">
        <f>SUM(N22,N13,N19)</f>
        <v>3814.8</v>
      </c>
      <c r="O31" s="65">
        <f>SUM(O22,O13,O19)</f>
        <v>749.8</v>
      </c>
      <c r="P31" s="2">
        <f>SUM(P22,P13,P19)</f>
        <v>62006.8</v>
      </c>
      <c r="Q31" s="2">
        <f>SUM(Q22,Q13,Q19)</f>
        <v>101137.2</v>
      </c>
      <c r="R31" s="108"/>
      <c r="S31" s="1">
        <f aca="true" t="shared" si="6" ref="S31:AE31">SUM(S22,S13,S19)</f>
        <v>47.400000000000006</v>
      </c>
      <c r="T31" s="2">
        <f t="shared" si="6"/>
        <v>589.1</v>
      </c>
      <c r="U31" s="2">
        <f t="shared" si="6"/>
        <v>72811.20000000001</v>
      </c>
      <c r="V31" s="2">
        <f t="shared" si="6"/>
        <v>30295.200000000004</v>
      </c>
      <c r="W31" s="2">
        <f t="shared" si="6"/>
        <v>2167.2</v>
      </c>
      <c r="X31" s="2">
        <f t="shared" si="6"/>
        <v>29333.7</v>
      </c>
      <c r="Y31" s="2">
        <f t="shared" si="6"/>
        <v>32464.8</v>
      </c>
      <c r="Z31" s="2">
        <f t="shared" si="6"/>
        <v>3656.5</v>
      </c>
      <c r="AA31" s="3">
        <f t="shared" si="6"/>
        <v>3656.5</v>
      </c>
      <c r="AB31" s="65">
        <f t="shared" si="6"/>
        <v>2</v>
      </c>
      <c r="AC31" s="2">
        <f t="shared" si="6"/>
        <v>2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0</v>
      </c>
      <c r="AH31" s="2">
        <f t="shared" si="7"/>
        <v>0</v>
      </c>
      <c r="AI31" s="65">
        <f t="shared" si="7"/>
        <v>1984445.7</v>
      </c>
      <c r="AJ31" s="69">
        <f t="shared" si="7"/>
        <v>1326256.2000000002</v>
      </c>
      <c r="AK31" s="71">
        <f t="shared" si="7"/>
        <v>829322.3999999999</v>
      </c>
      <c r="AL31" s="67">
        <f t="shared" si="7"/>
        <v>21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8771.5</v>
      </c>
      <c r="H32" s="73"/>
      <c r="I32" s="75">
        <f>SUM(I23,I14,I20)</f>
        <v>63965.700000000004</v>
      </c>
      <c r="J32" s="76"/>
      <c r="K32" s="75"/>
      <c r="L32" s="74">
        <f>SUM(L23,L14,L20)</f>
        <v>1405.5</v>
      </c>
      <c r="M32" s="74">
        <f>SUM(M23,M14,M20)</f>
        <v>615</v>
      </c>
      <c r="N32" s="73"/>
      <c r="O32" s="75"/>
      <c r="P32" s="74"/>
      <c r="Q32" s="74"/>
      <c r="R32" s="77">
        <f>SUM(O31:Q31)</f>
        <v>163893.8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44767.8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84"/>
      <c r="G33" s="85"/>
      <c r="H33" s="84"/>
      <c r="I33" s="86">
        <v>37731</v>
      </c>
      <c r="J33" s="104">
        <v>70.2</v>
      </c>
      <c r="K33" s="86"/>
      <c r="L33" s="85">
        <v>23</v>
      </c>
      <c r="M33" s="85"/>
      <c r="N33" s="84"/>
      <c r="O33" s="86"/>
      <c r="P33" s="85"/>
      <c r="Q33" s="85"/>
      <c r="R33" s="105">
        <v>99</v>
      </c>
      <c r="S33" s="89"/>
      <c r="T33" s="85"/>
      <c r="U33" s="85"/>
      <c r="V33" s="85"/>
      <c r="W33" s="85"/>
      <c r="X33" s="85"/>
      <c r="Y33" s="85"/>
      <c r="Z33" s="85"/>
      <c r="AA33" s="84"/>
      <c r="AB33" s="86"/>
      <c r="AC33" s="85"/>
      <c r="AD33" s="85"/>
      <c r="AE33" s="84"/>
      <c r="AF33" s="86">
        <v>13646</v>
      </c>
      <c r="AG33" s="86"/>
      <c r="AH33" s="85"/>
      <c r="AI33" s="86"/>
      <c r="AJ33" s="86"/>
      <c r="AK33" s="85"/>
      <c r="AL33" s="91"/>
    </row>
    <row r="34" spans="1:38" ht="13.5">
      <c r="A34" s="26" t="s">
        <v>80</v>
      </c>
      <c r="B34" s="64"/>
      <c r="C34" s="64"/>
      <c r="D34" s="64"/>
      <c r="E34" s="64"/>
      <c r="F34" s="84">
        <v>54291</v>
      </c>
      <c r="G34" s="92">
        <v>79</v>
      </c>
      <c r="H34" s="84">
        <v>53773</v>
      </c>
      <c r="I34" s="93"/>
      <c r="J34" s="94"/>
      <c r="K34" s="86">
        <v>53338</v>
      </c>
      <c r="L34" s="95"/>
      <c r="M34" s="95"/>
      <c r="N34" s="84">
        <v>524</v>
      </c>
      <c r="O34" s="86">
        <v>1065</v>
      </c>
      <c r="P34" s="85">
        <v>10079</v>
      </c>
      <c r="Q34" s="85">
        <v>42105</v>
      </c>
      <c r="R34" s="96"/>
      <c r="S34" s="89">
        <v>57</v>
      </c>
      <c r="T34" s="85">
        <v>213</v>
      </c>
      <c r="U34" s="85">
        <v>17313</v>
      </c>
      <c r="V34" s="85">
        <v>20148</v>
      </c>
      <c r="W34" s="85">
        <v>224</v>
      </c>
      <c r="X34" s="85">
        <v>1981</v>
      </c>
      <c r="Y34" s="85">
        <v>13837</v>
      </c>
      <c r="Z34" s="85"/>
      <c r="AA34" s="84">
        <v>1077</v>
      </c>
      <c r="AB34" s="86">
        <v>5</v>
      </c>
      <c r="AC34" s="85">
        <v>4</v>
      </c>
      <c r="AD34" s="85"/>
      <c r="AE34" s="84">
        <v>2</v>
      </c>
      <c r="AF34" s="95"/>
      <c r="AG34" s="86"/>
      <c r="AH34" s="85"/>
      <c r="AI34" s="86">
        <v>448081</v>
      </c>
      <c r="AJ34" s="93">
        <v>356476</v>
      </c>
      <c r="AK34" s="95">
        <v>253736</v>
      </c>
      <c r="AL34" s="91">
        <v>25</v>
      </c>
    </row>
    <row r="35" spans="1:38" ht="13.5">
      <c r="A35" s="48"/>
      <c r="B35" s="62"/>
      <c r="C35" s="62"/>
      <c r="D35" s="62"/>
      <c r="E35" s="62"/>
      <c r="F35" s="97"/>
      <c r="G35" s="98">
        <v>439</v>
      </c>
      <c r="H35" s="97"/>
      <c r="I35" s="99">
        <v>16042</v>
      </c>
      <c r="J35" s="100"/>
      <c r="K35" s="99"/>
      <c r="L35" s="98">
        <v>435</v>
      </c>
      <c r="M35" s="98"/>
      <c r="N35" s="97"/>
      <c r="O35" s="99"/>
      <c r="P35" s="98"/>
      <c r="Q35" s="98"/>
      <c r="R35" s="101">
        <v>53249</v>
      </c>
      <c r="S35" s="102"/>
      <c r="T35" s="98"/>
      <c r="U35" s="98"/>
      <c r="V35" s="98"/>
      <c r="W35" s="98"/>
      <c r="X35" s="98"/>
      <c r="Y35" s="98"/>
      <c r="Z35" s="98"/>
      <c r="AA35" s="97"/>
      <c r="AB35" s="99"/>
      <c r="AC35" s="98"/>
      <c r="AD35" s="98"/>
      <c r="AE35" s="97"/>
      <c r="AF35" s="99">
        <v>9785</v>
      </c>
      <c r="AG35" s="99"/>
      <c r="AH35" s="98"/>
      <c r="AI35" s="99"/>
      <c r="AJ35" s="99"/>
      <c r="AK35" s="98"/>
      <c r="AL35" s="103"/>
    </row>
    <row r="36" spans="1:38" ht="13.5">
      <c r="A36" s="20"/>
      <c r="B36" s="64"/>
      <c r="C36" s="64"/>
      <c r="D36" s="64"/>
      <c r="E36" s="64"/>
      <c r="F36" s="84"/>
      <c r="G36" s="85"/>
      <c r="H36" s="84"/>
      <c r="I36" s="86">
        <v>37310</v>
      </c>
      <c r="J36" s="104">
        <v>59</v>
      </c>
      <c r="K36" s="86"/>
      <c r="L36" s="85">
        <v>38</v>
      </c>
      <c r="M36" s="85"/>
      <c r="N36" s="84"/>
      <c r="O36" s="86"/>
      <c r="P36" s="85"/>
      <c r="Q36" s="85"/>
      <c r="R36" s="105">
        <v>98.9</v>
      </c>
      <c r="S36" s="89"/>
      <c r="T36" s="85"/>
      <c r="U36" s="85"/>
      <c r="V36" s="85"/>
      <c r="W36" s="85"/>
      <c r="X36" s="85"/>
      <c r="Y36" s="85"/>
      <c r="Z36" s="85"/>
      <c r="AA36" s="84"/>
      <c r="AB36" s="86"/>
      <c r="AC36" s="85"/>
      <c r="AD36" s="85"/>
      <c r="AE36" s="84"/>
      <c r="AF36" s="86">
        <v>2862</v>
      </c>
      <c r="AG36" s="86"/>
      <c r="AH36" s="85"/>
      <c r="AI36" s="86"/>
      <c r="AJ36" s="86"/>
      <c r="AK36" s="85"/>
      <c r="AL36" s="91"/>
    </row>
    <row r="37" spans="1:38" ht="13.5">
      <c r="A37" s="26" t="s">
        <v>81</v>
      </c>
      <c r="B37" s="64"/>
      <c r="C37" s="64"/>
      <c r="D37" s="64"/>
      <c r="E37" s="64"/>
      <c r="F37" s="84">
        <v>64140</v>
      </c>
      <c r="G37" s="92"/>
      <c r="H37" s="84">
        <v>63269</v>
      </c>
      <c r="I37" s="93"/>
      <c r="J37" s="94"/>
      <c r="K37" s="86">
        <v>62944</v>
      </c>
      <c r="L37" s="95"/>
      <c r="M37" s="95"/>
      <c r="N37" s="84">
        <v>686</v>
      </c>
      <c r="O37" s="86">
        <v>6208</v>
      </c>
      <c r="P37" s="85">
        <v>421</v>
      </c>
      <c r="Q37" s="85">
        <v>55954</v>
      </c>
      <c r="R37" s="96"/>
      <c r="S37" s="89"/>
      <c r="T37" s="85">
        <v>122</v>
      </c>
      <c r="U37" s="85">
        <v>6327</v>
      </c>
      <c r="V37" s="85">
        <v>30861</v>
      </c>
      <c r="W37" s="85">
        <v>73</v>
      </c>
      <c r="X37" s="85">
        <v>805</v>
      </c>
      <c r="Y37" s="85">
        <v>25081</v>
      </c>
      <c r="Z37" s="85"/>
      <c r="AA37" s="84">
        <v>1790</v>
      </c>
      <c r="AB37" s="86">
        <v>3</v>
      </c>
      <c r="AC37" s="85">
        <v>2</v>
      </c>
      <c r="AD37" s="85"/>
      <c r="AE37" s="84"/>
      <c r="AF37" s="95"/>
      <c r="AG37" s="86"/>
      <c r="AH37" s="85"/>
      <c r="AI37" s="86">
        <v>378930</v>
      </c>
      <c r="AJ37" s="93">
        <v>303719</v>
      </c>
      <c r="AK37" s="95">
        <v>228047</v>
      </c>
      <c r="AL37" s="91">
        <v>43</v>
      </c>
    </row>
    <row r="38" spans="1:38" ht="13.5">
      <c r="A38" s="48"/>
      <c r="B38" s="62"/>
      <c r="C38" s="62"/>
      <c r="D38" s="62"/>
      <c r="E38" s="62"/>
      <c r="F38" s="97"/>
      <c r="G38" s="98">
        <v>871</v>
      </c>
      <c r="H38" s="97"/>
      <c r="I38" s="99">
        <v>25959</v>
      </c>
      <c r="J38" s="100"/>
      <c r="K38" s="99"/>
      <c r="L38" s="98">
        <v>325</v>
      </c>
      <c r="M38" s="98"/>
      <c r="N38" s="97"/>
      <c r="O38" s="99"/>
      <c r="P38" s="98"/>
      <c r="Q38" s="98"/>
      <c r="R38" s="101">
        <v>62583</v>
      </c>
      <c r="S38" s="102"/>
      <c r="T38" s="98"/>
      <c r="U38" s="98"/>
      <c r="V38" s="98"/>
      <c r="W38" s="98"/>
      <c r="X38" s="98"/>
      <c r="Y38" s="98"/>
      <c r="Z38" s="98"/>
      <c r="AA38" s="97"/>
      <c r="AB38" s="99"/>
      <c r="AC38" s="98"/>
      <c r="AD38" s="98"/>
      <c r="AE38" s="97"/>
      <c r="AF38" s="99">
        <v>2214</v>
      </c>
      <c r="AG38" s="99"/>
      <c r="AH38" s="98"/>
      <c r="AI38" s="99"/>
      <c r="AJ38" s="99"/>
      <c r="AK38" s="98"/>
      <c r="AL38" s="103"/>
    </row>
    <row r="39" spans="1:39" ht="13.5" customHeight="1">
      <c r="A39" s="122" t="s">
        <v>82</v>
      </c>
      <c r="B39" s="64"/>
      <c r="C39" s="64"/>
      <c r="D39" s="64"/>
      <c r="E39" s="64"/>
      <c r="F39" s="84"/>
      <c r="G39" s="85"/>
      <c r="H39" s="84"/>
      <c r="I39" s="86">
        <v>75041</v>
      </c>
      <c r="J39" s="104">
        <v>64.1</v>
      </c>
      <c r="K39" s="86"/>
      <c r="L39" s="85">
        <v>61</v>
      </c>
      <c r="M39" s="85"/>
      <c r="N39" s="84"/>
      <c r="O39" s="86"/>
      <c r="P39" s="85"/>
      <c r="Q39" s="85"/>
      <c r="R39" s="105">
        <v>99</v>
      </c>
      <c r="S39" s="89"/>
      <c r="T39" s="85"/>
      <c r="U39" s="85"/>
      <c r="V39" s="85"/>
      <c r="W39" s="85"/>
      <c r="X39" s="85"/>
      <c r="Y39" s="85"/>
      <c r="Z39" s="85"/>
      <c r="AA39" s="84"/>
      <c r="AB39" s="86"/>
      <c r="AC39" s="85"/>
      <c r="AD39" s="85"/>
      <c r="AE39" s="84"/>
      <c r="AF39" s="86">
        <v>16508</v>
      </c>
      <c r="AG39" s="86"/>
      <c r="AH39" s="85"/>
      <c r="AI39" s="86"/>
      <c r="AJ39" s="86"/>
      <c r="AK39" s="85"/>
      <c r="AL39" s="91"/>
      <c r="AM39" s="80"/>
    </row>
    <row r="40" spans="1:38" ht="13.5">
      <c r="A40" s="123"/>
      <c r="B40" s="64"/>
      <c r="C40" s="64"/>
      <c r="D40" s="64"/>
      <c r="E40" s="64"/>
      <c r="F40" s="84">
        <v>118431</v>
      </c>
      <c r="G40" s="92">
        <v>79</v>
      </c>
      <c r="H40" s="84">
        <v>117042</v>
      </c>
      <c r="I40" s="93"/>
      <c r="J40" s="94"/>
      <c r="K40" s="86">
        <v>116282</v>
      </c>
      <c r="L40" s="95"/>
      <c r="M40" s="95"/>
      <c r="N40" s="84">
        <v>1210</v>
      </c>
      <c r="O40" s="86">
        <v>7273</v>
      </c>
      <c r="P40" s="85">
        <v>10500</v>
      </c>
      <c r="Q40" s="85">
        <v>98059</v>
      </c>
      <c r="R40" s="96"/>
      <c r="S40" s="89">
        <v>57</v>
      </c>
      <c r="T40" s="85">
        <v>335</v>
      </c>
      <c r="U40" s="85">
        <v>23640</v>
      </c>
      <c r="V40" s="85">
        <v>51009</v>
      </c>
      <c r="W40" s="85">
        <v>297</v>
      </c>
      <c r="X40" s="85">
        <v>2786</v>
      </c>
      <c r="Y40" s="85">
        <v>38918</v>
      </c>
      <c r="Z40" s="85"/>
      <c r="AA40" s="84">
        <v>2867</v>
      </c>
      <c r="AB40" s="86">
        <v>8</v>
      </c>
      <c r="AC40" s="85">
        <v>6</v>
      </c>
      <c r="AD40" s="85"/>
      <c r="AE40" s="84">
        <v>2</v>
      </c>
      <c r="AF40" s="95"/>
      <c r="AG40" s="86"/>
      <c r="AH40" s="85"/>
      <c r="AI40" s="86">
        <v>827011</v>
      </c>
      <c r="AJ40" s="93">
        <v>660195</v>
      </c>
      <c r="AK40" s="95">
        <v>481783</v>
      </c>
      <c r="AL40" s="91">
        <v>68</v>
      </c>
    </row>
    <row r="41" spans="1:38" ht="13.5">
      <c r="A41" s="124"/>
      <c r="B41" s="62"/>
      <c r="C41" s="62"/>
      <c r="D41" s="62"/>
      <c r="E41" s="62"/>
      <c r="F41" s="97"/>
      <c r="G41" s="98">
        <v>1310</v>
      </c>
      <c r="H41" s="97"/>
      <c r="I41" s="99">
        <v>42001</v>
      </c>
      <c r="J41" s="100"/>
      <c r="K41" s="99"/>
      <c r="L41" s="98">
        <v>760</v>
      </c>
      <c r="M41" s="98"/>
      <c r="N41" s="97"/>
      <c r="O41" s="99"/>
      <c r="P41" s="98"/>
      <c r="Q41" s="98"/>
      <c r="R41" s="101">
        <v>115832</v>
      </c>
      <c r="S41" s="102"/>
      <c r="T41" s="98"/>
      <c r="U41" s="98"/>
      <c r="V41" s="98"/>
      <c r="W41" s="98"/>
      <c r="X41" s="98"/>
      <c r="Y41" s="98"/>
      <c r="Z41" s="98"/>
      <c r="AA41" s="97"/>
      <c r="AB41" s="99"/>
      <c r="AC41" s="98"/>
      <c r="AD41" s="98"/>
      <c r="AE41" s="97"/>
      <c r="AF41" s="99">
        <v>11999</v>
      </c>
      <c r="AG41" s="99"/>
      <c r="AH41" s="98"/>
      <c r="AI41" s="99"/>
      <c r="AJ41" s="99"/>
      <c r="AK41" s="98"/>
      <c r="AL41" s="103"/>
    </row>
    <row r="42" spans="1:38" ht="13.5">
      <c r="A42" s="20"/>
      <c r="B42" s="64"/>
      <c r="C42" s="64"/>
      <c r="D42" s="64"/>
      <c r="E42" s="64"/>
      <c r="F42" s="84"/>
      <c r="G42" s="85"/>
      <c r="H42" s="84"/>
      <c r="I42" s="86">
        <v>246122</v>
      </c>
      <c r="J42" s="104">
        <v>53.8</v>
      </c>
      <c r="K42" s="86"/>
      <c r="L42" s="85">
        <v>239</v>
      </c>
      <c r="M42" s="85">
        <v>1</v>
      </c>
      <c r="N42" s="84"/>
      <c r="O42" s="86"/>
      <c r="P42" s="85"/>
      <c r="Q42" s="85"/>
      <c r="R42" s="105">
        <v>85</v>
      </c>
      <c r="S42" s="89"/>
      <c r="T42" s="85"/>
      <c r="U42" s="85"/>
      <c r="V42" s="85"/>
      <c r="W42" s="85"/>
      <c r="X42" s="85"/>
      <c r="Y42" s="85"/>
      <c r="Z42" s="85"/>
      <c r="AA42" s="84"/>
      <c r="AB42" s="86"/>
      <c r="AC42" s="85"/>
      <c r="AD42" s="85"/>
      <c r="AE42" s="84"/>
      <c r="AF42" s="86">
        <v>13256</v>
      </c>
      <c r="AG42" s="86"/>
      <c r="AH42" s="85"/>
      <c r="AI42" s="86"/>
      <c r="AJ42" s="86"/>
      <c r="AK42" s="85"/>
      <c r="AL42" s="91"/>
    </row>
    <row r="43" spans="1:38" ht="13.5">
      <c r="A43" s="26" t="s">
        <v>83</v>
      </c>
      <c r="B43" s="64"/>
      <c r="C43" s="64"/>
      <c r="D43" s="64"/>
      <c r="E43" s="64"/>
      <c r="F43" s="84">
        <v>485634</v>
      </c>
      <c r="G43" s="92">
        <v>4905</v>
      </c>
      <c r="H43" s="84">
        <v>457152</v>
      </c>
      <c r="I43" s="93"/>
      <c r="J43" s="94"/>
      <c r="K43" s="86">
        <v>455290</v>
      </c>
      <c r="L43" s="95"/>
      <c r="M43" s="95"/>
      <c r="N43" s="84">
        <v>68515</v>
      </c>
      <c r="O43" s="86">
        <v>64140</v>
      </c>
      <c r="P43" s="85">
        <v>7896</v>
      </c>
      <c r="Q43" s="85">
        <v>316601</v>
      </c>
      <c r="R43" s="96"/>
      <c r="S43" s="89"/>
      <c r="T43" s="85">
        <v>529</v>
      </c>
      <c r="U43" s="85">
        <v>31833</v>
      </c>
      <c r="V43" s="85">
        <v>213760</v>
      </c>
      <c r="W43" s="85">
        <v>699</v>
      </c>
      <c r="X43" s="85">
        <v>4899</v>
      </c>
      <c r="Y43" s="85">
        <v>205432</v>
      </c>
      <c r="Z43" s="85"/>
      <c r="AA43" s="84">
        <v>72771</v>
      </c>
      <c r="AB43" s="86">
        <v>26</v>
      </c>
      <c r="AC43" s="85">
        <v>23</v>
      </c>
      <c r="AD43" s="85"/>
      <c r="AE43" s="84">
        <v>7</v>
      </c>
      <c r="AF43" s="95"/>
      <c r="AG43" s="86"/>
      <c r="AH43" s="85"/>
      <c r="AI43" s="86">
        <v>2398425</v>
      </c>
      <c r="AJ43" s="93">
        <v>1908369</v>
      </c>
      <c r="AK43" s="95">
        <v>1353976</v>
      </c>
      <c r="AL43" s="91">
        <v>908</v>
      </c>
    </row>
    <row r="44" spans="1:38" ht="13.5">
      <c r="A44" s="48"/>
      <c r="B44" s="62"/>
      <c r="C44" s="62"/>
      <c r="D44" s="62"/>
      <c r="E44" s="62"/>
      <c r="F44" s="97"/>
      <c r="G44" s="98">
        <v>23577</v>
      </c>
      <c r="H44" s="97"/>
      <c r="I44" s="99">
        <v>211030</v>
      </c>
      <c r="J44" s="100"/>
      <c r="K44" s="99"/>
      <c r="L44" s="98">
        <v>1825</v>
      </c>
      <c r="M44" s="98">
        <v>37</v>
      </c>
      <c r="N44" s="97"/>
      <c r="O44" s="99"/>
      <c r="P44" s="98"/>
      <c r="Q44" s="98"/>
      <c r="R44" s="101">
        <v>388637</v>
      </c>
      <c r="S44" s="102"/>
      <c r="T44" s="98"/>
      <c r="U44" s="98"/>
      <c r="V44" s="98"/>
      <c r="W44" s="98"/>
      <c r="X44" s="98"/>
      <c r="Y44" s="98"/>
      <c r="Z44" s="98"/>
      <c r="AA44" s="97"/>
      <c r="AB44" s="99"/>
      <c r="AC44" s="98"/>
      <c r="AD44" s="98"/>
      <c r="AE44" s="97"/>
      <c r="AF44" s="99">
        <v>9433</v>
      </c>
      <c r="AG44" s="99"/>
      <c r="AH44" s="98"/>
      <c r="AI44" s="99"/>
      <c r="AJ44" s="99"/>
      <c r="AK44" s="98"/>
      <c r="AL44" s="103"/>
    </row>
    <row r="45" spans="1:38" ht="13.5" customHeight="1">
      <c r="A45" s="122" t="s">
        <v>84</v>
      </c>
      <c r="B45" s="64"/>
      <c r="C45" s="64"/>
      <c r="D45" s="64"/>
      <c r="E45" s="64"/>
      <c r="F45" s="84"/>
      <c r="G45" s="85"/>
      <c r="H45" s="84"/>
      <c r="I45" s="86">
        <v>321163</v>
      </c>
      <c r="J45" s="104">
        <v>55.9</v>
      </c>
      <c r="K45" s="86"/>
      <c r="L45" s="85">
        <v>300</v>
      </c>
      <c r="M45" s="85"/>
      <c r="N45" s="84"/>
      <c r="O45" s="86"/>
      <c r="P45" s="85"/>
      <c r="Q45" s="85"/>
      <c r="R45" s="105">
        <v>87.9</v>
      </c>
      <c r="S45" s="89"/>
      <c r="T45" s="85"/>
      <c r="U45" s="85"/>
      <c r="V45" s="85"/>
      <c r="W45" s="85"/>
      <c r="X45" s="85"/>
      <c r="Y45" s="85"/>
      <c r="Z45" s="85"/>
      <c r="AA45" s="84"/>
      <c r="AB45" s="86"/>
      <c r="AC45" s="85"/>
      <c r="AD45" s="85"/>
      <c r="AE45" s="84"/>
      <c r="AF45" s="86">
        <v>29764</v>
      </c>
      <c r="AG45" s="86"/>
      <c r="AH45" s="85"/>
      <c r="AI45" s="86"/>
      <c r="AJ45" s="86"/>
      <c r="AK45" s="85"/>
      <c r="AL45" s="91"/>
    </row>
    <row r="46" spans="1:38" ht="13.5">
      <c r="A46" s="123"/>
      <c r="B46" s="64"/>
      <c r="C46" s="64"/>
      <c r="D46" s="64"/>
      <c r="E46" s="64"/>
      <c r="F46" s="84">
        <v>604065</v>
      </c>
      <c r="G46" s="92">
        <v>4984</v>
      </c>
      <c r="H46" s="84">
        <v>574194</v>
      </c>
      <c r="I46" s="93"/>
      <c r="J46" s="94"/>
      <c r="K46" s="86">
        <v>571572</v>
      </c>
      <c r="L46" s="95"/>
      <c r="M46" s="95"/>
      <c r="N46" s="84">
        <v>69725</v>
      </c>
      <c r="O46" s="86">
        <v>71413</v>
      </c>
      <c r="P46" s="85">
        <v>18396</v>
      </c>
      <c r="Q46" s="85">
        <v>414660</v>
      </c>
      <c r="R46" s="106"/>
      <c r="S46" s="89">
        <v>57</v>
      </c>
      <c r="T46" s="85">
        <v>864</v>
      </c>
      <c r="U46" s="85">
        <v>55473</v>
      </c>
      <c r="V46" s="85">
        <v>264769</v>
      </c>
      <c r="W46" s="85">
        <v>996</v>
      </c>
      <c r="X46" s="85">
        <v>7685</v>
      </c>
      <c r="Y46" s="85">
        <v>244350</v>
      </c>
      <c r="Z46" s="85"/>
      <c r="AA46" s="84">
        <v>75638</v>
      </c>
      <c r="AB46" s="86">
        <v>34</v>
      </c>
      <c r="AC46" s="85">
        <v>29</v>
      </c>
      <c r="AD46" s="85"/>
      <c r="AE46" s="84">
        <v>9</v>
      </c>
      <c r="AF46" s="95"/>
      <c r="AG46" s="86"/>
      <c r="AH46" s="85"/>
      <c r="AI46" s="86">
        <v>3225436</v>
      </c>
      <c r="AJ46" s="93">
        <v>2568564</v>
      </c>
      <c r="AK46" s="95">
        <v>1835759</v>
      </c>
      <c r="AL46" s="91">
        <v>976</v>
      </c>
    </row>
    <row r="47" spans="1:38" ht="13.5">
      <c r="A47" s="124"/>
      <c r="B47" s="62"/>
      <c r="C47" s="62"/>
      <c r="D47" s="62"/>
      <c r="E47" s="62"/>
      <c r="F47" s="97"/>
      <c r="G47" s="98">
        <v>24887</v>
      </c>
      <c r="H47" s="97"/>
      <c r="I47" s="99">
        <v>253031</v>
      </c>
      <c r="J47" s="100"/>
      <c r="K47" s="99"/>
      <c r="L47" s="98">
        <v>2585</v>
      </c>
      <c r="M47" s="98"/>
      <c r="N47" s="97"/>
      <c r="O47" s="99"/>
      <c r="P47" s="98"/>
      <c r="Q47" s="98"/>
      <c r="R47" s="101">
        <v>504469</v>
      </c>
      <c r="S47" s="102"/>
      <c r="T47" s="98"/>
      <c r="U47" s="98"/>
      <c r="V47" s="98"/>
      <c r="W47" s="98"/>
      <c r="X47" s="98"/>
      <c r="Y47" s="98"/>
      <c r="Z47" s="98"/>
      <c r="AA47" s="97"/>
      <c r="AB47" s="99"/>
      <c r="AC47" s="98"/>
      <c r="AD47" s="98"/>
      <c r="AE47" s="97"/>
      <c r="AF47" s="99">
        <v>21432</v>
      </c>
      <c r="AG47" s="99"/>
      <c r="AH47" s="98"/>
      <c r="AI47" s="99"/>
      <c r="AJ47" s="99"/>
      <c r="AK47" s="98"/>
      <c r="AL47" s="103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446280.9</v>
      </c>
      <c r="J54" s="110">
        <f>IF(H55=0,0,I54/H55*100)</f>
        <v>58.46901572900869</v>
      </c>
      <c r="K54" s="65"/>
      <c r="L54" s="2">
        <f>SUM(L9,L12,L18,L21,L33,L36,L42)</f>
        <v>397</v>
      </c>
      <c r="M54" s="2">
        <f>SUM(M9,M12,M18,M21,M33,M36,M42)</f>
        <v>4</v>
      </c>
      <c r="N54" s="3"/>
      <c r="O54" s="65"/>
      <c r="P54" s="2"/>
      <c r="Q54" s="2"/>
      <c r="R54" s="111">
        <f>IF(H55=0,0,(O55+P55+Q55)/H55*100)</f>
        <v>90.36526160337995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109671.1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801920.1</v>
      </c>
      <c r="G55" s="68">
        <f>SUM(G10,G13,G19,G22,G34,G37,G43)</f>
        <v>4984</v>
      </c>
      <c r="H55" s="3">
        <f>SUM(H10,H13,H19,H22,H34,H37,H43)</f>
        <v>763277.6</v>
      </c>
      <c r="I55" s="69"/>
      <c r="J55" s="112"/>
      <c r="K55" s="65">
        <f>SUM(K10,K13,K19,K22,K34,K37,K43)</f>
        <v>757185.1</v>
      </c>
      <c r="L55" s="71"/>
      <c r="M55" s="71"/>
      <c r="N55" s="3">
        <f>SUM(N10,N13,N19,N22,N34,N37,N43)</f>
        <v>73539.8</v>
      </c>
      <c r="O55" s="65">
        <f>SUM(O10,O13,O19,O22,O34,O37,O43)</f>
        <v>73017.8</v>
      </c>
      <c r="P55" s="2">
        <f>SUM(P10,P13,P19,P22,P34,P37,P43)</f>
        <v>100922.8</v>
      </c>
      <c r="Q55" s="2">
        <f>SUM(Q10,Q13,Q19,Q22,Q34,Q37,Q43)</f>
        <v>515797.2</v>
      </c>
      <c r="R55" s="72"/>
      <c r="S55" s="1">
        <f aca="true" t="shared" si="8" ref="S55:AE55">SUM(S10,S13,S19,S22,S34,S37,S43)</f>
        <v>616.4000000000001</v>
      </c>
      <c r="T55" s="2">
        <f t="shared" si="8"/>
        <v>4029.1</v>
      </c>
      <c r="U55" s="2">
        <f t="shared" si="8"/>
        <v>146571.2</v>
      </c>
      <c r="V55" s="2">
        <f t="shared" si="8"/>
        <v>295064.2</v>
      </c>
      <c r="W55" s="2">
        <f t="shared" si="8"/>
        <v>3163.2</v>
      </c>
      <c r="X55" s="2">
        <f t="shared" si="8"/>
        <v>37018.7</v>
      </c>
      <c r="Y55" s="2">
        <f t="shared" si="8"/>
        <v>276814.8</v>
      </c>
      <c r="Z55" s="2">
        <f t="shared" si="8"/>
        <v>3656.5</v>
      </c>
      <c r="AA55" s="3">
        <f t="shared" si="8"/>
        <v>79294.5</v>
      </c>
      <c r="AB55" s="65">
        <f t="shared" si="8"/>
        <v>39</v>
      </c>
      <c r="AC55" s="65">
        <f t="shared" si="8"/>
        <v>31</v>
      </c>
      <c r="AD55" s="65">
        <f t="shared" si="8"/>
        <v>0</v>
      </c>
      <c r="AE55" s="65">
        <f t="shared" si="8"/>
        <v>9</v>
      </c>
      <c r="AF55" s="71"/>
      <c r="AG55" s="65">
        <f aca="true" t="shared" si="9" ref="AG55:AL55">SUM(AG10,AG13,AG19,AG22,AG34,AG37,AG43)</f>
        <v>4</v>
      </c>
      <c r="AH55" s="2">
        <f t="shared" si="9"/>
        <v>0</v>
      </c>
      <c r="AI55" s="65">
        <f t="shared" si="9"/>
        <v>5727019.7</v>
      </c>
      <c r="AJ55" s="69">
        <f t="shared" si="9"/>
        <v>4256078.2</v>
      </c>
      <c r="AK55" s="71">
        <f t="shared" si="9"/>
        <v>2885669.4</v>
      </c>
      <c r="AL55" s="67">
        <f t="shared" si="9"/>
        <v>998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33658.5</v>
      </c>
      <c r="H56" s="115"/>
      <c r="I56" s="117">
        <f>SUM(I11,I14,I20,I23,I35,I38,I44)</f>
        <v>316996.7</v>
      </c>
      <c r="J56" s="115"/>
      <c r="K56" s="117"/>
      <c r="L56" s="116">
        <f>SUM(L11,L14,L20,L23,L35,L38,L44)</f>
        <v>4585.5</v>
      </c>
      <c r="M56" s="116">
        <f>SUM(M11,M14,M20,M23,M35,M38,M44)</f>
        <v>1507</v>
      </c>
      <c r="N56" s="115"/>
      <c r="O56" s="117"/>
      <c r="P56" s="116"/>
      <c r="Q56" s="116"/>
      <c r="R56" s="118">
        <f>SUM(O55:Q55)</f>
        <v>689737.8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83490.79999999999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F9" sqref="F9:AL11"/>
      <selection pane="topRight" activeCell="F9" sqref="F9:AL11"/>
      <selection pane="bottomLeft" activeCell="F9" sqref="F9:AL11"/>
      <selection pane="bottomRight" activeCell="F9" sqref="F9:AL11"/>
    </sheetView>
  </sheetViews>
  <sheetFormatPr defaultColWidth="9.00390625" defaultRowHeight="13.5"/>
  <cols>
    <col min="1" max="1" width="36.125" style="6" customWidth="1"/>
    <col min="2" max="5" width="2.375" style="6" customWidth="1"/>
    <col min="6" max="6" width="13.25390625" style="6" customWidth="1"/>
    <col min="7" max="7" width="12.125" style="6" customWidth="1"/>
    <col min="8" max="8" width="14.125" style="6" customWidth="1"/>
    <col min="9" max="9" width="11.75390625" style="6" bestFit="1" customWidth="1"/>
    <col min="10" max="10" width="7.375" style="6" customWidth="1"/>
    <col min="11" max="11" width="11.75390625" style="6" bestFit="1" customWidth="1"/>
    <col min="12" max="12" width="8.625" style="6" bestFit="1" customWidth="1"/>
    <col min="13" max="13" width="9.25390625" style="6" bestFit="1" customWidth="1"/>
    <col min="14" max="14" width="11.75390625" style="6" bestFit="1" customWidth="1"/>
    <col min="15" max="15" width="11.625" style="6" customWidth="1"/>
    <col min="16" max="16" width="13.125" style="6" customWidth="1"/>
    <col min="17" max="17" width="12.375" style="6" customWidth="1"/>
    <col min="18" max="18" width="10.875" style="6" customWidth="1"/>
    <col min="19" max="19" width="9.125" style="83" customWidth="1"/>
    <col min="20" max="20" width="9.125" style="83" bestFit="1" customWidth="1"/>
    <col min="21" max="21" width="11.00390625" style="83" bestFit="1" customWidth="1"/>
    <col min="22" max="22" width="10.00390625" style="83" bestFit="1" customWidth="1"/>
    <col min="23" max="23" width="9.75390625" style="83" bestFit="1" customWidth="1"/>
    <col min="24" max="25" width="11.375" style="83" customWidth="1"/>
    <col min="26" max="27" width="10.25390625" style="83" customWidth="1"/>
    <col min="28" max="28" width="5.50390625" style="83" bestFit="1" customWidth="1"/>
    <col min="29" max="30" width="5.00390625" style="83" customWidth="1"/>
    <col min="31" max="31" width="4.875" style="83" customWidth="1"/>
    <col min="32" max="32" width="14.625" style="83" bestFit="1" customWidth="1"/>
    <col min="33" max="33" width="4.75390625" style="83" customWidth="1"/>
    <col min="34" max="34" width="4.875" style="83" customWidth="1"/>
    <col min="35" max="36" width="13.00390625" style="83" bestFit="1" customWidth="1"/>
    <col min="37" max="37" width="11.75390625" style="83" bestFit="1" customWidth="1"/>
    <col min="38" max="38" width="7.625" style="83" bestFit="1" customWidth="1"/>
    <col min="39" max="39" width="9.75390625" style="6" bestFit="1" customWidth="1"/>
    <col min="40" max="16384" width="9.00390625" style="6" customWidth="1"/>
  </cols>
  <sheetData>
    <row r="1" spans="1:38" ht="21">
      <c r="A1" s="109" t="s">
        <v>109</v>
      </c>
      <c r="B1" s="5"/>
      <c r="C1" s="5"/>
      <c r="D1" s="5"/>
      <c r="E1" s="5"/>
      <c r="I1" s="160" t="s">
        <v>1</v>
      </c>
      <c r="J1" s="161"/>
      <c r="K1" s="161"/>
      <c r="L1" s="161"/>
      <c r="M1" s="161"/>
      <c r="N1" s="161"/>
      <c r="O1" s="161"/>
      <c r="P1" s="7"/>
      <c r="S1" s="4" t="str">
        <f>A1</f>
        <v>市町名　　　　　四国中央市　　　</v>
      </c>
      <c r="T1" s="8"/>
      <c r="U1" s="8"/>
      <c r="V1" s="9"/>
      <c r="W1" s="10"/>
      <c r="X1" s="6"/>
      <c r="Y1" s="162" t="s">
        <v>2</v>
      </c>
      <c r="Z1" s="162"/>
      <c r="AA1" s="162"/>
      <c r="AB1" s="162"/>
      <c r="AC1" s="162"/>
      <c r="AD1" s="162"/>
      <c r="AE1" s="162"/>
      <c r="AF1" s="162"/>
      <c r="AG1" s="162"/>
      <c r="AH1" s="162"/>
      <c r="AI1" s="7"/>
      <c r="AJ1" s="7"/>
      <c r="AK1" s="6"/>
      <c r="AL1" s="6"/>
    </row>
    <row r="2" spans="9:38" ht="14.25" thickBot="1">
      <c r="I2" s="11"/>
      <c r="J2" s="12"/>
      <c r="R2" s="13" t="s">
        <v>3</v>
      </c>
      <c r="S2" s="6"/>
      <c r="T2" s="6"/>
      <c r="U2" s="6"/>
      <c r="V2" s="6"/>
      <c r="W2" s="6"/>
      <c r="X2" s="6"/>
      <c r="Y2" s="6"/>
      <c r="Z2" s="6"/>
      <c r="AA2" s="11"/>
      <c r="AB2" s="12"/>
      <c r="AC2" s="6"/>
      <c r="AD2" s="6"/>
      <c r="AE2" s="6"/>
      <c r="AF2" s="6"/>
      <c r="AG2" s="6"/>
      <c r="AH2" s="6"/>
      <c r="AI2" s="6"/>
      <c r="AJ2" s="6"/>
      <c r="AK2" s="6"/>
      <c r="AL2" s="14" t="s">
        <v>3</v>
      </c>
    </row>
    <row r="3" spans="1:38" ht="13.5" customHeight="1">
      <c r="A3" s="15"/>
      <c r="B3" s="131" t="s">
        <v>4</v>
      </c>
      <c r="C3" s="131"/>
      <c r="D3" s="131"/>
      <c r="E3" s="131"/>
      <c r="F3" s="136" t="s">
        <v>5</v>
      </c>
      <c r="G3" s="16"/>
      <c r="H3" s="136" t="s">
        <v>6</v>
      </c>
      <c r="I3" s="141" t="s">
        <v>7</v>
      </c>
      <c r="J3" s="142"/>
      <c r="K3" s="142"/>
      <c r="L3" s="142"/>
      <c r="M3" s="142"/>
      <c r="N3" s="142"/>
      <c r="O3" s="142"/>
      <c r="P3" s="142"/>
      <c r="Q3" s="142"/>
      <c r="R3" s="143"/>
      <c r="S3" s="163" t="s">
        <v>8</v>
      </c>
      <c r="T3" s="142"/>
      <c r="U3" s="142"/>
      <c r="V3" s="142"/>
      <c r="W3" s="142"/>
      <c r="X3" s="142"/>
      <c r="Y3" s="142"/>
      <c r="Z3" s="142"/>
      <c r="AA3" s="164"/>
      <c r="AB3" s="166" t="s">
        <v>9</v>
      </c>
      <c r="AC3" s="167"/>
      <c r="AD3" s="167"/>
      <c r="AE3" s="168"/>
      <c r="AF3" s="136" t="s">
        <v>10</v>
      </c>
      <c r="AG3" s="17"/>
      <c r="AH3" s="18"/>
      <c r="AI3" s="141" t="s">
        <v>11</v>
      </c>
      <c r="AJ3" s="142"/>
      <c r="AK3" s="142"/>
      <c r="AL3" s="19" t="s">
        <v>12</v>
      </c>
    </row>
    <row r="4" spans="1:38" ht="13.5">
      <c r="A4" s="20"/>
      <c r="B4" s="132"/>
      <c r="C4" s="132"/>
      <c r="D4" s="132"/>
      <c r="E4" s="132"/>
      <c r="F4" s="137"/>
      <c r="G4" s="22" t="s">
        <v>13</v>
      </c>
      <c r="H4" s="137"/>
      <c r="I4" s="144"/>
      <c r="J4" s="145"/>
      <c r="K4" s="145"/>
      <c r="L4" s="145"/>
      <c r="M4" s="145"/>
      <c r="N4" s="145"/>
      <c r="O4" s="145"/>
      <c r="P4" s="145"/>
      <c r="Q4" s="145"/>
      <c r="R4" s="146"/>
      <c r="S4" s="165"/>
      <c r="T4" s="145"/>
      <c r="U4" s="145"/>
      <c r="V4" s="145"/>
      <c r="W4" s="145"/>
      <c r="X4" s="145"/>
      <c r="Y4" s="145"/>
      <c r="Z4" s="145"/>
      <c r="AA4" s="152"/>
      <c r="AB4" s="151"/>
      <c r="AC4" s="169"/>
      <c r="AD4" s="169"/>
      <c r="AE4" s="170"/>
      <c r="AF4" s="138"/>
      <c r="AG4" s="158" t="s">
        <v>14</v>
      </c>
      <c r="AH4" s="159"/>
      <c r="AI4" s="144"/>
      <c r="AJ4" s="145"/>
      <c r="AK4" s="145"/>
      <c r="AL4" s="25"/>
    </row>
    <row r="5" spans="1:38" ht="13.5">
      <c r="A5" s="26" t="s">
        <v>15</v>
      </c>
      <c r="B5" s="133"/>
      <c r="C5" s="133"/>
      <c r="D5" s="133"/>
      <c r="E5" s="133"/>
      <c r="F5" s="137"/>
      <c r="G5" s="27" t="s">
        <v>16</v>
      </c>
      <c r="H5" s="137"/>
      <c r="I5" s="139" t="s">
        <v>17</v>
      </c>
      <c r="J5" s="140"/>
      <c r="K5" s="128" t="s">
        <v>18</v>
      </c>
      <c r="L5" s="129"/>
      <c r="M5" s="130"/>
      <c r="N5" s="129" t="s">
        <v>19</v>
      </c>
      <c r="O5" s="129"/>
      <c r="P5" s="129"/>
      <c r="Q5" s="129"/>
      <c r="R5" s="148"/>
      <c r="S5" s="153" t="s">
        <v>20</v>
      </c>
      <c r="T5" s="154"/>
      <c r="U5" s="154"/>
      <c r="V5" s="154"/>
      <c r="W5" s="154"/>
      <c r="X5" s="154"/>
      <c r="Y5" s="154"/>
      <c r="Z5" s="154"/>
      <c r="AA5" s="155"/>
      <c r="AB5" s="149" t="s">
        <v>87</v>
      </c>
      <c r="AC5" s="150"/>
      <c r="AD5" s="149" t="s">
        <v>21</v>
      </c>
      <c r="AE5" s="150"/>
      <c r="AF5" s="29"/>
      <c r="AG5" s="151" t="s">
        <v>22</v>
      </c>
      <c r="AH5" s="152"/>
      <c r="AI5" s="30"/>
      <c r="AJ5" s="30"/>
      <c r="AK5" s="31"/>
      <c r="AL5" s="32" t="s">
        <v>23</v>
      </c>
    </row>
    <row r="6" spans="1:38" ht="13.5" customHeight="1">
      <c r="A6" s="20"/>
      <c r="B6" s="33" t="s">
        <v>24</v>
      </c>
      <c r="C6" s="33" t="s">
        <v>25</v>
      </c>
      <c r="D6" s="33" t="s">
        <v>26</v>
      </c>
      <c r="E6" s="33"/>
      <c r="F6" s="137"/>
      <c r="G6" s="27" t="s">
        <v>27</v>
      </c>
      <c r="H6" s="137"/>
      <c r="I6" s="134" t="s">
        <v>28</v>
      </c>
      <c r="J6" s="135"/>
      <c r="K6" s="34"/>
      <c r="L6" s="35" t="s">
        <v>29</v>
      </c>
      <c r="M6" s="35" t="s">
        <v>88</v>
      </c>
      <c r="N6" s="34"/>
      <c r="O6" s="156" t="s">
        <v>30</v>
      </c>
      <c r="P6" s="154"/>
      <c r="Q6" s="154"/>
      <c r="R6" s="157"/>
      <c r="S6" s="153" t="s">
        <v>31</v>
      </c>
      <c r="T6" s="154"/>
      <c r="U6" s="154"/>
      <c r="V6" s="155"/>
      <c r="W6" s="125" t="s">
        <v>32</v>
      </c>
      <c r="X6" s="126"/>
      <c r="Y6" s="126"/>
      <c r="Z6" s="126"/>
      <c r="AA6" s="127"/>
      <c r="AB6" s="144"/>
      <c r="AC6" s="145"/>
      <c r="AD6" s="144"/>
      <c r="AE6" s="145"/>
      <c r="AF6" s="36" t="s">
        <v>33</v>
      </c>
      <c r="AG6" s="24" t="s">
        <v>34</v>
      </c>
      <c r="AH6" s="37" t="s">
        <v>35</v>
      </c>
      <c r="AI6" s="137" t="s">
        <v>36</v>
      </c>
      <c r="AJ6" s="137" t="s">
        <v>37</v>
      </c>
      <c r="AK6" s="137" t="s">
        <v>38</v>
      </c>
      <c r="AL6" s="38"/>
    </row>
    <row r="7" spans="1:38" ht="13.5" customHeight="1">
      <c r="A7" s="20"/>
      <c r="B7" s="33"/>
      <c r="C7" s="33"/>
      <c r="D7" s="33"/>
      <c r="E7" s="33" t="s">
        <v>39</v>
      </c>
      <c r="F7" s="137"/>
      <c r="G7" s="39" t="s">
        <v>40</v>
      </c>
      <c r="H7" s="137"/>
      <c r="I7" s="134" t="s">
        <v>41</v>
      </c>
      <c r="J7" s="135"/>
      <c r="K7" s="21" t="s">
        <v>42</v>
      </c>
      <c r="L7" s="40" t="s">
        <v>43</v>
      </c>
      <c r="M7" s="40" t="s">
        <v>43</v>
      </c>
      <c r="N7" s="21" t="s">
        <v>44</v>
      </c>
      <c r="O7" s="147" t="s">
        <v>45</v>
      </c>
      <c r="P7" s="121" t="s">
        <v>46</v>
      </c>
      <c r="Q7" s="121"/>
      <c r="R7" s="38" t="s">
        <v>47</v>
      </c>
      <c r="S7" s="42" t="s">
        <v>48</v>
      </c>
      <c r="T7" s="43" t="s">
        <v>48</v>
      </c>
      <c r="U7" s="43" t="s">
        <v>48</v>
      </c>
      <c r="V7" s="43" t="s">
        <v>48</v>
      </c>
      <c r="W7" s="43" t="s">
        <v>48</v>
      </c>
      <c r="X7" s="43" t="s">
        <v>48</v>
      </c>
      <c r="Y7" s="44" t="s">
        <v>48</v>
      </c>
      <c r="Z7" s="45" t="s">
        <v>49</v>
      </c>
      <c r="AA7" s="46" t="s">
        <v>50</v>
      </c>
      <c r="AB7" s="24" t="s">
        <v>51</v>
      </c>
      <c r="AC7" s="24" t="s">
        <v>52</v>
      </c>
      <c r="AD7" s="24" t="s">
        <v>51</v>
      </c>
      <c r="AE7" s="24" t="s">
        <v>52</v>
      </c>
      <c r="AF7" s="36" t="s">
        <v>53</v>
      </c>
      <c r="AG7" s="24" t="s">
        <v>54</v>
      </c>
      <c r="AH7" s="47"/>
      <c r="AI7" s="137"/>
      <c r="AJ7" s="137"/>
      <c r="AK7" s="137"/>
      <c r="AL7" s="25" t="s">
        <v>55</v>
      </c>
    </row>
    <row r="8" spans="1:38" ht="13.5" customHeight="1">
      <c r="A8" s="48"/>
      <c r="B8" s="49" t="s">
        <v>54</v>
      </c>
      <c r="C8" s="49" t="s">
        <v>54</v>
      </c>
      <c r="D8" s="49" t="s">
        <v>54</v>
      </c>
      <c r="E8" s="49"/>
      <c r="F8" s="138"/>
      <c r="G8" s="50"/>
      <c r="H8" s="138"/>
      <c r="I8" s="51"/>
      <c r="J8" s="52"/>
      <c r="K8" s="53"/>
      <c r="L8" s="54" t="s">
        <v>56</v>
      </c>
      <c r="M8" s="54" t="s">
        <v>56</v>
      </c>
      <c r="N8" s="55"/>
      <c r="O8" s="138"/>
      <c r="P8" s="56" t="s">
        <v>57</v>
      </c>
      <c r="Q8" s="56" t="s">
        <v>58</v>
      </c>
      <c r="R8" s="57" t="s">
        <v>59</v>
      </c>
      <c r="S8" s="58" t="s">
        <v>60</v>
      </c>
      <c r="T8" s="41" t="s">
        <v>61</v>
      </c>
      <c r="U8" s="41" t="s">
        <v>62</v>
      </c>
      <c r="V8" s="41" t="s">
        <v>63</v>
      </c>
      <c r="W8" s="41" t="s">
        <v>62</v>
      </c>
      <c r="X8" s="41" t="s">
        <v>64</v>
      </c>
      <c r="Y8" s="41" t="s">
        <v>65</v>
      </c>
      <c r="Z8" s="41" t="s">
        <v>66</v>
      </c>
      <c r="AA8" s="28" t="s">
        <v>67</v>
      </c>
      <c r="AB8" s="59" t="s">
        <v>68</v>
      </c>
      <c r="AC8" s="23" t="s">
        <v>69</v>
      </c>
      <c r="AD8" s="59" t="s">
        <v>68</v>
      </c>
      <c r="AE8" s="23" t="s">
        <v>69</v>
      </c>
      <c r="AF8" s="60"/>
      <c r="AG8" s="23" t="s">
        <v>70</v>
      </c>
      <c r="AH8" s="54" t="s">
        <v>71</v>
      </c>
      <c r="AI8" s="61"/>
      <c r="AJ8" s="61"/>
      <c r="AK8" s="62"/>
      <c r="AL8" s="63"/>
    </row>
    <row r="9" spans="1:38" ht="13.5" customHeight="1">
      <c r="A9" s="122" t="s">
        <v>72</v>
      </c>
      <c r="B9" s="64"/>
      <c r="C9" s="64"/>
      <c r="D9" s="64"/>
      <c r="E9" s="64"/>
      <c r="F9" s="84"/>
      <c r="G9" s="85">
        <v>0</v>
      </c>
      <c r="H9" s="84"/>
      <c r="I9" s="86">
        <v>45030</v>
      </c>
      <c r="J9" s="87">
        <v>100</v>
      </c>
      <c r="K9" s="86"/>
      <c r="L9" s="85">
        <v>92</v>
      </c>
      <c r="M9" s="85">
        <v>1</v>
      </c>
      <c r="N9" s="84"/>
      <c r="O9" s="86"/>
      <c r="P9" s="85"/>
      <c r="Q9" s="85"/>
      <c r="R9" s="88">
        <v>100</v>
      </c>
      <c r="S9" s="89"/>
      <c r="T9" s="85"/>
      <c r="U9" s="85"/>
      <c r="V9" s="85"/>
      <c r="W9" s="85"/>
      <c r="X9" s="85"/>
      <c r="Y9" s="85"/>
      <c r="Z9" s="85"/>
      <c r="AA9" s="84"/>
      <c r="AB9" s="86"/>
      <c r="AC9" s="90"/>
      <c r="AD9" s="90"/>
      <c r="AE9" s="84"/>
      <c r="AF9" s="86">
        <v>58476</v>
      </c>
      <c r="AG9" s="86"/>
      <c r="AH9" s="85"/>
      <c r="AI9" s="86"/>
      <c r="AJ9" s="86"/>
      <c r="AK9" s="85"/>
      <c r="AL9" s="91"/>
    </row>
    <row r="10" spans="1:38" ht="13.5">
      <c r="A10" s="123"/>
      <c r="B10" s="64"/>
      <c r="C10" s="64"/>
      <c r="D10" s="64"/>
      <c r="E10" s="64"/>
      <c r="F10" s="84">
        <v>65725</v>
      </c>
      <c r="G10" s="92">
        <v>0</v>
      </c>
      <c r="H10" s="84">
        <v>45030</v>
      </c>
      <c r="I10" s="93"/>
      <c r="J10" s="94"/>
      <c r="K10" s="86">
        <v>42705</v>
      </c>
      <c r="L10" s="95"/>
      <c r="M10" s="95"/>
      <c r="N10" s="84">
        <v>0</v>
      </c>
      <c r="O10" s="86">
        <v>467</v>
      </c>
      <c r="P10" s="85">
        <v>44563</v>
      </c>
      <c r="Q10" s="85">
        <v>0</v>
      </c>
      <c r="R10" s="96"/>
      <c r="S10" s="89">
        <v>0</v>
      </c>
      <c r="T10" s="85">
        <v>4760</v>
      </c>
      <c r="U10" s="85">
        <v>40300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0</v>
      </c>
      <c r="AB10" s="86">
        <v>2</v>
      </c>
      <c r="AC10" s="85">
        <v>0</v>
      </c>
      <c r="AD10" s="85">
        <v>0</v>
      </c>
      <c r="AE10" s="84">
        <v>0</v>
      </c>
      <c r="AF10" s="95"/>
      <c r="AG10" s="86">
        <v>15</v>
      </c>
      <c r="AH10" s="85">
        <v>0</v>
      </c>
      <c r="AI10" s="86">
        <v>771195</v>
      </c>
      <c r="AJ10" s="93">
        <v>687134</v>
      </c>
      <c r="AK10" s="95">
        <v>381066</v>
      </c>
      <c r="AL10" s="91">
        <v>2</v>
      </c>
    </row>
    <row r="11" spans="1:38" ht="13.5">
      <c r="A11" s="124"/>
      <c r="B11" s="62"/>
      <c r="C11" s="62"/>
      <c r="D11" s="62"/>
      <c r="E11" s="62"/>
      <c r="F11" s="97"/>
      <c r="G11" s="98">
        <v>20695</v>
      </c>
      <c r="H11" s="97"/>
      <c r="I11" s="99">
        <v>0</v>
      </c>
      <c r="J11" s="100"/>
      <c r="K11" s="99"/>
      <c r="L11" s="98">
        <v>1858</v>
      </c>
      <c r="M11" s="98">
        <v>467</v>
      </c>
      <c r="N11" s="97"/>
      <c r="O11" s="99"/>
      <c r="P11" s="98"/>
      <c r="Q11" s="98"/>
      <c r="R11" s="101">
        <v>45030</v>
      </c>
      <c r="S11" s="102"/>
      <c r="T11" s="98"/>
      <c r="U11" s="98"/>
      <c r="V11" s="98"/>
      <c r="W11" s="98"/>
      <c r="X11" s="98"/>
      <c r="Y11" s="98"/>
      <c r="Z11" s="98"/>
      <c r="AA11" s="97"/>
      <c r="AB11" s="99"/>
      <c r="AC11" s="98"/>
      <c r="AD11" s="98"/>
      <c r="AE11" s="97"/>
      <c r="AF11" s="99">
        <v>40677</v>
      </c>
      <c r="AG11" s="99"/>
      <c r="AH11" s="98"/>
      <c r="AI11" s="99"/>
      <c r="AJ11" s="99"/>
      <c r="AK11" s="98"/>
      <c r="AL11" s="103"/>
    </row>
    <row r="12" spans="1:38" ht="13.5" customHeight="1">
      <c r="A12" s="122" t="s">
        <v>73</v>
      </c>
      <c r="B12" s="64"/>
      <c r="C12" s="64"/>
      <c r="D12" s="64"/>
      <c r="E12" s="64"/>
      <c r="F12" s="84" t="s">
        <v>115</v>
      </c>
      <c r="G12" s="85">
        <v>0</v>
      </c>
      <c r="H12" s="84" t="s">
        <v>115</v>
      </c>
      <c r="I12" s="86">
        <v>24105.8</v>
      </c>
      <c r="J12" s="87">
        <v>59.1</v>
      </c>
      <c r="K12" s="86" t="s">
        <v>115</v>
      </c>
      <c r="L12" s="85">
        <v>20</v>
      </c>
      <c r="M12" s="85">
        <v>2</v>
      </c>
      <c r="N12" s="84" t="s">
        <v>115</v>
      </c>
      <c r="O12" s="86" t="s">
        <v>115</v>
      </c>
      <c r="P12" s="85" t="s">
        <v>115</v>
      </c>
      <c r="Q12" s="85" t="s">
        <v>115</v>
      </c>
      <c r="R12" s="88">
        <v>100</v>
      </c>
      <c r="S12" s="89" t="s">
        <v>115</v>
      </c>
      <c r="T12" s="85" t="s">
        <v>115</v>
      </c>
      <c r="U12" s="85" t="s">
        <v>115</v>
      </c>
      <c r="V12" s="85" t="s">
        <v>115</v>
      </c>
      <c r="W12" s="85" t="s">
        <v>115</v>
      </c>
      <c r="X12" s="85" t="s">
        <v>115</v>
      </c>
      <c r="Y12" s="85" t="s">
        <v>115</v>
      </c>
      <c r="Z12" s="85" t="s">
        <v>115</v>
      </c>
      <c r="AA12" s="84" t="s">
        <v>115</v>
      </c>
      <c r="AB12" s="86" t="s">
        <v>115</v>
      </c>
      <c r="AC12" s="85" t="s">
        <v>115</v>
      </c>
      <c r="AD12" s="85" t="s">
        <v>115</v>
      </c>
      <c r="AE12" s="84" t="s">
        <v>115</v>
      </c>
      <c r="AF12" s="86">
        <v>6320.7</v>
      </c>
      <c r="AG12" s="86" t="s">
        <v>115</v>
      </c>
      <c r="AH12" s="85" t="s">
        <v>115</v>
      </c>
      <c r="AI12" s="86" t="s">
        <v>115</v>
      </c>
      <c r="AJ12" s="86" t="s">
        <v>115</v>
      </c>
      <c r="AK12" s="85" t="s">
        <v>115</v>
      </c>
      <c r="AL12" s="91" t="s">
        <v>115</v>
      </c>
    </row>
    <row r="13" spans="1:38" ht="13.5">
      <c r="A13" s="123"/>
      <c r="B13" s="64"/>
      <c r="C13" s="64"/>
      <c r="D13" s="64"/>
      <c r="E13" s="64"/>
      <c r="F13" s="84">
        <v>40801</v>
      </c>
      <c r="G13" s="92">
        <v>0</v>
      </c>
      <c r="H13" s="84">
        <v>40801</v>
      </c>
      <c r="I13" s="93" t="s">
        <v>115</v>
      </c>
      <c r="J13" s="94" t="s">
        <v>115</v>
      </c>
      <c r="K13" s="86">
        <v>37484.2</v>
      </c>
      <c r="L13" s="95" t="s">
        <v>115</v>
      </c>
      <c r="M13" s="95" t="s">
        <v>115</v>
      </c>
      <c r="N13" s="84">
        <v>0</v>
      </c>
      <c r="O13" s="86">
        <v>1875.6</v>
      </c>
      <c r="P13" s="85">
        <v>11925.9</v>
      </c>
      <c r="Q13" s="85">
        <v>26999.5</v>
      </c>
      <c r="R13" s="96" t="s">
        <v>115</v>
      </c>
      <c r="S13" s="89">
        <v>13.2</v>
      </c>
      <c r="T13" s="85">
        <v>226.7</v>
      </c>
      <c r="U13" s="85">
        <v>17587</v>
      </c>
      <c r="V13" s="85">
        <v>6278.9</v>
      </c>
      <c r="W13" s="85">
        <v>163.9</v>
      </c>
      <c r="X13" s="85">
        <v>6320.2</v>
      </c>
      <c r="Y13" s="85">
        <v>10211.1</v>
      </c>
      <c r="Z13" s="85">
        <v>0</v>
      </c>
      <c r="AA13" s="84">
        <v>0</v>
      </c>
      <c r="AB13" s="86">
        <v>0</v>
      </c>
      <c r="AC13" s="85">
        <v>1</v>
      </c>
      <c r="AD13" s="85" t="s">
        <v>115</v>
      </c>
      <c r="AE13" s="84" t="s">
        <v>115</v>
      </c>
      <c r="AF13" s="95" t="s">
        <v>115</v>
      </c>
      <c r="AG13" s="86">
        <v>0</v>
      </c>
      <c r="AH13" s="85">
        <v>0</v>
      </c>
      <c r="AI13" s="86">
        <v>548904</v>
      </c>
      <c r="AJ13" s="93">
        <v>310431.6</v>
      </c>
      <c r="AK13" s="95">
        <v>200236.2</v>
      </c>
      <c r="AL13" s="91">
        <v>1</v>
      </c>
    </row>
    <row r="14" spans="1:38" ht="13.5">
      <c r="A14" s="124"/>
      <c r="B14" s="62"/>
      <c r="C14" s="62"/>
      <c r="D14" s="62"/>
      <c r="E14" s="62"/>
      <c r="F14" s="97" t="s">
        <v>115</v>
      </c>
      <c r="G14" s="98">
        <v>0</v>
      </c>
      <c r="H14" s="97" t="s">
        <v>115</v>
      </c>
      <c r="I14" s="99">
        <v>16695.2</v>
      </c>
      <c r="J14" s="100" t="s">
        <v>115</v>
      </c>
      <c r="K14" s="99" t="s">
        <v>115</v>
      </c>
      <c r="L14" s="98">
        <v>1324.8</v>
      </c>
      <c r="M14" s="98">
        <v>1992</v>
      </c>
      <c r="N14" s="97" t="s">
        <v>115</v>
      </c>
      <c r="O14" s="99" t="s">
        <v>115</v>
      </c>
      <c r="P14" s="98" t="s">
        <v>115</v>
      </c>
      <c r="Q14" s="98" t="s">
        <v>115</v>
      </c>
      <c r="R14" s="101">
        <v>40801</v>
      </c>
      <c r="S14" s="102" t="s">
        <v>115</v>
      </c>
      <c r="T14" s="98" t="s">
        <v>115</v>
      </c>
      <c r="U14" s="98" t="s">
        <v>115</v>
      </c>
      <c r="V14" s="98" t="s">
        <v>115</v>
      </c>
      <c r="W14" s="98" t="s">
        <v>115</v>
      </c>
      <c r="X14" s="98" t="s">
        <v>115</v>
      </c>
      <c r="Y14" s="98" t="s">
        <v>115</v>
      </c>
      <c r="Z14" s="98" t="s">
        <v>115</v>
      </c>
      <c r="AA14" s="97" t="s">
        <v>115</v>
      </c>
      <c r="AB14" s="99" t="s">
        <v>115</v>
      </c>
      <c r="AC14" s="98" t="s">
        <v>115</v>
      </c>
      <c r="AD14" s="98" t="s">
        <v>115</v>
      </c>
      <c r="AE14" s="97" t="s">
        <v>115</v>
      </c>
      <c r="AF14" s="99">
        <v>4312.2</v>
      </c>
      <c r="AG14" s="99" t="s">
        <v>115</v>
      </c>
      <c r="AH14" s="98" t="s">
        <v>115</v>
      </c>
      <c r="AI14" s="99" t="s">
        <v>115</v>
      </c>
      <c r="AJ14" s="99" t="s">
        <v>115</v>
      </c>
      <c r="AK14" s="98" t="s">
        <v>115</v>
      </c>
      <c r="AL14" s="103" t="s">
        <v>115</v>
      </c>
    </row>
    <row r="15" spans="1:38" ht="13.5" customHeight="1">
      <c r="A15" s="122" t="s">
        <v>74</v>
      </c>
      <c r="B15" s="64"/>
      <c r="C15" s="64"/>
      <c r="D15" s="64"/>
      <c r="E15" s="64"/>
      <c r="F15" s="3"/>
      <c r="G15" s="2">
        <f>SUM(G9,G12)</f>
        <v>0</v>
      </c>
      <c r="H15" s="3"/>
      <c r="I15" s="65">
        <f>SUM(I9,I12)</f>
        <v>69135.8</v>
      </c>
      <c r="J15" s="110">
        <f>IF(H16=0,0,I15/H16*100)</f>
        <v>80.54875278162902</v>
      </c>
      <c r="K15" s="65"/>
      <c r="L15" s="2">
        <f>SUM(L9,L12)</f>
        <v>112</v>
      </c>
      <c r="M15" s="2">
        <f>SUM(M9,M12)</f>
        <v>3</v>
      </c>
      <c r="N15" s="3"/>
      <c r="O15" s="65"/>
      <c r="P15" s="2"/>
      <c r="Q15" s="2"/>
      <c r="R15" s="111">
        <f>IF(H16=0,0,(O16+P16+Q16)/H16*100)</f>
        <v>100</v>
      </c>
      <c r="S15" s="1"/>
      <c r="T15" s="2"/>
      <c r="U15" s="2"/>
      <c r="V15" s="2"/>
      <c r="W15" s="2"/>
      <c r="X15" s="2"/>
      <c r="Y15" s="2"/>
      <c r="Z15" s="2"/>
      <c r="AA15" s="3"/>
      <c r="AB15" s="65"/>
      <c r="AC15" s="2"/>
      <c r="AD15" s="2"/>
      <c r="AE15" s="3"/>
      <c r="AF15" s="65">
        <f>SUM(AF9,AF12)</f>
        <v>64796.7</v>
      </c>
      <c r="AG15" s="65"/>
      <c r="AH15" s="2"/>
      <c r="AI15" s="65"/>
      <c r="AJ15" s="65"/>
      <c r="AK15" s="2"/>
      <c r="AL15" s="67"/>
    </row>
    <row r="16" spans="1:38" ht="13.5">
      <c r="A16" s="123"/>
      <c r="B16" s="64"/>
      <c r="C16" s="64"/>
      <c r="D16" s="64"/>
      <c r="E16" s="64"/>
      <c r="F16" s="3">
        <f>SUM(F10,F13)</f>
        <v>106526</v>
      </c>
      <c r="G16" s="68">
        <f>SUM(G10,G13)</f>
        <v>0</v>
      </c>
      <c r="H16" s="3">
        <f>SUM(H10,H13)</f>
        <v>85831</v>
      </c>
      <c r="I16" s="69"/>
      <c r="J16" s="70"/>
      <c r="K16" s="65">
        <f>SUM(K10,K13)</f>
        <v>80189.2</v>
      </c>
      <c r="L16" s="71"/>
      <c r="M16" s="71"/>
      <c r="N16" s="3">
        <f>SUM(N10,N13)</f>
        <v>0</v>
      </c>
      <c r="O16" s="65">
        <f>SUM(O10,O13)</f>
        <v>2342.6</v>
      </c>
      <c r="P16" s="2">
        <f>SUM(P10,P13)</f>
        <v>56488.9</v>
      </c>
      <c r="Q16" s="2">
        <f>SUM(Q10,Q13)</f>
        <v>26999.5</v>
      </c>
      <c r="R16" s="72"/>
      <c r="S16" s="1">
        <f aca="true" t="shared" si="0" ref="S16:AE16">SUM(S10,S13)</f>
        <v>13.2</v>
      </c>
      <c r="T16" s="2">
        <f t="shared" si="0"/>
        <v>4986.7</v>
      </c>
      <c r="U16" s="2">
        <f t="shared" si="0"/>
        <v>57887</v>
      </c>
      <c r="V16" s="2">
        <f t="shared" si="0"/>
        <v>6278.9</v>
      </c>
      <c r="W16" s="2">
        <f t="shared" si="0"/>
        <v>163.9</v>
      </c>
      <c r="X16" s="2">
        <f t="shared" si="0"/>
        <v>6320.2</v>
      </c>
      <c r="Y16" s="2">
        <f t="shared" si="0"/>
        <v>10211.1</v>
      </c>
      <c r="Z16" s="2">
        <f t="shared" si="0"/>
        <v>0</v>
      </c>
      <c r="AA16" s="3">
        <f t="shared" si="0"/>
        <v>0</v>
      </c>
      <c r="AB16" s="65">
        <f t="shared" si="0"/>
        <v>2</v>
      </c>
      <c r="AC16" s="2">
        <f t="shared" si="0"/>
        <v>1</v>
      </c>
      <c r="AD16" s="2">
        <f t="shared" si="0"/>
        <v>0</v>
      </c>
      <c r="AE16" s="3">
        <f t="shared" si="0"/>
        <v>0</v>
      </c>
      <c r="AF16" s="71"/>
      <c r="AG16" s="65">
        <f aca="true" t="shared" si="1" ref="AG16:AL16">SUM(AG10,AG13)</f>
        <v>15</v>
      </c>
      <c r="AH16" s="2">
        <f t="shared" si="1"/>
        <v>0</v>
      </c>
      <c r="AI16" s="65">
        <f t="shared" si="1"/>
        <v>1320099</v>
      </c>
      <c r="AJ16" s="69">
        <f t="shared" si="1"/>
        <v>997565.6</v>
      </c>
      <c r="AK16" s="71">
        <f t="shared" si="1"/>
        <v>581302.2</v>
      </c>
      <c r="AL16" s="67">
        <f t="shared" si="1"/>
        <v>3</v>
      </c>
    </row>
    <row r="17" spans="1:38" ht="13.5">
      <c r="A17" s="124"/>
      <c r="B17" s="62"/>
      <c r="C17" s="62"/>
      <c r="D17" s="62"/>
      <c r="E17" s="62"/>
      <c r="F17" s="73"/>
      <c r="G17" s="74">
        <f>SUM(G11,G14)</f>
        <v>20695</v>
      </c>
      <c r="H17" s="73"/>
      <c r="I17" s="75">
        <f>SUM(I11,I14)</f>
        <v>16695.2</v>
      </c>
      <c r="J17" s="76"/>
      <c r="K17" s="75"/>
      <c r="L17" s="74">
        <f>SUM(L11,L14)</f>
        <v>3182.8</v>
      </c>
      <c r="M17" s="74">
        <f>SUM(M11,M14)</f>
        <v>2459</v>
      </c>
      <c r="N17" s="73"/>
      <c r="O17" s="75"/>
      <c r="P17" s="74"/>
      <c r="Q17" s="74"/>
      <c r="R17" s="77">
        <f>SUM(O16:Q16)</f>
        <v>85831</v>
      </c>
      <c r="S17" s="78"/>
      <c r="T17" s="74"/>
      <c r="U17" s="74"/>
      <c r="V17" s="74"/>
      <c r="W17" s="74"/>
      <c r="X17" s="74"/>
      <c r="Y17" s="74"/>
      <c r="Z17" s="74"/>
      <c r="AA17" s="73"/>
      <c r="AB17" s="75"/>
      <c r="AC17" s="74"/>
      <c r="AD17" s="74"/>
      <c r="AE17" s="73"/>
      <c r="AF17" s="75">
        <f>SUM(AF11,AF14)</f>
        <v>44989.2</v>
      </c>
      <c r="AG17" s="75"/>
      <c r="AH17" s="74"/>
      <c r="AI17" s="75"/>
      <c r="AJ17" s="75"/>
      <c r="AK17" s="74"/>
      <c r="AL17" s="79"/>
    </row>
    <row r="18" spans="1:38" ht="13.5">
      <c r="A18" s="20"/>
      <c r="B18" s="64"/>
      <c r="C18" s="64"/>
      <c r="D18" s="64"/>
      <c r="E18" s="64"/>
      <c r="F18" s="84" t="s">
        <v>115</v>
      </c>
      <c r="G18" s="85">
        <v>0</v>
      </c>
      <c r="H18" s="84" t="s">
        <v>115</v>
      </c>
      <c r="I18" s="86">
        <v>50811.5</v>
      </c>
      <c r="J18" s="87">
        <v>87</v>
      </c>
      <c r="K18" s="86" t="s">
        <v>115</v>
      </c>
      <c r="L18" s="85">
        <v>41</v>
      </c>
      <c r="M18" s="85">
        <v>7</v>
      </c>
      <c r="N18" s="84" t="s">
        <v>115</v>
      </c>
      <c r="O18" s="86" t="s">
        <v>115</v>
      </c>
      <c r="P18" s="85" t="s">
        <v>115</v>
      </c>
      <c r="Q18" s="85" t="s">
        <v>115</v>
      </c>
      <c r="R18" s="88">
        <v>100</v>
      </c>
      <c r="S18" s="89" t="s">
        <v>115</v>
      </c>
      <c r="T18" s="85" t="s">
        <v>115</v>
      </c>
      <c r="U18" s="85" t="s">
        <v>115</v>
      </c>
      <c r="V18" s="85" t="s">
        <v>115</v>
      </c>
      <c r="W18" s="85" t="s">
        <v>115</v>
      </c>
      <c r="X18" s="85" t="s">
        <v>115</v>
      </c>
      <c r="Y18" s="85" t="s">
        <v>115</v>
      </c>
      <c r="Z18" s="85" t="s">
        <v>115</v>
      </c>
      <c r="AA18" s="84" t="s">
        <v>115</v>
      </c>
      <c r="AB18" s="86" t="s">
        <v>115</v>
      </c>
      <c r="AC18" s="85" t="s">
        <v>115</v>
      </c>
      <c r="AD18" s="85" t="s">
        <v>115</v>
      </c>
      <c r="AE18" s="84" t="s">
        <v>115</v>
      </c>
      <c r="AF18" s="86">
        <v>21954.8</v>
      </c>
      <c r="AG18" s="86" t="s">
        <v>115</v>
      </c>
      <c r="AH18" s="85" t="s">
        <v>115</v>
      </c>
      <c r="AI18" s="86" t="s">
        <v>115</v>
      </c>
      <c r="AJ18" s="86" t="s">
        <v>115</v>
      </c>
      <c r="AK18" s="85" t="s">
        <v>115</v>
      </c>
      <c r="AL18" s="91" t="s">
        <v>115</v>
      </c>
    </row>
    <row r="19" spans="1:38" ht="13.5">
      <c r="A19" s="26" t="s">
        <v>75</v>
      </c>
      <c r="B19" s="64"/>
      <c r="C19" s="64"/>
      <c r="D19" s="64"/>
      <c r="E19" s="64"/>
      <c r="F19" s="84">
        <v>63760</v>
      </c>
      <c r="G19" s="92">
        <v>0</v>
      </c>
      <c r="H19" s="84">
        <v>58390.7</v>
      </c>
      <c r="I19" s="93" t="s">
        <v>115</v>
      </c>
      <c r="J19" s="94" t="s">
        <v>115</v>
      </c>
      <c r="K19" s="86">
        <v>53755.2</v>
      </c>
      <c r="L19" s="95" t="s">
        <v>115</v>
      </c>
      <c r="M19" s="95" t="s">
        <v>115</v>
      </c>
      <c r="N19" s="84">
        <v>0</v>
      </c>
      <c r="O19" s="86">
        <v>1540.5</v>
      </c>
      <c r="P19" s="85">
        <v>36194.5</v>
      </c>
      <c r="Q19" s="85">
        <v>20655.7</v>
      </c>
      <c r="R19" s="96" t="s">
        <v>115</v>
      </c>
      <c r="S19" s="89">
        <v>0</v>
      </c>
      <c r="T19" s="85">
        <v>139.8</v>
      </c>
      <c r="U19" s="85">
        <v>43396.1</v>
      </c>
      <c r="V19" s="85">
        <v>7275.6</v>
      </c>
      <c r="W19" s="85">
        <v>238.2</v>
      </c>
      <c r="X19" s="85">
        <v>5568.6</v>
      </c>
      <c r="Y19" s="85">
        <v>1772.4</v>
      </c>
      <c r="Z19" s="85">
        <v>0</v>
      </c>
      <c r="AA19" s="84">
        <v>0</v>
      </c>
      <c r="AB19" s="86">
        <v>0</v>
      </c>
      <c r="AC19" s="85">
        <v>1</v>
      </c>
      <c r="AD19" s="85" t="s">
        <v>115</v>
      </c>
      <c r="AE19" s="84" t="s">
        <v>115</v>
      </c>
      <c r="AF19" s="95" t="s">
        <v>115</v>
      </c>
      <c r="AG19" s="86">
        <v>1</v>
      </c>
      <c r="AH19" s="85">
        <v>0</v>
      </c>
      <c r="AI19" s="86">
        <v>930668.5</v>
      </c>
      <c r="AJ19" s="93">
        <v>517742.8</v>
      </c>
      <c r="AK19" s="95">
        <v>336081.8</v>
      </c>
      <c r="AL19" s="91">
        <v>4</v>
      </c>
    </row>
    <row r="20" spans="1:38" ht="13.5">
      <c r="A20" s="48"/>
      <c r="B20" s="62"/>
      <c r="C20" s="62"/>
      <c r="D20" s="62"/>
      <c r="E20" s="62"/>
      <c r="F20" s="97" t="s">
        <v>115</v>
      </c>
      <c r="G20" s="98">
        <v>5369.3</v>
      </c>
      <c r="H20" s="97" t="s">
        <v>115</v>
      </c>
      <c r="I20" s="99">
        <v>7579.2</v>
      </c>
      <c r="J20" s="100" t="s">
        <v>115</v>
      </c>
      <c r="K20" s="99" t="s">
        <v>115</v>
      </c>
      <c r="L20" s="98">
        <v>2105.3</v>
      </c>
      <c r="M20" s="98">
        <v>2530.2</v>
      </c>
      <c r="N20" s="97" t="s">
        <v>115</v>
      </c>
      <c r="O20" s="99" t="s">
        <v>115</v>
      </c>
      <c r="P20" s="98" t="s">
        <v>115</v>
      </c>
      <c r="Q20" s="98" t="s">
        <v>115</v>
      </c>
      <c r="R20" s="101">
        <v>58390.7</v>
      </c>
      <c r="S20" s="102" t="s">
        <v>115</v>
      </c>
      <c r="T20" s="98" t="s">
        <v>115</v>
      </c>
      <c r="U20" s="98" t="s">
        <v>115</v>
      </c>
      <c r="V20" s="98" t="s">
        <v>115</v>
      </c>
      <c r="W20" s="98" t="s">
        <v>115</v>
      </c>
      <c r="X20" s="98" t="s">
        <v>115</v>
      </c>
      <c r="Y20" s="98" t="s">
        <v>115</v>
      </c>
      <c r="Z20" s="98" t="s">
        <v>115</v>
      </c>
      <c r="AA20" s="97" t="s">
        <v>115</v>
      </c>
      <c r="AB20" s="99" t="s">
        <v>115</v>
      </c>
      <c r="AC20" s="98" t="s">
        <v>115</v>
      </c>
      <c r="AD20" s="98" t="s">
        <v>115</v>
      </c>
      <c r="AE20" s="97" t="s">
        <v>115</v>
      </c>
      <c r="AF20" s="99">
        <v>14545.3</v>
      </c>
      <c r="AG20" s="99" t="s">
        <v>115</v>
      </c>
      <c r="AH20" s="98" t="s">
        <v>115</v>
      </c>
      <c r="AI20" s="99" t="s">
        <v>115</v>
      </c>
      <c r="AJ20" s="99" t="s">
        <v>115</v>
      </c>
      <c r="AK20" s="98" t="s">
        <v>115</v>
      </c>
      <c r="AL20" s="103" t="s">
        <v>115</v>
      </c>
    </row>
    <row r="21" spans="1:38" ht="13.5">
      <c r="A21" s="20"/>
      <c r="B21" s="64"/>
      <c r="C21" s="64"/>
      <c r="D21" s="64"/>
      <c r="E21" s="64"/>
      <c r="F21" s="84" t="s">
        <v>115</v>
      </c>
      <c r="G21" s="85">
        <v>0</v>
      </c>
      <c r="H21" s="84" t="s">
        <v>115</v>
      </c>
      <c r="I21" s="86">
        <v>26662</v>
      </c>
      <c r="J21" s="87">
        <v>44</v>
      </c>
      <c r="K21" s="86" t="s">
        <v>115</v>
      </c>
      <c r="L21" s="85">
        <v>29</v>
      </c>
      <c r="M21" s="85">
        <v>1</v>
      </c>
      <c r="N21" s="84" t="s">
        <v>115</v>
      </c>
      <c r="O21" s="86" t="s">
        <v>115</v>
      </c>
      <c r="P21" s="85" t="s">
        <v>115</v>
      </c>
      <c r="Q21" s="85" t="s">
        <v>115</v>
      </c>
      <c r="R21" s="88">
        <v>71.2</v>
      </c>
      <c r="S21" s="89" t="s">
        <v>115</v>
      </c>
      <c r="T21" s="85" t="s">
        <v>115</v>
      </c>
      <c r="U21" s="85" t="s">
        <v>115</v>
      </c>
      <c r="V21" s="85" t="s">
        <v>115</v>
      </c>
      <c r="W21" s="85" t="s">
        <v>115</v>
      </c>
      <c r="X21" s="85" t="s">
        <v>115</v>
      </c>
      <c r="Y21" s="85" t="s">
        <v>115</v>
      </c>
      <c r="Z21" s="85" t="s">
        <v>115</v>
      </c>
      <c r="AA21" s="84" t="s">
        <v>115</v>
      </c>
      <c r="AB21" s="86" t="s">
        <v>115</v>
      </c>
      <c r="AC21" s="85" t="s">
        <v>115</v>
      </c>
      <c r="AD21" s="85" t="s">
        <v>115</v>
      </c>
      <c r="AE21" s="84" t="s">
        <v>115</v>
      </c>
      <c r="AF21" s="86">
        <v>12031.1</v>
      </c>
      <c r="AG21" s="86" t="s">
        <v>115</v>
      </c>
      <c r="AH21" s="85" t="s">
        <v>115</v>
      </c>
      <c r="AI21" s="86" t="s">
        <v>115</v>
      </c>
      <c r="AJ21" s="86" t="s">
        <v>115</v>
      </c>
      <c r="AK21" s="85" t="s">
        <v>115</v>
      </c>
      <c r="AL21" s="91" t="s">
        <v>115</v>
      </c>
    </row>
    <row r="22" spans="1:38" ht="13.5">
      <c r="A22" s="26" t="s">
        <v>76</v>
      </c>
      <c r="B22" s="64"/>
      <c r="C22" s="64"/>
      <c r="D22" s="64"/>
      <c r="E22" s="64"/>
      <c r="F22" s="84">
        <v>61522.4</v>
      </c>
      <c r="G22" s="92">
        <v>0</v>
      </c>
      <c r="H22" s="84">
        <v>60547.4</v>
      </c>
      <c r="I22" s="93" t="s">
        <v>115</v>
      </c>
      <c r="J22" s="94" t="s">
        <v>115</v>
      </c>
      <c r="K22" s="86">
        <v>59555.7</v>
      </c>
      <c r="L22" s="95" t="s">
        <v>115</v>
      </c>
      <c r="M22" s="95" t="s">
        <v>115</v>
      </c>
      <c r="N22" s="84">
        <v>17438.6</v>
      </c>
      <c r="O22" s="86">
        <v>473.4</v>
      </c>
      <c r="P22" s="85">
        <v>8034.5</v>
      </c>
      <c r="Q22" s="85">
        <v>34600.9</v>
      </c>
      <c r="R22" s="96" t="s">
        <v>115</v>
      </c>
      <c r="S22" s="89">
        <v>0</v>
      </c>
      <c r="T22" s="85">
        <v>2112.3</v>
      </c>
      <c r="U22" s="85">
        <v>16097.1</v>
      </c>
      <c r="V22" s="85">
        <v>8452.6</v>
      </c>
      <c r="W22" s="85">
        <v>174</v>
      </c>
      <c r="X22" s="85">
        <v>7008.5</v>
      </c>
      <c r="Y22" s="85">
        <v>26702.9</v>
      </c>
      <c r="Z22" s="85">
        <v>14221.8</v>
      </c>
      <c r="AA22" s="84">
        <v>14221.8</v>
      </c>
      <c r="AB22" s="86">
        <v>1</v>
      </c>
      <c r="AC22" s="85">
        <v>2</v>
      </c>
      <c r="AD22" s="85" t="s">
        <v>115</v>
      </c>
      <c r="AE22" s="84" t="s">
        <v>115</v>
      </c>
      <c r="AF22" s="95" t="s">
        <v>115</v>
      </c>
      <c r="AG22" s="86">
        <v>0</v>
      </c>
      <c r="AH22" s="85">
        <v>0</v>
      </c>
      <c r="AI22" s="86">
        <v>466848.6</v>
      </c>
      <c r="AJ22" s="93">
        <v>377236.2</v>
      </c>
      <c r="AK22" s="95">
        <v>230831</v>
      </c>
      <c r="AL22" s="91">
        <v>12</v>
      </c>
    </row>
    <row r="23" spans="1:38" ht="13.5">
      <c r="A23" s="48"/>
      <c r="B23" s="62"/>
      <c r="C23" s="62"/>
      <c r="D23" s="62"/>
      <c r="E23" s="62"/>
      <c r="F23" s="97" t="s">
        <v>115</v>
      </c>
      <c r="G23" s="98">
        <v>975</v>
      </c>
      <c r="H23" s="97" t="s">
        <v>115</v>
      </c>
      <c r="I23" s="99">
        <v>33885.4</v>
      </c>
      <c r="J23" s="100" t="s">
        <v>115</v>
      </c>
      <c r="K23" s="99" t="s">
        <v>115</v>
      </c>
      <c r="L23" s="98">
        <v>646.6</v>
      </c>
      <c r="M23" s="98">
        <v>345.1</v>
      </c>
      <c r="N23" s="97" t="s">
        <v>115</v>
      </c>
      <c r="O23" s="99" t="s">
        <v>115</v>
      </c>
      <c r="P23" s="98" t="s">
        <v>115</v>
      </c>
      <c r="Q23" s="98" t="s">
        <v>115</v>
      </c>
      <c r="R23" s="101">
        <v>43108.8</v>
      </c>
      <c r="S23" s="102" t="s">
        <v>115</v>
      </c>
      <c r="T23" s="98" t="s">
        <v>115</v>
      </c>
      <c r="U23" s="98" t="s">
        <v>115</v>
      </c>
      <c r="V23" s="98" t="s">
        <v>115</v>
      </c>
      <c r="W23" s="98" t="s">
        <v>115</v>
      </c>
      <c r="X23" s="98" t="s">
        <v>115</v>
      </c>
      <c r="Y23" s="98" t="s">
        <v>115</v>
      </c>
      <c r="Z23" s="98" t="s">
        <v>115</v>
      </c>
      <c r="AA23" s="97" t="s">
        <v>115</v>
      </c>
      <c r="AB23" s="99" t="s">
        <v>115</v>
      </c>
      <c r="AC23" s="98" t="s">
        <v>115</v>
      </c>
      <c r="AD23" s="98" t="s">
        <v>115</v>
      </c>
      <c r="AE23" s="97" t="s">
        <v>115</v>
      </c>
      <c r="AF23" s="99">
        <v>8250.4</v>
      </c>
      <c r="AG23" s="99" t="s">
        <v>115</v>
      </c>
      <c r="AH23" s="98" t="s">
        <v>115</v>
      </c>
      <c r="AI23" s="99" t="s">
        <v>115</v>
      </c>
      <c r="AJ23" s="99" t="s">
        <v>115</v>
      </c>
      <c r="AK23" s="98" t="s">
        <v>115</v>
      </c>
      <c r="AL23" s="103" t="s">
        <v>115</v>
      </c>
    </row>
    <row r="24" spans="1:38" ht="13.5" customHeight="1">
      <c r="A24" s="122" t="s">
        <v>77</v>
      </c>
      <c r="B24" s="64"/>
      <c r="C24" s="64"/>
      <c r="D24" s="64"/>
      <c r="E24" s="64"/>
      <c r="F24" s="3"/>
      <c r="G24" s="2">
        <f>SUM(G18,G21)</f>
        <v>0</v>
      </c>
      <c r="H24" s="3"/>
      <c r="I24" s="65">
        <f>SUM(I18,I21)</f>
        <v>77473.5</v>
      </c>
      <c r="J24" s="110">
        <f>IF(H25=0,0,I24/H25*100)</f>
        <v>65.13766404541522</v>
      </c>
      <c r="K24" s="65"/>
      <c r="L24" s="2">
        <f>SUM(L18,L21)</f>
        <v>70</v>
      </c>
      <c r="M24" s="2">
        <f>SUM(M18,M21)</f>
        <v>8</v>
      </c>
      <c r="N24" s="3"/>
      <c r="O24" s="65"/>
      <c r="P24" s="2"/>
      <c r="Q24" s="2"/>
      <c r="R24" s="111">
        <f>IF(H25=0,0,(O25+P25+Q25)/H25*100)</f>
        <v>85.33808762709342</v>
      </c>
      <c r="S24" s="1"/>
      <c r="T24" s="2"/>
      <c r="U24" s="2"/>
      <c r="V24" s="2"/>
      <c r="W24" s="2"/>
      <c r="X24" s="2"/>
      <c r="Y24" s="2"/>
      <c r="Z24" s="2"/>
      <c r="AA24" s="3"/>
      <c r="AB24" s="65"/>
      <c r="AC24" s="2"/>
      <c r="AD24" s="2"/>
      <c r="AE24" s="3"/>
      <c r="AF24" s="65">
        <f>SUM(AF18,AF21)</f>
        <v>33985.9</v>
      </c>
      <c r="AG24" s="65"/>
      <c r="AH24" s="2"/>
      <c r="AI24" s="65"/>
      <c r="AJ24" s="65"/>
      <c r="AK24" s="2"/>
      <c r="AL24" s="67"/>
    </row>
    <row r="25" spans="1:38" ht="13.5">
      <c r="A25" s="123"/>
      <c r="B25" s="64"/>
      <c r="C25" s="64"/>
      <c r="D25" s="64"/>
      <c r="E25" s="64"/>
      <c r="F25" s="3">
        <f>SUM(F19,F22)</f>
        <v>125282.4</v>
      </c>
      <c r="G25" s="68">
        <f>SUM(G19,G22)</f>
        <v>0</v>
      </c>
      <c r="H25" s="3">
        <f>SUM(H19,H22)</f>
        <v>118938.1</v>
      </c>
      <c r="I25" s="69"/>
      <c r="J25" s="70"/>
      <c r="K25" s="65">
        <f>SUM(K19,K22)</f>
        <v>113310.9</v>
      </c>
      <c r="L25" s="71"/>
      <c r="M25" s="71"/>
      <c r="N25" s="3">
        <f>SUM(N19,N22)</f>
        <v>17438.6</v>
      </c>
      <c r="O25" s="65">
        <f>SUM(O19,O22)</f>
        <v>2013.9</v>
      </c>
      <c r="P25" s="2">
        <f>SUM(P19,P22)</f>
        <v>44229</v>
      </c>
      <c r="Q25" s="2">
        <f>SUM(Q19,Q22)</f>
        <v>55256.600000000006</v>
      </c>
      <c r="R25" s="72"/>
      <c r="S25" s="1">
        <f aca="true" t="shared" si="2" ref="S25:AE25">SUM(S19,S22)</f>
        <v>0</v>
      </c>
      <c r="T25" s="2">
        <f t="shared" si="2"/>
        <v>2252.1000000000004</v>
      </c>
      <c r="U25" s="2">
        <f t="shared" si="2"/>
        <v>59493.2</v>
      </c>
      <c r="V25" s="2">
        <f t="shared" si="2"/>
        <v>15728.2</v>
      </c>
      <c r="W25" s="2">
        <f t="shared" si="2"/>
        <v>412.2</v>
      </c>
      <c r="X25" s="2">
        <f t="shared" si="2"/>
        <v>12577.1</v>
      </c>
      <c r="Y25" s="2">
        <f t="shared" si="2"/>
        <v>28475.300000000003</v>
      </c>
      <c r="Z25" s="2">
        <f t="shared" si="2"/>
        <v>14221.8</v>
      </c>
      <c r="AA25" s="3">
        <f t="shared" si="2"/>
        <v>14221.8</v>
      </c>
      <c r="AB25" s="65">
        <f t="shared" si="2"/>
        <v>1</v>
      </c>
      <c r="AC25" s="2">
        <f t="shared" si="2"/>
        <v>3</v>
      </c>
      <c r="AD25" s="2">
        <f t="shared" si="2"/>
        <v>0</v>
      </c>
      <c r="AE25" s="3">
        <f t="shared" si="2"/>
        <v>0</v>
      </c>
      <c r="AF25" s="71"/>
      <c r="AG25" s="65">
        <f aca="true" t="shared" si="3" ref="AG25:AL25">SUM(AG19,AG22)</f>
        <v>1</v>
      </c>
      <c r="AH25" s="2">
        <f t="shared" si="3"/>
        <v>0</v>
      </c>
      <c r="AI25" s="65">
        <f t="shared" si="3"/>
        <v>1397517.1</v>
      </c>
      <c r="AJ25" s="69">
        <f t="shared" si="3"/>
        <v>894979</v>
      </c>
      <c r="AK25" s="71">
        <f t="shared" si="3"/>
        <v>566912.8</v>
      </c>
      <c r="AL25" s="67">
        <f t="shared" si="3"/>
        <v>16</v>
      </c>
    </row>
    <row r="26" spans="1:38" ht="13.5">
      <c r="A26" s="124"/>
      <c r="B26" s="62"/>
      <c r="C26" s="62"/>
      <c r="D26" s="62"/>
      <c r="E26" s="62"/>
      <c r="F26" s="73"/>
      <c r="G26" s="74">
        <f>SUM(G20,G23)</f>
        <v>6344.3</v>
      </c>
      <c r="H26" s="73"/>
      <c r="I26" s="75">
        <f>SUM(I20,I23)</f>
        <v>41464.6</v>
      </c>
      <c r="J26" s="76"/>
      <c r="K26" s="75"/>
      <c r="L26" s="74">
        <f>SUM(L20,L23)</f>
        <v>2751.9</v>
      </c>
      <c r="M26" s="74">
        <f>SUM(M20,M23)</f>
        <v>2875.2999999999997</v>
      </c>
      <c r="N26" s="73"/>
      <c r="O26" s="75"/>
      <c r="P26" s="74"/>
      <c r="Q26" s="74"/>
      <c r="R26" s="77">
        <f>SUM(O25:Q25)</f>
        <v>101499.5</v>
      </c>
      <c r="S26" s="78"/>
      <c r="T26" s="74"/>
      <c r="U26" s="74"/>
      <c r="V26" s="74"/>
      <c r="W26" s="74"/>
      <c r="X26" s="74"/>
      <c r="Y26" s="74"/>
      <c r="Z26" s="74"/>
      <c r="AA26" s="73"/>
      <c r="AB26" s="75"/>
      <c r="AC26" s="74"/>
      <c r="AD26" s="74"/>
      <c r="AE26" s="73"/>
      <c r="AF26" s="75">
        <f>SUM(AF20,AF23)</f>
        <v>22795.699999999997</v>
      </c>
      <c r="AG26" s="75"/>
      <c r="AH26" s="74"/>
      <c r="AI26" s="75"/>
      <c r="AJ26" s="75"/>
      <c r="AK26" s="74"/>
      <c r="AL26" s="79"/>
    </row>
    <row r="27" spans="1:38" ht="13.5" customHeight="1">
      <c r="A27" s="122" t="s">
        <v>78</v>
      </c>
      <c r="B27" s="64"/>
      <c r="C27" s="64"/>
      <c r="D27" s="64"/>
      <c r="E27" s="64"/>
      <c r="F27" s="3"/>
      <c r="G27" s="2">
        <f>SUM(G18,G9,G12,G21)</f>
        <v>0</v>
      </c>
      <c r="H27" s="3"/>
      <c r="I27" s="65">
        <f>SUM(I18,I9,I12,I21)</f>
        <v>146609.3</v>
      </c>
      <c r="J27" s="110">
        <f>IF(H28=0,0,I27/H28*100)</f>
        <v>71.59737479922507</v>
      </c>
      <c r="K27" s="65"/>
      <c r="L27" s="2">
        <f>SUM(L18,L9,L12,L21)</f>
        <v>182</v>
      </c>
      <c r="M27" s="2">
        <f>SUM(M18,M9,M12,M21)</f>
        <v>11</v>
      </c>
      <c r="N27" s="3"/>
      <c r="O27" s="65"/>
      <c r="P27" s="2"/>
      <c r="Q27" s="2"/>
      <c r="R27" s="111">
        <f>IF(H28=0,0,(O28+P28+Q28)/H28*100)</f>
        <v>91.48377367483668</v>
      </c>
      <c r="S27" s="1"/>
      <c r="T27" s="2"/>
      <c r="U27" s="2"/>
      <c r="V27" s="2"/>
      <c r="W27" s="2"/>
      <c r="X27" s="2"/>
      <c r="Y27" s="2"/>
      <c r="Z27" s="2"/>
      <c r="AA27" s="3"/>
      <c r="AB27" s="65"/>
      <c r="AC27" s="2"/>
      <c r="AD27" s="2"/>
      <c r="AE27" s="3"/>
      <c r="AF27" s="65">
        <f>SUM(AF18,AF9,AF12,AF21)</f>
        <v>98782.6</v>
      </c>
      <c r="AG27" s="65"/>
      <c r="AH27" s="2"/>
      <c r="AI27" s="65"/>
      <c r="AJ27" s="65"/>
      <c r="AK27" s="2"/>
      <c r="AL27" s="67"/>
    </row>
    <row r="28" spans="1:38" ht="13.5">
      <c r="A28" s="123"/>
      <c r="B28" s="64"/>
      <c r="C28" s="64"/>
      <c r="D28" s="64"/>
      <c r="E28" s="64"/>
      <c r="F28" s="3">
        <f>SUM(F19,F10,F13,F22)</f>
        <v>231808.4</v>
      </c>
      <c r="G28" s="68">
        <f>SUM(G19,G10,G13,G22)</f>
        <v>0</v>
      </c>
      <c r="H28" s="3">
        <f>SUM(H19,H10,H13,H22)</f>
        <v>204769.1</v>
      </c>
      <c r="I28" s="69"/>
      <c r="J28" s="70"/>
      <c r="K28" s="65">
        <f>SUM(K19,K10,K13,K22)</f>
        <v>193500.09999999998</v>
      </c>
      <c r="L28" s="71"/>
      <c r="M28" s="71"/>
      <c r="N28" s="3">
        <f>SUM(N19,N10,N13,N22)</f>
        <v>17438.6</v>
      </c>
      <c r="O28" s="65">
        <f>SUM(O19,O10,O13,O22)</f>
        <v>4356.5</v>
      </c>
      <c r="P28" s="2">
        <f>SUM(P19,P10,P13,P22)</f>
        <v>100717.9</v>
      </c>
      <c r="Q28" s="2">
        <f>SUM(Q19,Q10,Q13,Q22)</f>
        <v>82256.1</v>
      </c>
      <c r="R28" s="108"/>
      <c r="S28" s="1">
        <f aca="true" t="shared" si="4" ref="S28:AE28">SUM(S19,S10,S13,S22)</f>
        <v>13.2</v>
      </c>
      <c r="T28" s="2">
        <f t="shared" si="4"/>
        <v>7238.8</v>
      </c>
      <c r="U28" s="2">
        <f t="shared" si="4"/>
        <v>117380.20000000001</v>
      </c>
      <c r="V28" s="2">
        <f t="shared" si="4"/>
        <v>22007.1</v>
      </c>
      <c r="W28" s="2">
        <f t="shared" si="4"/>
        <v>576.1</v>
      </c>
      <c r="X28" s="2">
        <f t="shared" si="4"/>
        <v>18897.3</v>
      </c>
      <c r="Y28" s="2">
        <f t="shared" si="4"/>
        <v>38686.4</v>
      </c>
      <c r="Z28" s="2">
        <f t="shared" si="4"/>
        <v>14221.8</v>
      </c>
      <c r="AA28" s="3">
        <f t="shared" si="4"/>
        <v>14221.8</v>
      </c>
      <c r="AB28" s="65">
        <f t="shared" si="4"/>
        <v>3</v>
      </c>
      <c r="AC28" s="2">
        <f t="shared" si="4"/>
        <v>4</v>
      </c>
      <c r="AD28" s="2">
        <f t="shared" si="4"/>
        <v>0</v>
      </c>
      <c r="AE28" s="3">
        <f t="shared" si="4"/>
        <v>0</v>
      </c>
      <c r="AF28" s="71"/>
      <c r="AG28" s="65">
        <f aca="true" t="shared" si="5" ref="AG28:AL28">SUM(AG19,AG10,AG13,AG22)</f>
        <v>16</v>
      </c>
      <c r="AH28" s="2">
        <f t="shared" si="5"/>
        <v>0</v>
      </c>
      <c r="AI28" s="65">
        <f t="shared" si="5"/>
        <v>2717616.1</v>
      </c>
      <c r="AJ28" s="69">
        <f t="shared" si="5"/>
        <v>1892544.5999999999</v>
      </c>
      <c r="AK28" s="71">
        <f t="shared" si="5"/>
        <v>1148215</v>
      </c>
      <c r="AL28" s="67">
        <f t="shared" si="5"/>
        <v>19</v>
      </c>
    </row>
    <row r="29" spans="1:38" ht="13.5">
      <c r="A29" s="124"/>
      <c r="B29" s="62"/>
      <c r="C29" s="62"/>
      <c r="D29" s="62"/>
      <c r="E29" s="62"/>
      <c r="F29" s="73"/>
      <c r="G29" s="74">
        <f>SUM(G20,G11,G14,G23)</f>
        <v>27039.3</v>
      </c>
      <c r="H29" s="73"/>
      <c r="I29" s="75">
        <f>SUM(I20,I11,I14,I23)</f>
        <v>58159.8</v>
      </c>
      <c r="J29" s="76"/>
      <c r="K29" s="75"/>
      <c r="L29" s="74">
        <f>SUM(L20,L11,L14,L23)</f>
        <v>5934.700000000001</v>
      </c>
      <c r="M29" s="74">
        <f>SUM(M20,M11,M14,M23)</f>
        <v>5334.3</v>
      </c>
      <c r="N29" s="73"/>
      <c r="O29" s="75"/>
      <c r="P29" s="74"/>
      <c r="Q29" s="74"/>
      <c r="R29" s="77">
        <f>SUM(O28:Q28)</f>
        <v>187330.5</v>
      </c>
      <c r="S29" s="78"/>
      <c r="T29" s="74"/>
      <c r="U29" s="74"/>
      <c r="V29" s="74"/>
      <c r="W29" s="74"/>
      <c r="X29" s="74"/>
      <c r="Y29" s="74"/>
      <c r="Z29" s="74"/>
      <c r="AA29" s="73"/>
      <c r="AB29" s="75"/>
      <c r="AC29" s="74"/>
      <c r="AD29" s="74"/>
      <c r="AE29" s="73"/>
      <c r="AF29" s="75">
        <f>SUM(AF20,AF11,AF14,AF23)</f>
        <v>67784.9</v>
      </c>
      <c r="AG29" s="75"/>
      <c r="AH29" s="74"/>
      <c r="AI29" s="75"/>
      <c r="AJ29" s="75"/>
      <c r="AK29" s="74"/>
      <c r="AL29" s="79"/>
    </row>
    <row r="30" spans="1:38" ht="13.5" customHeight="1">
      <c r="A30" s="122" t="s">
        <v>79</v>
      </c>
      <c r="B30" s="64"/>
      <c r="C30" s="64"/>
      <c r="D30" s="64"/>
      <c r="E30" s="64"/>
      <c r="F30" s="3"/>
      <c r="G30" s="2">
        <f>SUM(G21,G12,G18)</f>
        <v>0</v>
      </c>
      <c r="H30" s="3"/>
      <c r="I30" s="65">
        <f>SUM(I21,I12,I18)</f>
        <v>101579.3</v>
      </c>
      <c r="J30" s="110">
        <f>IF(H31=0,0,I30/H31*100)</f>
        <v>63.5907551751575</v>
      </c>
      <c r="K30" s="65"/>
      <c r="L30" s="2">
        <f>SUM(L21,L12,L18)</f>
        <v>90</v>
      </c>
      <c r="M30" s="2">
        <f>SUM(M21,M12,M18)</f>
        <v>10</v>
      </c>
      <c r="N30" s="3"/>
      <c r="O30" s="65"/>
      <c r="P30" s="2"/>
      <c r="Q30" s="2"/>
      <c r="R30" s="111">
        <f>IF(H31=0,0,(O31+P31+Q31)/H31*100)</f>
        <v>89.0830735868676</v>
      </c>
      <c r="S30" s="1"/>
      <c r="T30" s="2"/>
      <c r="U30" s="2"/>
      <c r="V30" s="2"/>
      <c r="W30" s="2"/>
      <c r="X30" s="2"/>
      <c r="Y30" s="2"/>
      <c r="Z30" s="2"/>
      <c r="AA30" s="3"/>
      <c r="AB30" s="65"/>
      <c r="AC30" s="2"/>
      <c r="AD30" s="2"/>
      <c r="AE30" s="3"/>
      <c r="AF30" s="65">
        <f>SUM(AF21,AF12,AF18)</f>
        <v>40306.6</v>
      </c>
      <c r="AG30" s="65"/>
      <c r="AH30" s="2"/>
      <c r="AI30" s="65"/>
      <c r="AJ30" s="65"/>
      <c r="AK30" s="2"/>
      <c r="AL30" s="67"/>
    </row>
    <row r="31" spans="1:38" ht="13.5">
      <c r="A31" s="123"/>
      <c r="B31" s="64"/>
      <c r="C31" s="64"/>
      <c r="D31" s="64"/>
      <c r="E31" s="64"/>
      <c r="F31" s="3">
        <f>SUM(F22,F13,F19)</f>
        <v>166083.4</v>
      </c>
      <c r="G31" s="68">
        <f>SUM(G22,G13,G19)</f>
        <v>0</v>
      </c>
      <c r="H31" s="3">
        <f>SUM(H22,H13,H19)</f>
        <v>159739.09999999998</v>
      </c>
      <c r="I31" s="69"/>
      <c r="J31" s="70"/>
      <c r="K31" s="65">
        <f>SUM(K22,K13,K19)</f>
        <v>150795.09999999998</v>
      </c>
      <c r="L31" s="71"/>
      <c r="M31" s="71"/>
      <c r="N31" s="3">
        <f>SUM(N22,N13,N19)</f>
        <v>17438.6</v>
      </c>
      <c r="O31" s="65">
        <f>SUM(O22,O13,O19)</f>
        <v>3889.5</v>
      </c>
      <c r="P31" s="2">
        <f>SUM(P22,P13,P19)</f>
        <v>56154.9</v>
      </c>
      <c r="Q31" s="2">
        <f>SUM(Q22,Q13,Q19)</f>
        <v>82256.1</v>
      </c>
      <c r="R31" s="108"/>
      <c r="S31" s="1">
        <f aca="true" t="shared" si="6" ref="S31:AE31">SUM(S22,S13,S19)</f>
        <v>13.2</v>
      </c>
      <c r="T31" s="2">
        <f t="shared" si="6"/>
        <v>2478.8</v>
      </c>
      <c r="U31" s="2">
        <f t="shared" si="6"/>
        <v>77080.2</v>
      </c>
      <c r="V31" s="2">
        <f t="shared" si="6"/>
        <v>22007.1</v>
      </c>
      <c r="W31" s="2">
        <f t="shared" si="6"/>
        <v>576.0999999999999</v>
      </c>
      <c r="X31" s="2">
        <f t="shared" si="6"/>
        <v>18897.300000000003</v>
      </c>
      <c r="Y31" s="2">
        <f t="shared" si="6"/>
        <v>38686.4</v>
      </c>
      <c r="Z31" s="2">
        <f t="shared" si="6"/>
        <v>14221.8</v>
      </c>
      <c r="AA31" s="3">
        <f t="shared" si="6"/>
        <v>14221.8</v>
      </c>
      <c r="AB31" s="65">
        <f t="shared" si="6"/>
        <v>1</v>
      </c>
      <c r="AC31" s="2">
        <f t="shared" si="6"/>
        <v>4</v>
      </c>
      <c r="AD31" s="2">
        <f t="shared" si="6"/>
        <v>0</v>
      </c>
      <c r="AE31" s="3">
        <f t="shared" si="6"/>
        <v>0</v>
      </c>
      <c r="AF31" s="71"/>
      <c r="AG31" s="65">
        <f aca="true" t="shared" si="7" ref="AG31:AL31">SUM(AG22,AG13,AG19)</f>
        <v>1</v>
      </c>
      <c r="AH31" s="2">
        <f t="shared" si="7"/>
        <v>0</v>
      </c>
      <c r="AI31" s="65">
        <f t="shared" si="7"/>
        <v>1946421.1</v>
      </c>
      <c r="AJ31" s="69">
        <f t="shared" si="7"/>
        <v>1205410.6</v>
      </c>
      <c r="AK31" s="71">
        <f t="shared" si="7"/>
        <v>767149</v>
      </c>
      <c r="AL31" s="67">
        <f t="shared" si="7"/>
        <v>17</v>
      </c>
    </row>
    <row r="32" spans="1:38" ht="13.5">
      <c r="A32" s="124"/>
      <c r="B32" s="62"/>
      <c r="C32" s="62"/>
      <c r="D32" s="62"/>
      <c r="E32" s="62"/>
      <c r="F32" s="73"/>
      <c r="G32" s="74">
        <f>SUM(G23,G14,G20)</f>
        <v>6344.3</v>
      </c>
      <c r="H32" s="73"/>
      <c r="I32" s="75">
        <f>SUM(I23,I14,I20)</f>
        <v>58159.8</v>
      </c>
      <c r="J32" s="76"/>
      <c r="K32" s="75"/>
      <c r="L32" s="74">
        <f>SUM(L23,L14,L20)</f>
        <v>4076.7000000000003</v>
      </c>
      <c r="M32" s="74">
        <f>SUM(M23,M14,M20)</f>
        <v>4867.299999999999</v>
      </c>
      <c r="N32" s="73"/>
      <c r="O32" s="75"/>
      <c r="P32" s="74"/>
      <c r="Q32" s="74"/>
      <c r="R32" s="77">
        <f>SUM(O31:Q31)</f>
        <v>142300.5</v>
      </c>
      <c r="S32" s="78"/>
      <c r="T32" s="74"/>
      <c r="U32" s="74"/>
      <c r="V32" s="74"/>
      <c r="W32" s="74"/>
      <c r="X32" s="74"/>
      <c r="Y32" s="74"/>
      <c r="Z32" s="74"/>
      <c r="AA32" s="73"/>
      <c r="AB32" s="75"/>
      <c r="AC32" s="74"/>
      <c r="AD32" s="74"/>
      <c r="AE32" s="73"/>
      <c r="AF32" s="75">
        <f>SUM(AF23,AF14,AF20)</f>
        <v>27107.899999999998</v>
      </c>
      <c r="AG32" s="75"/>
      <c r="AH32" s="74"/>
      <c r="AI32" s="75"/>
      <c r="AJ32" s="75"/>
      <c r="AK32" s="74"/>
      <c r="AL32" s="79"/>
    </row>
    <row r="33" spans="1:38" ht="13.5">
      <c r="A33" s="20"/>
      <c r="B33" s="64"/>
      <c r="C33" s="64"/>
      <c r="D33" s="64"/>
      <c r="E33" s="64"/>
      <c r="F33" s="3"/>
      <c r="G33" s="2">
        <v>0</v>
      </c>
      <c r="H33" s="3"/>
      <c r="I33" s="65">
        <v>63656</v>
      </c>
      <c r="J33" s="66">
        <v>73.1</v>
      </c>
      <c r="K33" s="65"/>
      <c r="L33" s="2">
        <v>61</v>
      </c>
      <c r="M33" s="2">
        <v>0</v>
      </c>
      <c r="N33" s="3"/>
      <c r="O33" s="65"/>
      <c r="P33" s="2"/>
      <c r="Q33" s="2"/>
      <c r="R33" s="107">
        <v>98.6</v>
      </c>
      <c r="S33" s="1"/>
      <c r="T33" s="2"/>
      <c r="U33" s="2"/>
      <c r="V33" s="2"/>
      <c r="W33" s="2"/>
      <c r="X33" s="2"/>
      <c r="Y33" s="2"/>
      <c r="Z33" s="2"/>
      <c r="AA33" s="3"/>
      <c r="AB33" s="65"/>
      <c r="AC33" s="2"/>
      <c r="AD33" s="2"/>
      <c r="AE33" s="3"/>
      <c r="AF33" s="65">
        <v>40001</v>
      </c>
      <c r="AG33" s="65"/>
      <c r="AH33" s="2"/>
      <c r="AI33" s="65"/>
      <c r="AJ33" s="65"/>
      <c r="AK33" s="2"/>
      <c r="AL33" s="67"/>
    </row>
    <row r="34" spans="1:38" ht="13.5">
      <c r="A34" s="26" t="s">
        <v>80</v>
      </c>
      <c r="B34" s="64"/>
      <c r="C34" s="64"/>
      <c r="D34" s="64"/>
      <c r="E34" s="64"/>
      <c r="F34" s="3">
        <v>94322</v>
      </c>
      <c r="G34" s="68">
        <v>6727</v>
      </c>
      <c r="H34" s="3">
        <v>87137</v>
      </c>
      <c r="I34" s="69"/>
      <c r="J34" s="70"/>
      <c r="K34" s="65">
        <v>86124</v>
      </c>
      <c r="L34" s="71"/>
      <c r="M34" s="71"/>
      <c r="N34" s="3">
        <v>1178</v>
      </c>
      <c r="O34" s="65">
        <v>381</v>
      </c>
      <c r="P34" s="2">
        <v>17719</v>
      </c>
      <c r="Q34" s="2">
        <v>67859</v>
      </c>
      <c r="R34" s="72"/>
      <c r="S34" s="1">
        <v>18</v>
      </c>
      <c r="T34" s="2">
        <v>502</v>
      </c>
      <c r="U34" s="2">
        <v>35246</v>
      </c>
      <c r="V34" s="2">
        <v>27890</v>
      </c>
      <c r="W34" s="2">
        <v>2333</v>
      </c>
      <c r="X34" s="2">
        <v>9020</v>
      </c>
      <c r="Y34" s="2">
        <v>12128</v>
      </c>
      <c r="Z34" s="2">
        <v>0</v>
      </c>
      <c r="AA34" s="3">
        <v>370</v>
      </c>
      <c r="AB34" s="65">
        <v>6</v>
      </c>
      <c r="AC34" s="2">
        <v>7</v>
      </c>
      <c r="AD34" s="2">
        <v>0</v>
      </c>
      <c r="AE34" s="3">
        <v>0</v>
      </c>
      <c r="AF34" s="71"/>
      <c r="AG34" s="65">
        <v>0</v>
      </c>
      <c r="AH34" s="2">
        <v>0</v>
      </c>
      <c r="AI34" s="65">
        <v>707319</v>
      </c>
      <c r="AJ34" s="69">
        <v>650042</v>
      </c>
      <c r="AK34" s="71">
        <v>452262</v>
      </c>
      <c r="AL34" s="67">
        <v>55</v>
      </c>
    </row>
    <row r="35" spans="1:38" ht="13.5">
      <c r="A35" s="48"/>
      <c r="B35" s="62"/>
      <c r="C35" s="62"/>
      <c r="D35" s="62"/>
      <c r="E35" s="62"/>
      <c r="F35" s="73"/>
      <c r="G35" s="74">
        <v>458</v>
      </c>
      <c r="H35" s="73"/>
      <c r="I35" s="75">
        <v>23481</v>
      </c>
      <c r="J35" s="76"/>
      <c r="K35" s="75"/>
      <c r="L35" s="74">
        <v>1013</v>
      </c>
      <c r="M35" s="74">
        <v>0</v>
      </c>
      <c r="N35" s="73"/>
      <c r="O35" s="75"/>
      <c r="P35" s="74"/>
      <c r="Q35" s="74"/>
      <c r="R35" s="77">
        <v>85959</v>
      </c>
      <c r="S35" s="78"/>
      <c r="T35" s="74"/>
      <c r="U35" s="74"/>
      <c r="V35" s="74"/>
      <c r="W35" s="74"/>
      <c r="X35" s="74"/>
      <c r="Y35" s="74"/>
      <c r="Z35" s="74"/>
      <c r="AA35" s="73"/>
      <c r="AB35" s="75"/>
      <c r="AC35" s="74"/>
      <c r="AD35" s="74"/>
      <c r="AE35" s="73"/>
      <c r="AF35" s="75">
        <v>23080</v>
      </c>
      <c r="AG35" s="75"/>
      <c r="AH35" s="74"/>
      <c r="AI35" s="75"/>
      <c r="AJ35" s="75"/>
      <c r="AK35" s="74"/>
      <c r="AL35" s="79"/>
    </row>
    <row r="36" spans="1:38" ht="13.5">
      <c r="A36" s="20"/>
      <c r="B36" s="64"/>
      <c r="C36" s="64"/>
      <c r="D36" s="64"/>
      <c r="E36" s="64"/>
      <c r="F36" s="3"/>
      <c r="G36" s="2">
        <v>0</v>
      </c>
      <c r="H36" s="3"/>
      <c r="I36" s="65">
        <v>63596</v>
      </c>
      <c r="J36" s="66">
        <v>55.4</v>
      </c>
      <c r="K36" s="65"/>
      <c r="L36" s="2">
        <v>117</v>
      </c>
      <c r="M36" s="2">
        <v>0</v>
      </c>
      <c r="N36" s="3"/>
      <c r="O36" s="65"/>
      <c r="P36" s="2"/>
      <c r="Q36" s="2"/>
      <c r="R36" s="107">
        <v>93.6</v>
      </c>
      <c r="S36" s="1"/>
      <c r="T36" s="2"/>
      <c r="U36" s="2"/>
      <c r="V36" s="2"/>
      <c r="W36" s="2"/>
      <c r="X36" s="2"/>
      <c r="Y36" s="2"/>
      <c r="Z36" s="2"/>
      <c r="AA36" s="3"/>
      <c r="AB36" s="65"/>
      <c r="AC36" s="2"/>
      <c r="AD36" s="2"/>
      <c r="AE36" s="3"/>
      <c r="AF36" s="65">
        <v>2784</v>
      </c>
      <c r="AG36" s="65"/>
      <c r="AH36" s="2"/>
      <c r="AI36" s="65"/>
      <c r="AJ36" s="65"/>
      <c r="AK36" s="2"/>
      <c r="AL36" s="67"/>
    </row>
    <row r="37" spans="1:38" ht="13.5">
      <c r="A37" s="26" t="s">
        <v>81</v>
      </c>
      <c r="B37" s="64"/>
      <c r="C37" s="64"/>
      <c r="D37" s="64"/>
      <c r="E37" s="64"/>
      <c r="F37" s="3">
        <v>119798</v>
      </c>
      <c r="G37" s="68">
        <v>4286</v>
      </c>
      <c r="H37" s="3">
        <v>114850</v>
      </c>
      <c r="I37" s="69"/>
      <c r="J37" s="70"/>
      <c r="K37" s="65">
        <v>113518</v>
      </c>
      <c r="L37" s="71"/>
      <c r="M37" s="71"/>
      <c r="N37" s="3">
        <v>7316</v>
      </c>
      <c r="O37" s="65">
        <v>2799</v>
      </c>
      <c r="P37" s="2">
        <v>923</v>
      </c>
      <c r="Q37" s="2">
        <v>103812</v>
      </c>
      <c r="R37" s="72"/>
      <c r="S37" s="1">
        <v>16</v>
      </c>
      <c r="T37" s="2">
        <v>130</v>
      </c>
      <c r="U37" s="2">
        <v>15220</v>
      </c>
      <c r="V37" s="2">
        <v>48230</v>
      </c>
      <c r="W37" s="2">
        <v>1833</v>
      </c>
      <c r="X37" s="2">
        <v>10822</v>
      </c>
      <c r="Y37" s="2">
        <v>38599</v>
      </c>
      <c r="Z37" s="2">
        <v>0</v>
      </c>
      <c r="AA37" s="3">
        <v>4534</v>
      </c>
      <c r="AB37" s="65">
        <v>2</v>
      </c>
      <c r="AC37" s="2">
        <v>5</v>
      </c>
      <c r="AD37" s="2">
        <v>0</v>
      </c>
      <c r="AE37" s="3">
        <v>0</v>
      </c>
      <c r="AF37" s="71"/>
      <c r="AG37" s="65">
        <v>0</v>
      </c>
      <c r="AH37" s="2">
        <v>0</v>
      </c>
      <c r="AI37" s="65">
        <v>656306</v>
      </c>
      <c r="AJ37" s="69">
        <v>559415</v>
      </c>
      <c r="AK37" s="71">
        <v>439640</v>
      </c>
      <c r="AL37" s="67">
        <v>80</v>
      </c>
    </row>
    <row r="38" spans="1:38" ht="13.5">
      <c r="A38" s="48"/>
      <c r="B38" s="62"/>
      <c r="C38" s="62"/>
      <c r="D38" s="62"/>
      <c r="E38" s="62"/>
      <c r="F38" s="73"/>
      <c r="G38" s="74">
        <v>662</v>
      </c>
      <c r="H38" s="73"/>
      <c r="I38" s="75">
        <v>51254</v>
      </c>
      <c r="J38" s="76"/>
      <c r="K38" s="75"/>
      <c r="L38" s="74">
        <v>1332</v>
      </c>
      <c r="M38" s="74">
        <v>0</v>
      </c>
      <c r="N38" s="73"/>
      <c r="O38" s="75"/>
      <c r="P38" s="74"/>
      <c r="Q38" s="74"/>
      <c r="R38" s="77">
        <v>107534</v>
      </c>
      <c r="S38" s="78"/>
      <c r="T38" s="74"/>
      <c r="U38" s="74"/>
      <c r="V38" s="74"/>
      <c r="W38" s="74"/>
      <c r="X38" s="74"/>
      <c r="Y38" s="74"/>
      <c r="Z38" s="74"/>
      <c r="AA38" s="73"/>
      <c r="AB38" s="75"/>
      <c r="AC38" s="74"/>
      <c r="AD38" s="74"/>
      <c r="AE38" s="73"/>
      <c r="AF38" s="75">
        <v>2211</v>
      </c>
      <c r="AG38" s="75"/>
      <c r="AH38" s="74"/>
      <c r="AI38" s="75"/>
      <c r="AJ38" s="75"/>
      <c r="AK38" s="74"/>
      <c r="AL38" s="79"/>
    </row>
    <row r="39" spans="1:39" ht="13.5" customHeight="1">
      <c r="A39" s="122" t="s">
        <v>82</v>
      </c>
      <c r="B39" s="64"/>
      <c r="C39" s="64"/>
      <c r="D39" s="64"/>
      <c r="E39" s="64"/>
      <c r="F39" s="3"/>
      <c r="G39" s="2">
        <v>0</v>
      </c>
      <c r="H39" s="3"/>
      <c r="I39" s="65">
        <v>127252</v>
      </c>
      <c r="J39" s="66">
        <v>63</v>
      </c>
      <c r="K39" s="65"/>
      <c r="L39" s="2">
        <v>178</v>
      </c>
      <c r="M39" s="2">
        <v>0</v>
      </c>
      <c r="N39" s="3"/>
      <c r="O39" s="65"/>
      <c r="P39" s="2"/>
      <c r="Q39" s="2"/>
      <c r="R39" s="107">
        <v>95.8</v>
      </c>
      <c r="S39" s="1"/>
      <c r="T39" s="2"/>
      <c r="U39" s="2"/>
      <c r="V39" s="2"/>
      <c r="W39" s="2"/>
      <c r="X39" s="2"/>
      <c r="Y39" s="2"/>
      <c r="Z39" s="2"/>
      <c r="AA39" s="3"/>
      <c r="AB39" s="65"/>
      <c r="AC39" s="2"/>
      <c r="AD39" s="2"/>
      <c r="AE39" s="3"/>
      <c r="AF39" s="65">
        <v>42785</v>
      </c>
      <c r="AG39" s="65"/>
      <c r="AH39" s="2"/>
      <c r="AI39" s="65"/>
      <c r="AJ39" s="65"/>
      <c r="AK39" s="2"/>
      <c r="AL39" s="67"/>
      <c r="AM39" s="80"/>
    </row>
    <row r="40" spans="1:38" ht="13.5">
      <c r="A40" s="123"/>
      <c r="B40" s="64"/>
      <c r="C40" s="64"/>
      <c r="D40" s="64"/>
      <c r="E40" s="64"/>
      <c r="F40" s="3">
        <v>214120</v>
      </c>
      <c r="G40" s="68">
        <v>11013</v>
      </c>
      <c r="H40" s="3">
        <v>201987</v>
      </c>
      <c r="I40" s="69"/>
      <c r="J40" s="70"/>
      <c r="K40" s="65">
        <v>199642</v>
      </c>
      <c r="L40" s="71"/>
      <c r="M40" s="71"/>
      <c r="N40" s="3">
        <v>8494</v>
      </c>
      <c r="O40" s="65">
        <v>3180</v>
      </c>
      <c r="P40" s="2">
        <v>18642</v>
      </c>
      <c r="Q40" s="2">
        <v>171671</v>
      </c>
      <c r="R40" s="72"/>
      <c r="S40" s="1">
        <v>34</v>
      </c>
      <c r="T40" s="2">
        <v>632</v>
      </c>
      <c r="U40" s="2">
        <v>50466</v>
      </c>
      <c r="V40" s="2">
        <v>76120</v>
      </c>
      <c r="W40" s="2">
        <v>4166</v>
      </c>
      <c r="X40" s="2">
        <v>19842</v>
      </c>
      <c r="Y40" s="2">
        <v>50727</v>
      </c>
      <c r="Z40" s="2">
        <v>0</v>
      </c>
      <c r="AA40" s="3">
        <v>4904</v>
      </c>
      <c r="AB40" s="65">
        <v>8</v>
      </c>
      <c r="AC40" s="2">
        <v>12</v>
      </c>
      <c r="AD40" s="2">
        <v>0</v>
      </c>
      <c r="AE40" s="3">
        <v>0</v>
      </c>
      <c r="AF40" s="71"/>
      <c r="AG40" s="65">
        <v>0</v>
      </c>
      <c r="AH40" s="2">
        <v>0</v>
      </c>
      <c r="AI40" s="65">
        <v>1363625</v>
      </c>
      <c r="AJ40" s="69">
        <v>1209457</v>
      </c>
      <c r="AK40" s="71">
        <v>891902</v>
      </c>
      <c r="AL40" s="67">
        <v>135</v>
      </c>
    </row>
    <row r="41" spans="1:38" ht="13.5">
      <c r="A41" s="124"/>
      <c r="B41" s="62"/>
      <c r="C41" s="62"/>
      <c r="D41" s="62"/>
      <c r="E41" s="62"/>
      <c r="F41" s="73"/>
      <c r="G41" s="74">
        <v>1120</v>
      </c>
      <c r="H41" s="73"/>
      <c r="I41" s="75">
        <v>74735</v>
      </c>
      <c r="J41" s="76"/>
      <c r="K41" s="75"/>
      <c r="L41" s="74">
        <v>2345</v>
      </c>
      <c r="M41" s="74">
        <v>0</v>
      </c>
      <c r="N41" s="73"/>
      <c r="O41" s="75"/>
      <c r="P41" s="74"/>
      <c r="Q41" s="74"/>
      <c r="R41" s="77">
        <v>193493</v>
      </c>
      <c r="S41" s="78"/>
      <c r="T41" s="74"/>
      <c r="U41" s="74"/>
      <c r="V41" s="74"/>
      <c r="W41" s="74"/>
      <c r="X41" s="74"/>
      <c r="Y41" s="74"/>
      <c r="Z41" s="74"/>
      <c r="AA41" s="73"/>
      <c r="AB41" s="75"/>
      <c r="AC41" s="74"/>
      <c r="AD41" s="74"/>
      <c r="AE41" s="73"/>
      <c r="AF41" s="75">
        <v>25291</v>
      </c>
      <c r="AG41" s="75"/>
      <c r="AH41" s="74"/>
      <c r="AI41" s="75"/>
      <c r="AJ41" s="75"/>
      <c r="AK41" s="74"/>
      <c r="AL41" s="79"/>
    </row>
    <row r="42" spans="1:38" ht="13.5">
      <c r="A42" s="20"/>
      <c r="B42" s="64"/>
      <c r="C42" s="64"/>
      <c r="D42" s="64"/>
      <c r="E42" s="64"/>
      <c r="F42" s="3"/>
      <c r="G42" s="2">
        <v>0</v>
      </c>
      <c r="H42" s="3"/>
      <c r="I42" s="65">
        <v>319931</v>
      </c>
      <c r="J42" s="66">
        <v>40</v>
      </c>
      <c r="K42" s="65"/>
      <c r="L42" s="2">
        <v>438</v>
      </c>
      <c r="M42" s="2">
        <v>5</v>
      </c>
      <c r="N42" s="3"/>
      <c r="O42" s="65"/>
      <c r="P42" s="2"/>
      <c r="Q42" s="2"/>
      <c r="R42" s="107">
        <v>71.6</v>
      </c>
      <c r="S42" s="1"/>
      <c r="T42" s="2"/>
      <c r="U42" s="2"/>
      <c r="V42" s="2"/>
      <c r="W42" s="2"/>
      <c r="X42" s="2"/>
      <c r="Y42" s="2"/>
      <c r="Z42" s="2"/>
      <c r="AA42" s="3"/>
      <c r="AB42" s="65"/>
      <c r="AC42" s="2"/>
      <c r="AD42" s="2"/>
      <c r="AE42" s="3"/>
      <c r="AF42" s="65">
        <v>13482</v>
      </c>
      <c r="AG42" s="65"/>
      <c r="AH42" s="2"/>
      <c r="AI42" s="65"/>
      <c r="AJ42" s="65"/>
      <c r="AK42" s="2"/>
      <c r="AL42" s="67"/>
    </row>
    <row r="43" spans="1:38" ht="13.5">
      <c r="A43" s="26" t="s">
        <v>83</v>
      </c>
      <c r="B43" s="64"/>
      <c r="C43" s="64"/>
      <c r="D43" s="64"/>
      <c r="E43" s="64"/>
      <c r="F43" s="3">
        <v>833282</v>
      </c>
      <c r="G43" s="68">
        <v>18334</v>
      </c>
      <c r="H43" s="3">
        <v>799308</v>
      </c>
      <c r="I43" s="69"/>
      <c r="J43" s="70"/>
      <c r="K43" s="65">
        <v>792468</v>
      </c>
      <c r="L43" s="71"/>
      <c r="M43" s="71"/>
      <c r="N43" s="3">
        <v>226887</v>
      </c>
      <c r="O43" s="65">
        <v>26623</v>
      </c>
      <c r="P43" s="2">
        <v>20697</v>
      </c>
      <c r="Q43" s="2">
        <v>525101</v>
      </c>
      <c r="R43" s="72"/>
      <c r="S43" s="1">
        <v>187</v>
      </c>
      <c r="T43" s="2">
        <v>1987</v>
      </c>
      <c r="U43" s="2">
        <v>63075</v>
      </c>
      <c r="V43" s="2">
        <v>254682</v>
      </c>
      <c r="W43" s="2">
        <v>6764</v>
      </c>
      <c r="X43" s="2">
        <v>43255</v>
      </c>
      <c r="Y43" s="2">
        <v>429358</v>
      </c>
      <c r="Z43" s="2">
        <v>0</v>
      </c>
      <c r="AA43" s="3">
        <v>209796</v>
      </c>
      <c r="AB43" s="65">
        <v>6</v>
      </c>
      <c r="AC43" s="2">
        <v>36</v>
      </c>
      <c r="AD43" s="2">
        <v>0</v>
      </c>
      <c r="AE43" s="3">
        <v>0</v>
      </c>
      <c r="AF43" s="71"/>
      <c r="AG43" s="65">
        <v>0</v>
      </c>
      <c r="AH43" s="2">
        <v>0</v>
      </c>
      <c r="AI43" s="65">
        <v>3861606</v>
      </c>
      <c r="AJ43" s="69">
        <v>3155249</v>
      </c>
      <c r="AK43" s="71">
        <v>2323216</v>
      </c>
      <c r="AL43" s="67">
        <v>1374</v>
      </c>
    </row>
    <row r="44" spans="1:38" ht="13.5">
      <c r="A44" s="48"/>
      <c r="B44" s="62"/>
      <c r="C44" s="62"/>
      <c r="D44" s="62"/>
      <c r="E44" s="62"/>
      <c r="F44" s="73"/>
      <c r="G44" s="74">
        <v>15640</v>
      </c>
      <c r="H44" s="73"/>
      <c r="I44" s="75">
        <v>479376</v>
      </c>
      <c r="J44" s="76"/>
      <c r="K44" s="75"/>
      <c r="L44" s="74">
        <v>5845</v>
      </c>
      <c r="M44" s="74">
        <v>995</v>
      </c>
      <c r="N44" s="73"/>
      <c r="O44" s="75"/>
      <c r="P44" s="74"/>
      <c r="Q44" s="74"/>
      <c r="R44" s="77">
        <v>572421</v>
      </c>
      <c r="S44" s="78"/>
      <c r="T44" s="74"/>
      <c r="U44" s="74"/>
      <c r="V44" s="74"/>
      <c r="W44" s="74"/>
      <c r="X44" s="74"/>
      <c r="Y44" s="74"/>
      <c r="Z44" s="74"/>
      <c r="AA44" s="73"/>
      <c r="AB44" s="75"/>
      <c r="AC44" s="74"/>
      <c r="AD44" s="74"/>
      <c r="AE44" s="73"/>
      <c r="AF44" s="75">
        <v>10679</v>
      </c>
      <c r="AG44" s="75"/>
      <c r="AH44" s="74"/>
      <c r="AI44" s="75"/>
      <c r="AJ44" s="75"/>
      <c r="AK44" s="74"/>
      <c r="AL44" s="79"/>
    </row>
    <row r="45" spans="1:38" ht="13.5" customHeight="1">
      <c r="A45" s="122" t="s">
        <v>84</v>
      </c>
      <c r="B45" s="64"/>
      <c r="C45" s="64"/>
      <c r="D45" s="64"/>
      <c r="E45" s="64"/>
      <c r="F45" s="3"/>
      <c r="G45" s="2">
        <v>0</v>
      </c>
      <c r="H45" s="3"/>
      <c r="I45" s="65">
        <v>447183</v>
      </c>
      <c r="J45" s="66">
        <v>44.7</v>
      </c>
      <c r="K45" s="65"/>
      <c r="L45" s="2">
        <v>616</v>
      </c>
      <c r="M45" s="2">
        <v>5</v>
      </c>
      <c r="N45" s="3"/>
      <c r="O45" s="65"/>
      <c r="P45" s="2"/>
      <c r="Q45" s="2"/>
      <c r="R45" s="107">
        <v>76.5</v>
      </c>
      <c r="S45" s="1"/>
      <c r="T45" s="2"/>
      <c r="U45" s="2"/>
      <c r="V45" s="2"/>
      <c r="W45" s="2"/>
      <c r="X45" s="2"/>
      <c r="Y45" s="2"/>
      <c r="Z45" s="2"/>
      <c r="AA45" s="3"/>
      <c r="AB45" s="65"/>
      <c r="AC45" s="2"/>
      <c r="AD45" s="2"/>
      <c r="AE45" s="3"/>
      <c r="AF45" s="65">
        <v>56267</v>
      </c>
      <c r="AG45" s="65"/>
      <c r="AH45" s="2"/>
      <c r="AI45" s="65"/>
      <c r="AJ45" s="65"/>
      <c r="AK45" s="2"/>
      <c r="AL45" s="67"/>
    </row>
    <row r="46" spans="1:38" ht="13.5">
      <c r="A46" s="123"/>
      <c r="B46" s="64"/>
      <c r="C46" s="64"/>
      <c r="D46" s="64"/>
      <c r="E46" s="64"/>
      <c r="F46" s="3">
        <v>1047402</v>
      </c>
      <c r="G46" s="68">
        <v>29347</v>
      </c>
      <c r="H46" s="3">
        <v>1001295</v>
      </c>
      <c r="I46" s="69"/>
      <c r="J46" s="70"/>
      <c r="K46" s="65">
        <v>992110</v>
      </c>
      <c r="L46" s="71"/>
      <c r="M46" s="71"/>
      <c r="N46" s="3">
        <v>235381</v>
      </c>
      <c r="O46" s="65">
        <v>29803</v>
      </c>
      <c r="P46" s="2">
        <v>39339</v>
      </c>
      <c r="Q46" s="2">
        <v>696772</v>
      </c>
      <c r="R46" s="108"/>
      <c r="S46" s="1">
        <v>221</v>
      </c>
      <c r="T46" s="2">
        <v>2619</v>
      </c>
      <c r="U46" s="2">
        <v>113541</v>
      </c>
      <c r="V46" s="2">
        <v>330802</v>
      </c>
      <c r="W46" s="2">
        <v>10930</v>
      </c>
      <c r="X46" s="2">
        <v>63097</v>
      </c>
      <c r="Y46" s="2">
        <v>480085</v>
      </c>
      <c r="Z46" s="2">
        <v>0</v>
      </c>
      <c r="AA46" s="3">
        <v>214700</v>
      </c>
      <c r="AB46" s="65">
        <v>14</v>
      </c>
      <c r="AC46" s="2">
        <v>48</v>
      </c>
      <c r="AD46" s="2">
        <v>0</v>
      </c>
      <c r="AE46" s="3">
        <v>0</v>
      </c>
      <c r="AF46" s="71"/>
      <c r="AG46" s="65">
        <v>0</v>
      </c>
      <c r="AH46" s="2">
        <v>0</v>
      </c>
      <c r="AI46" s="65">
        <v>5225231</v>
      </c>
      <c r="AJ46" s="69">
        <v>4364706</v>
      </c>
      <c r="AK46" s="71">
        <v>3215118</v>
      </c>
      <c r="AL46" s="67">
        <v>1509</v>
      </c>
    </row>
    <row r="47" spans="1:38" ht="13.5">
      <c r="A47" s="124"/>
      <c r="B47" s="62"/>
      <c r="C47" s="62"/>
      <c r="D47" s="62"/>
      <c r="E47" s="62"/>
      <c r="F47" s="73"/>
      <c r="G47" s="74">
        <v>16760</v>
      </c>
      <c r="H47" s="73"/>
      <c r="I47" s="75">
        <v>554111</v>
      </c>
      <c r="J47" s="76"/>
      <c r="K47" s="75"/>
      <c r="L47" s="74">
        <v>8190</v>
      </c>
      <c r="M47" s="74">
        <v>995</v>
      </c>
      <c r="N47" s="73"/>
      <c r="O47" s="75"/>
      <c r="P47" s="74"/>
      <c r="Q47" s="74"/>
      <c r="R47" s="77">
        <v>765914</v>
      </c>
      <c r="S47" s="78"/>
      <c r="T47" s="74"/>
      <c r="U47" s="74"/>
      <c r="V47" s="74"/>
      <c r="W47" s="74"/>
      <c r="X47" s="74"/>
      <c r="Y47" s="74"/>
      <c r="Z47" s="74"/>
      <c r="AA47" s="73"/>
      <c r="AB47" s="75"/>
      <c r="AC47" s="74"/>
      <c r="AD47" s="74"/>
      <c r="AE47" s="73"/>
      <c r="AF47" s="75">
        <v>35970</v>
      </c>
      <c r="AG47" s="75"/>
      <c r="AH47" s="74"/>
      <c r="AI47" s="75"/>
      <c r="AJ47" s="75"/>
      <c r="AK47" s="74"/>
      <c r="AL47" s="79"/>
    </row>
    <row r="48" spans="1:38" ht="13.5">
      <c r="A48" s="20"/>
      <c r="B48" s="64"/>
      <c r="C48" s="64"/>
      <c r="D48" s="64"/>
      <c r="E48" s="64"/>
      <c r="F48" s="3"/>
      <c r="G48" s="2"/>
      <c r="H48" s="3"/>
      <c r="I48" s="65"/>
      <c r="J48" s="66"/>
      <c r="K48" s="65"/>
      <c r="L48" s="2"/>
      <c r="M48" s="2"/>
      <c r="N48" s="3"/>
      <c r="O48" s="65"/>
      <c r="P48" s="2"/>
      <c r="Q48" s="2"/>
      <c r="R48" s="81"/>
      <c r="S48" s="1"/>
      <c r="T48" s="2"/>
      <c r="U48" s="2"/>
      <c r="V48" s="2"/>
      <c r="W48" s="2"/>
      <c r="X48" s="2"/>
      <c r="Y48" s="2"/>
      <c r="Z48" s="2"/>
      <c r="AA48" s="3"/>
      <c r="AB48" s="65"/>
      <c r="AC48" s="2"/>
      <c r="AD48" s="2"/>
      <c r="AE48" s="3"/>
      <c r="AF48" s="65"/>
      <c r="AG48" s="65"/>
      <c r="AH48" s="2"/>
      <c r="AI48" s="65"/>
      <c r="AJ48" s="65"/>
      <c r="AK48" s="2"/>
      <c r="AL48" s="67"/>
    </row>
    <row r="49" spans="1:38" ht="13.5">
      <c r="A49" s="20"/>
      <c r="B49" s="64"/>
      <c r="C49" s="64"/>
      <c r="D49" s="64"/>
      <c r="E49" s="64"/>
      <c r="F49" s="3"/>
      <c r="G49" s="68"/>
      <c r="H49" s="3"/>
      <c r="I49" s="69"/>
      <c r="J49" s="70"/>
      <c r="K49" s="65"/>
      <c r="L49" s="71"/>
      <c r="M49" s="71"/>
      <c r="N49" s="3"/>
      <c r="O49" s="65"/>
      <c r="P49" s="2"/>
      <c r="Q49" s="2"/>
      <c r="R49" s="72"/>
      <c r="S49" s="1"/>
      <c r="T49" s="2"/>
      <c r="U49" s="2"/>
      <c r="V49" s="2"/>
      <c r="W49" s="2"/>
      <c r="X49" s="2"/>
      <c r="Y49" s="2"/>
      <c r="Z49" s="2"/>
      <c r="AA49" s="3"/>
      <c r="AB49" s="65"/>
      <c r="AC49" s="2"/>
      <c r="AD49" s="2"/>
      <c r="AE49" s="3"/>
      <c r="AF49" s="71"/>
      <c r="AG49" s="65"/>
      <c r="AH49" s="2"/>
      <c r="AI49" s="65"/>
      <c r="AJ49" s="69"/>
      <c r="AK49" s="71"/>
      <c r="AL49" s="67"/>
    </row>
    <row r="50" spans="1:38" ht="13.5">
      <c r="A50" s="48"/>
      <c r="B50" s="62"/>
      <c r="C50" s="62"/>
      <c r="D50" s="62"/>
      <c r="E50" s="62"/>
      <c r="F50" s="73"/>
      <c r="G50" s="74"/>
      <c r="H50" s="73"/>
      <c r="I50" s="75"/>
      <c r="J50" s="76"/>
      <c r="K50" s="75"/>
      <c r="L50" s="74"/>
      <c r="M50" s="74"/>
      <c r="N50" s="73"/>
      <c r="O50" s="75"/>
      <c r="P50" s="74"/>
      <c r="Q50" s="74"/>
      <c r="R50" s="77"/>
      <c r="S50" s="78"/>
      <c r="T50" s="74"/>
      <c r="U50" s="74"/>
      <c r="V50" s="74"/>
      <c r="W50" s="74"/>
      <c r="X50" s="74"/>
      <c r="Y50" s="74"/>
      <c r="Z50" s="74"/>
      <c r="AA50" s="73"/>
      <c r="AB50" s="75"/>
      <c r="AC50" s="74"/>
      <c r="AD50" s="74"/>
      <c r="AE50" s="73"/>
      <c r="AF50" s="75"/>
      <c r="AG50" s="75"/>
      <c r="AH50" s="74"/>
      <c r="AI50" s="75"/>
      <c r="AJ50" s="75"/>
      <c r="AK50" s="74"/>
      <c r="AL50" s="79"/>
    </row>
    <row r="51" spans="1:38" ht="13.5">
      <c r="A51" s="20"/>
      <c r="B51" s="64"/>
      <c r="C51" s="64"/>
      <c r="D51" s="64"/>
      <c r="E51" s="64"/>
      <c r="F51" s="3"/>
      <c r="G51" s="2"/>
      <c r="H51" s="3"/>
      <c r="I51" s="65"/>
      <c r="J51" s="66"/>
      <c r="K51" s="65"/>
      <c r="L51" s="2"/>
      <c r="M51" s="2"/>
      <c r="N51" s="3"/>
      <c r="O51" s="65"/>
      <c r="P51" s="2"/>
      <c r="Q51" s="2"/>
      <c r="R51" s="81"/>
      <c r="S51" s="1"/>
      <c r="T51" s="2"/>
      <c r="U51" s="2"/>
      <c r="V51" s="2"/>
      <c r="W51" s="2"/>
      <c r="X51" s="2"/>
      <c r="Y51" s="2"/>
      <c r="Z51" s="2"/>
      <c r="AA51" s="3"/>
      <c r="AB51" s="65"/>
      <c r="AC51" s="2"/>
      <c r="AD51" s="2"/>
      <c r="AE51" s="3"/>
      <c r="AF51" s="65"/>
      <c r="AG51" s="65"/>
      <c r="AH51" s="2"/>
      <c r="AI51" s="65"/>
      <c r="AJ51" s="65"/>
      <c r="AK51" s="2"/>
      <c r="AL51" s="67"/>
    </row>
    <row r="52" spans="1:38" ht="13.5">
      <c r="A52" s="20"/>
      <c r="B52" s="64"/>
      <c r="C52" s="64"/>
      <c r="D52" s="64"/>
      <c r="E52" s="64"/>
      <c r="F52" s="3"/>
      <c r="G52" s="68"/>
      <c r="H52" s="3"/>
      <c r="I52" s="69"/>
      <c r="J52" s="70"/>
      <c r="K52" s="65"/>
      <c r="L52" s="71"/>
      <c r="M52" s="71"/>
      <c r="N52" s="3"/>
      <c r="O52" s="65"/>
      <c r="P52" s="2"/>
      <c r="Q52" s="2"/>
      <c r="R52" s="72"/>
      <c r="S52" s="1"/>
      <c r="T52" s="2"/>
      <c r="U52" s="2"/>
      <c r="V52" s="2"/>
      <c r="W52" s="2"/>
      <c r="X52" s="2"/>
      <c r="Y52" s="2"/>
      <c r="Z52" s="2"/>
      <c r="AA52" s="3"/>
      <c r="AB52" s="65"/>
      <c r="AC52" s="2"/>
      <c r="AD52" s="2"/>
      <c r="AE52" s="3"/>
      <c r="AF52" s="71"/>
      <c r="AG52" s="65"/>
      <c r="AH52" s="2"/>
      <c r="AI52" s="65"/>
      <c r="AJ52" s="69"/>
      <c r="AK52" s="71"/>
      <c r="AL52" s="67"/>
    </row>
    <row r="53" spans="1:38" ht="13.5">
      <c r="A53" s="48"/>
      <c r="B53" s="62"/>
      <c r="C53" s="62"/>
      <c r="D53" s="62"/>
      <c r="E53" s="62"/>
      <c r="F53" s="73"/>
      <c r="G53" s="74"/>
      <c r="H53" s="73"/>
      <c r="I53" s="75"/>
      <c r="J53" s="76"/>
      <c r="K53" s="75"/>
      <c r="L53" s="74"/>
      <c r="M53" s="74"/>
      <c r="N53" s="73"/>
      <c r="O53" s="75"/>
      <c r="P53" s="74"/>
      <c r="Q53" s="74"/>
      <c r="R53" s="77"/>
      <c r="S53" s="78"/>
      <c r="T53" s="74"/>
      <c r="U53" s="74"/>
      <c r="V53" s="74"/>
      <c r="W53" s="74"/>
      <c r="X53" s="74"/>
      <c r="Y53" s="74"/>
      <c r="Z53" s="74"/>
      <c r="AA53" s="73"/>
      <c r="AB53" s="75"/>
      <c r="AC53" s="74"/>
      <c r="AD53" s="74"/>
      <c r="AE53" s="73"/>
      <c r="AF53" s="75"/>
      <c r="AG53" s="75"/>
      <c r="AH53" s="74"/>
      <c r="AI53" s="75"/>
      <c r="AJ53" s="75"/>
      <c r="AK53" s="74"/>
      <c r="AL53" s="79"/>
    </row>
    <row r="54" spans="1:38" ht="13.5">
      <c r="A54" s="20"/>
      <c r="B54" s="64"/>
      <c r="C54" s="64"/>
      <c r="D54" s="64"/>
      <c r="E54" s="64"/>
      <c r="F54" s="3"/>
      <c r="G54" s="2">
        <f>SUM(G9,G12,G18,G21,G33,G36,G42)</f>
        <v>0</v>
      </c>
      <c r="H54" s="3"/>
      <c r="I54" s="65">
        <f>SUM(I9,I12,I18,I21,I33,I36,I42)</f>
        <v>593792.3</v>
      </c>
      <c r="J54" s="110">
        <f>IF(H55=0,0,I54/H55*100)</f>
        <v>49.23389229477936</v>
      </c>
      <c r="K54" s="65"/>
      <c r="L54" s="2">
        <f>SUM(L9,L12,L18,L21,L33,L36,L42)</f>
        <v>798</v>
      </c>
      <c r="M54" s="2">
        <f>SUM(M9,M12,M18,M21,M33,M36,M42)</f>
        <v>16</v>
      </c>
      <c r="N54" s="3"/>
      <c r="O54" s="65"/>
      <c r="P54" s="2"/>
      <c r="Q54" s="2"/>
      <c r="R54" s="111">
        <f>IF(H55=0,0,(O55+P55+Q55)/H55*100)</f>
        <v>79.03763158193664</v>
      </c>
      <c r="S54" s="1"/>
      <c r="T54" s="2"/>
      <c r="U54" s="2"/>
      <c r="V54" s="2"/>
      <c r="W54" s="2"/>
      <c r="X54" s="2"/>
      <c r="Y54" s="2"/>
      <c r="Z54" s="2"/>
      <c r="AA54" s="3"/>
      <c r="AB54" s="65"/>
      <c r="AC54" s="2"/>
      <c r="AD54" s="2"/>
      <c r="AE54" s="3"/>
      <c r="AF54" s="65">
        <f>SUM(AF9,AF12,AF18,AF21,AF33,AF36,AF42)</f>
        <v>155049.6</v>
      </c>
      <c r="AG54" s="65"/>
      <c r="AH54" s="2"/>
      <c r="AI54" s="65"/>
      <c r="AJ54" s="65"/>
      <c r="AK54" s="2"/>
      <c r="AL54" s="67"/>
    </row>
    <row r="55" spans="1:38" ht="13.5">
      <c r="A55" s="26" t="s">
        <v>85</v>
      </c>
      <c r="B55" s="64"/>
      <c r="C55" s="64"/>
      <c r="D55" s="64"/>
      <c r="E55" s="64"/>
      <c r="F55" s="3">
        <f>SUM(F10,F13,F19,F22,F34,F37,F43)</f>
        <v>1279210.4</v>
      </c>
      <c r="G55" s="68">
        <f>SUM(G10,G13,G19,G22,G34,G37,G43)</f>
        <v>29347</v>
      </c>
      <c r="H55" s="3">
        <f>SUM(H10,H13,H19,H22,H34,H37,H43)</f>
        <v>1206064.1</v>
      </c>
      <c r="I55" s="69"/>
      <c r="J55" s="112"/>
      <c r="K55" s="65">
        <f>SUM(K10,K13,K19,K22,K34,K37,K43)</f>
        <v>1185610.1</v>
      </c>
      <c r="L55" s="71"/>
      <c r="M55" s="71"/>
      <c r="N55" s="3">
        <f>SUM(N10,N13,N19,N22,N34,N37,N43)</f>
        <v>252819.6</v>
      </c>
      <c r="O55" s="65">
        <f>SUM(O10,O13,O19,O22,O34,O37,O43)</f>
        <v>34159.5</v>
      </c>
      <c r="P55" s="2">
        <f>SUM(P10,P13,P19,P22,P34,P37,P43)</f>
        <v>140056.9</v>
      </c>
      <c r="Q55" s="2">
        <f>SUM(Q10,Q13,Q19,Q22,Q34,Q37,Q43)</f>
        <v>779028.1</v>
      </c>
      <c r="R55" s="72"/>
      <c r="S55" s="1">
        <f aca="true" t="shared" si="8" ref="S55:AE55">SUM(S10,S13,S19,S22,S34,S37,S43)</f>
        <v>234.2</v>
      </c>
      <c r="T55" s="2">
        <f t="shared" si="8"/>
        <v>9857.8</v>
      </c>
      <c r="U55" s="2">
        <f t="shared" si="8"/>
        <v>230921.2</v>
      </c>
      <c r="V55" s="2">
        <f t="shared" si="8"/>
        <v>352809.1</v>
      </c>
      <c r="W55" s="2">
        <f t="shared" si="8"/>
        <v>11506.1</v>
      </c>
      <c r="X55" s="2">
        <f t="shared" si="8"/>
        <v>81994.3</v>
      </c>
      <c r="Y55" s="2">
        <f t="shared" si="8"/>
        <v>518771.4</v>
      </c>
      <c r="Z55" s="2">
        <f t="shared" si="8"/>
        <v>14221.8</v>
      </c>
      <c r="AA55" s="3">
        <f t="shared" si="8"/>
        <v>228921.8</v>
      </c>
      <c r="AB55" s="65">
        <f t="shared" si="8"/>
        <v>17</v>
      </c>
      <c r="AC55" s="65">
        <f t="shared" si="8"/>
        <v>52</v>
      </c>
      <c r="AD55" s="65">
        <f t="shared" si="8"/>
        <v>0</v>
      </c>
      <c r="AE55" s="65">
        <f t="shared" si="8"/>
        <v>0</v>
      </c>
      <c r="AF55" s="71"/>
      <c r="AG55" s="65">
        <f aca="true" t="shared" si="9" ref="AG55:AL55">SUM(AG10,AG13,AG19,AG22,AG34,AG37,AG43)</f>
        <v>16</v>
      </c>
      <c r="AH55" s="2">
        <f t="shared" si="9"/>
        <v>0</v>
      </c>
      <c r="AI55" s="65">
        <f t="shared" si="9"/>
        <v>7942847.1</v>
      </c>
      <c r="AJ55" s="69">
        <f t="shared" si="9"/>
        <v>6257250.6</v>
      </c>
      <c r="AK55" s="71">
        <f t="shared" si="9"/>
        <v>4363333</v>
      </c>
      <c r="AL55" s="67">
        <f t="shared" si="9"/>
        <v>1528</v>
      </c>
    </row>
    <row r="56" spans="1:38" ht="14.25" thickBot="1">
      <c r="A56" s="113"/>
      <c r="B56" s="114"/>
      <c r="C56" s="114"/>
      <c r="D56" s="114"/>
      <c r="E56" s="114"/>
      <c r="F56" s="115"/>
      <c r="G56" s="116">
        <f>SUM(G11,G14,G20,G23,G35,G38,G44)</f>
        <v>43799.3</v>
      </c>
      <c r="H56" s="115"/>
      <c r="I56" s="117">
        <f>SUM(I11,I14,I20,I23,I35,I38,I44)</f>
        <v>612270.8</v>
      </c>
      <c r="J56" s="115"/>
      <c r="K56" s="117"/>
      <c r="L56" s="116">
        <f>SUM(L11,L14,L20,L23,L35,L38,L44)</f>
        <v>14124.7</v>
      </c>
      <c r="M56" s="116">
        <f>SUM(M11,M14,M20,M23,M35,M38,M44)</f>
        <v>6329.3</v>
      </c>
      <c r="N56" s="115"/>
      <c r="O56" s="117"/>
      <c r="P56" s="116"/>
      <c r="Q56" s="116"/>
      <c r="R56" s="118">
        <f>SUM(O55:Q55)</f>
        <v>953244.5</v>
      </c>
      <c r="S56" s="119"/>
      <c r="T56" s="116"/>
      <c r="U56" s="116"/>
      <c r="V56" s="116"/>
      <c r="W56" s="116"/>
      <c r="X56" s="116"/>
      <c r="Y56" s="116"/>
      <c r="Z56" s="116"/>
      <c r="AA56" s="115"/>
      <c r="AB56" s="117"/>
      <c r="AC56" s="116"/>
      <c r="AD56" s="116"/>
      <c r="AE56" s="115"/>
      <c r="AF56" s="117">
        <f>SUM(AF11,AF14,AF20,AF23,AF35,AF38,AF44)</f>
        <v>103754.9</v>
      </c>
      <c r="AG56" s="117"/>
      <c r="AH56" s="116"/>
      <c r="AI56" s="117"/>
      <c r="AJ56" s="117"/>
      <c r="AK56" s="116"/>
      <c r="AL56" s="120"/>
    </row>
    <row r="57" spans="1:38" ht="13.5">
      <c r="A57" s="82" t="s">
        <v>86</v>
      </c>
      <c r="B57" s="82"/>
      <c r="C57" s="82"/>
      <c r="D57" s="82"/>
      <c r="E57" s="82"/>
      <c r="F57" s="82"/>
      <c r="G57" s="82"/>
      <c r="H57" s="82"/>
      <c r="I57" s="82"/>
      <c r="J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>
      <c r="A58" s="82" t="s">
        <v>0</v>
      </c>
      <c r="B58" s="82"/>
      <c r="C58" s="82"/>
      <c r="D58" s="82"/>
      <c r="E58" s="82"/>
      <c r="F58" s="82"/>
      <c r="G58" s="82"/>
      <c r="H58" s="82"/>
      <c r="I58" s="82"/>
      <c r="J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9:38" ht="13.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9:38" ht="13.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</sheetData>
  <sheetProtection/>
  <mergeCells count="36">
    <mergeCell ref="AI3:AK4"/>
    <mergeCell ref="AG4:AH4"/>
    <mergeCell ref="I1:O1"/>
    <mergeCell ref="Y1:AH1"/>
    <mergeCell ref="S3:AA4"/>
    <mergeCell ref="AB3:AE4"/>
    <mergeCell ref="AF3:AF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2015-03-23T06:55:11Z</cp:lastPrinted>
  <dcterms:created xsi:type="dcterms:W3CDTF">2011-04-25T09:22:33Z</dcterms:created>
  <dcterms:modified xsi:type="dcterms:W3CDTF">2015-04-07T08:12:12Z</dcterms:modified>
  <cp:category/>
  <cp:version/>
  <cp:contentType/>
  <cp:contentStatus/>
</cp:coreProperties>
</file>