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015" windowHeight="8070" tabRatio="697" activeTab="0"/>
  </bookViews>
  <sheets>
    <sheet name="インフルエンザ【20_21シーズン】36-" sheetId="1" r:id="rId1"/>
    <sheet name="（参考）インフルエンザ【2021年】" sheetId="2" r:id="rId2"/>
    <sheet name="RSウイルス感染症【20_21シーズン】 23-" sheetId="3" r:id="rId3"/>
    <sheet name="（参考）RSウイルス感染症【2021年】" sheetId="4" r:id="rId4"/>
    <sheet name="咽頭結膜熱" sheetId="5" r:id="rId5"/>
    <sheet name="A群溶レン菌咽頭炎" sheetId="6" r:id="rId6"/>
    <sheet name="感染性胃腸炎【20_21シーズン】36-" sheetId="7" r:id="rId7"/>
    <sheet name="（参考）感染性胃腸炎【2021年】" sheetId="8" r:id="rId8"/>
    <sheet name="水痘【20_21シーズン】36-" sheetId="9" r:id="rId9"/>
    <sheet name="（参考）水痘 【2021年】" sheetId="10" r:id="rId10"/>
    <sheet name="手足口病" sheetId="11" r:id="rId11"/>
    <sheet name="伝染性紅斑" sheetId="12" r:id="rId12"/>
    <sheet name="突発性発しん" sheetId="13" r:id="rId13"/>
    <sheet name="ヘルパンギーナ" sheetId="14" r:id="rId14"/>
    <sheet name="流行性耳下腺炎" sheetId="15" r:id="rId15"/>
    <sheet name="急性出血性結膜炎" sheetId="16" r:id="rId16"/>
    <sheet name="流行性角結膜炎" sheetId="17" r:id="rId17"/>
    <sheet name="ロタウイルス胃腸炎、細菌性髄膜炎" sheetId="18" r:id="rId18"/>
    <sheet name="無菌性髄膜炎、マイコプラズマ肺炎" sheetId="19" r:id="rId19"/>
    <sheet name="クラミジア肺炎" sheetId="20" r:id="rId20"/>
    <sheet name="性器クラミジア感染症・性器ヘルペスウイルス感染症" sheetId="21" r:id="rId21"/>
    <sheet name="尖圭コンジローマ・淋菌感染症" sheetId="22" r:id="rId22"/>
    <sheet name="月報_基幹定点" sheetId="23" r:id="rId23"/>
  </sheets>
  <externalReferences>
    <externalReference r:id="rId26"/>
  </externalReferences>
  <definedNames>
    <definedName name="_xlnm.Print_Area" localSheetId="3">'（参考）RSウイルス感染症【2021年】'!$A$1:$AB$59</definedName>
    <definedName name="_xlnm.Print_Area" localSheetId="1">'（参考）インフルエンザ【2021年】'!$A$1:$AB$59</definedName>
    <definedName name="_xlnm.Print_Area" localSheetId="7">'（参考）感染性胃腸炎【2021年】'!$A$1:$AB$59</definedName>
    <definedName name="_xlnm.Print_Area" localSheetId="9">'（参考）水痘 【2021年】'!$A$1:$AB$59</definedName>
    <definedName name="_xlnm.Print_Area" localSheetId="5">'A群溶レン菌咽頭炎'!$A$1:$AB$59</definedName>
    <definedName name="_xlnm.Print_Area" localSheetId="2">'RSウイルス感染症【20_21シーズン】 23-'!$A$1:$AB$59</definedName>
    <definedName name="_xlnm.Print_Area" localSheetId="0">'インフルエンザ【20_21シーズン】36-'!$A$1:$AB$59</definedName>
    <definedName name="_xlnm.Print_Area" localSheetId="19">'クラミジア肺炎'!$A$1:$AO$59</definedName>
    <definedName name="_xlnm.Print_Area" localSheetId="13">'ヘルパンギーナ'!$A$1:$AB$59</definedName>
    <definedName name="_xlnm.Print_Area" localSheetId="17">'ロタウイルス胃腸炎、細菌性髄膜炎'!$A$1:$AO$59</definedName>
    <definedName name="_xlnm.Print_Area" localSheetId="4">'咽頭結膜熱'!$A$1:$AB$59</definedName>
    <definedName name="_xlnm.Print_Area" localSheetId="6">'感染性胃腸炎【20_21シーズン】36-'!$A$1:$AB$59</definedName>
    <definedName name="_xlnm.Print_Area" localSheetId="15">'急性出血性結膜炎'!$A$1:$Z$59</definedName>
    <definedName name="_xlnm.Print_Area" localSheetId="22">'月報_基幹定点'!$A$1:$Y$75</definedName>
    <definedName name="_xlnm.Print_Area" localSheetId="10">'手足口病'!$A$1:$AB$59</definedName>
    <definedName name="_xlnm.Print_Area" localSheetId="8">'水痘【20_21シーズン】36-'!$A$1:$AB$59</definedName>
    <definedName name="_xlnm.Print_Area" localSheetId="20">'性器クラミジア感染症・性器ヘルペスウイルス感染症'!$A$1:$AA$37</definedName>
    <definedName name="_xlnm.Print_Area" localSheetId="21">'尖圭コンジローマ・淋菌感染症'!$A$1:$AA$37</definedName>
    <definedName name="_xlnm.Print_Area" localSheetId="11">'伝染性紅斑'!$A$1:$AB$59</definedName>
    <definedName name="_xlnm.Print_Area" localSheetId="12">'突発性発しん'!$A$1:$AB$59</definedName>
    <definedName name="_xlnm.Print_Area" localSheetId="18">'無菌性髄膜炎、マイコプラズマ肺炎'!$A$1:$AO$59</definedName>
    <definedName name="_xlnm.Print_Area" localSheetId="16">'流行性角結膜炎'!$A$1:$Z$59</definedName>
    <definedName name="_xlnm.Print_Area" localSheetId="14">'流行性耳下腺炎'!$A$1:$AB$59</definedName>
  </definedNames>
  <calcPr calcMode="manual" fullCalcOnLoad="1"/>
</workbook>
</file>

<file path=xl/sharedStrings.xml><?xml version="1.0" encoding="utf-8"?>
<sst xmlns="http://schemas.openxmlformats.org/spreadsheetml/2006/main" count="1269" uniqueCount="82">
  <si>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</si>
  <si>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</si>
  <si>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</si>
  <si>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</si>
  <si>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</si>
  <si>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</si>
  <si>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</si>
  <si>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</si>
  <si>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</si>
  <si>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</si>
  <si>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</si>
  <si>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</si>
  <si>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松山市</t>
  </si>
  <si>
    <t>愛媛県</t>
  </si>
  <si>
    <t>月</t>
  </si>
  <si>
    <t>週</t>
  </si>
  <si>
    <t>患者報告数</t>
  </si>
  <si>
    <t>　愛媛県</t>
  </si>
  <si>
    <t>　全　国</t>
  </si>
  <si>
    <t>全　国</t>
  </si>
  <si>
    <t>合計</t>
  </si>
  <si>
    <t>細菌性髄膜炎</t>
  </si>
  <si>
    <t>無菌性髄膜炎</t>
  </si>
  <si>
    <t>マイコプラズマ肺炎</t>
  </si>
  <si>
    <t>クラミジア肺炎（オウム病は除く）</t>
  </si>
  <si>
    <t>咽頭結膜熱</t>
  </si>
  <si>
    <t>A群溶血性レンサ球菌咽頭炎</t>
  </si>
  <si>
    <t>手足口病</t>
  </si>
  <si>
    <t>伝染性紅斑</t>
  </si>
  <si>
    <t>流行性耳下腺炎</t>
  </si>
  <si>
    <t>急性出血性結膜炎</t>
  </si>
  <si>
    <t>流行性角結膜炎</t>
  </si>
  <si>
    <t>突発性発しん</t>
  </si>
  <si>
    <t>性器クラミジア感染症</t>
  </si>
  <si>
    <t>性器ヘルペスウイルス感染症</t>
  </si>
  <si>
    <t>尖圭コンジローマ</t>
  </si>
  <si>
    <t>淋菌感染症</t>
  </si>
  <si>
    <t>メチシリン耐性黄色ブドウ球菌感染症</t>
  </si>
  <si>
    <t>ペニシリン耐性肺炎球菌感染症</t>
  </si>
  <si>
    <t>薬剤耐性緑膿菌感染症</t>
  </si>
  <si>
    <t>四国中央</t>
  </si>
  <si>
    <t>西条</t>
  </si>
  <si>
    <t>今治</t>
  </si>
  <si>
    <t>八幡浜</t>
  </si>
  <si>
    <t>宇和島</t>
  </si>
  <si>
    <t>ヘルパンギーナ</t>
  </si>
  <si>
    <t>定点当たり報告数</t>
  </si>
  <si>
    <t>定点当たり報告数</t>
  </si>
  <si>
    <t>患者報告数</t>
  </si>
  <si>
    <t>西条</t>
  </si>
  <si>
    <t>薬剤耐性アシネトバクター感染症</t>
  </si>
  <si>
    <t>中予</t>
  </si>
  <si>
    <t>0.00</t>
  </si>
  <si>
    <t>ロタウイルス胃腸炎</t>
  </si>
  <si>
    <t>全数届出へ変更</t>
  </si>
  <si>
    <r>
      <t>2015</t>
    </r>
    <r>
      <rPr>
        <sz val="11"/>
        <rFont val="ＭＳ Ｐゴシック"/>
        <family val="3"/>
      </rPr>
      <t>年　保健所別</t>
    </r>
  </si>
  <si>
    <t>2018
／
2019</t>
  </si>
  <si>
    <t>2019
／
2020</t>
  </si>
  <si>
    <t>―</t>
  </si>
  <si>
    <t>―</t>
  </si>
  <si>
    <r>
      <t xml:space="preserve">2020
</t>
    </r>
    <r>
      <rPr>
        <sz val="11"/>
        <rFont val="ＭＳ Ｐ明朝"/>
        <family val="1"/>
      </rPr>
      <t xml:space="preserve">／
</t>
    </r>
    <r>
      <rPr>
        <sz val="11"/>
        <rFont val="Century"/>
        <family val="1"/>
      </rPr>
      <t>2021</t>
    </r>
  </si>
  <si>
    <t>2020
／
2021</t>
  </si>
  <si>
    <r>
      <t>2020/2021</t>
    </r>
    <r>
      <rPr>
        <sz val="11"/>
        <rFont val="ＭＳ Ｐゴシック"/>
        <family val="3"/>
      </rPr>
      <t>シーズン　保健所別</t>
    </r>
  </si>
  <si>
    <r>
      <t>2021</t>
    </r>
    <r>
      <rPr>
        <sz val="11"/>
        <rFont val="ＭＳ Ｐゴシック"/>
        <family val="3"/>
      </rPr>
      <t>年　保健所別</t>
    </r>
  </si>
  <si>
    <t>—</t>
  </si>
  <si>
    <t>—</t>
  </si>
  <si>
    <r>
      <t>RSウイルス感染症</t>
    </r>
    <r>
      <rPr>
        <sz val="12"/>
        <rFont val="ＭＳ Ｐゴシック"/>
        <family val="3"/>
      </rPr>
      <t>　【2020/2021シーズン（2020年第23週～2021年第22週）】</t>
    </r>
  </si>
  <si>
    <r>
      <t>（参考）RSウイルス感染症</t>
    </r>
    <r>
      <rPr>
        <sz val="12"/>
        <rFont val="ＭＳ Ｐゴシック"/>
        <family val="3"/>
      </rPr>
      <t>　【2021年第1週～2021年第52週】</t>
    </r>
  </si>
  <si>
    <r>
      <t>（参考）インフルエンザ</t>
    </r>
    <r>
      <rPr>
        <sz val="12"/>
        <rFont val="ＭＳ Ｐゴシック"/>
        <family val="3"/>
      </rPr>
      <t>　【2021年第1週～2021年第52週】</t>
    </r>
  </si>
  <si>
    <r>
      <t>感染性胃腸炎</t>
    </r>
    <r>
      <rPr>
        <sz val="12"/>
        <rFont val="ＭＳ Ｐゴシック"/>
        <family val="3"/>
      </rPr>
      <t>　【2020/2021シーズン（2020年第36週～2021年第35週）】</t>
    </r>
  </si>
  <si>
    <r>
      <t>（参考）感染性胃腸炎</t>
    </r>
    <r>
      <rPr>
        <sz val="12"/>
        <rFont val="ＭＳ Ｐゴシック"/>
        <family val="3"/>
      </rPr>
      <t>　【2021年第1週～2021年第52週】</t>
    </r>
  </si>
  <si>
    <t>―</t>
  </si>
  <si>
    <t>―</t>
  </si>
  <si>
    <t>―</t>
  </si>
  <si>
    <t>―</t>
  </si>
  <si>
    <t>―</t>
  </si>
  <si>
    <t>―</t>
  </si>
  <si>
    <r>
      <t>水痘　</t>
    </r>
    <r>
      <rPr>
        <sz val="12"/>
        <rFont val="ＭＳ Ｐゴシック"/>
        <family val="3"/>
      </rPr>
      <t>【2020/2021シーズン（2020年第36週～2021年第35週）】</t>
    </r>
  </si>
  <si>
    <r>
      <t>（参考）水痘　</t>
    </r>
    <r>
      <rPr>
        <sz val="12"/>
        <rFont val="ＭＳ Ｐゴシック"/>
        <family val="3"/>
      </rPr>
      <t>【2021年第1週～2021年第52週】</t>
    </r>
  </si>
  <si>
    <t>―</t>
  </si>
  <si>
    <t xml:space="preserve"> </t>
  </si>
  <si>
    <r>
      <t>インフルエンザ</t>
    </r>
    <r>
      <rPr>
        <sz val="12"/>
        <rFont val="ＭＳ Ｐゴシック"/>
        <family val="3"/>
      </rPr>
      <t>　【2020/2021シーズン（2020年第36週～2021年第35週）】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</si>
</sst>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_ "/>
    <numFmt numFmtId="187" formatCode="0.00_ "/>
    <numFmt numFmtId="188" formatCode="0.0_ "/>
    <numFmt numFmtId="189" formatCode="#,##0_ "/>
    <numFmt numFmtId="190" formatCode="#,##0.0_ "/>
    <numFmt numFmtId="191" formatCode="0.0_);[Red]\(0.0\)"/>
    <numFmt numFmtId="192" formatCode="#,##0.00_ "/>
    <numFmt numFmtId="193" formatCode="0.00_);[Red]\(0.00\)"/>
    <numFmt numFmtId="194" formatCode="#,##0_);[Red]\(#,##0\)"/>
    <numFmt numFmtId="195" formatCode="\(#,##0\)_ "/>
    <numFmt numFmtId="196" formatCode="0_);[Red]\(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¥&quot;#,##0_);[Red]\(&quot;¥&quot;#,##0\)"/>
    <numFmt numFmtId="202" formatCode="0.0000_);[Red]\(0.0000\)"/>
    <numFmt numFmtId="203" formatCode="#,##0.000_ "/>
    <numFmt numFmtId="204" formatCode="0.0"/>
    <numFmt numFmtId="205" formatCode="0.000"/>
    <numFmt numFmtId="206" formatCode="[&lt;=999]000;[&lt;=9999]000\-00;000\-0000"/>
    <numFmt numFmtId="207" formatCode="0;\-0;0"/>
    <numFmt numFmtId="208" formatCode="0.0;\-0.0;0.0"/>
    <numFmt numFmtId="209" formatCode="0.00;\-0.00;0.00"/>
    <numFmt numFmtId="210" formatCode="0.00;\-0.00;0.00\ "/>
    <numFmt numFmtId="211" formatCode="0;\-0;0\ "/>
    <numFmt numFmtId="212" formatCode="0.0;\-0.0;0.0\ "/>
    <numFmt numFmtId="213" formatCode="0.00;\-0.00;0.00\ \ "/>
  </numFmts>
  <fonts count="55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Century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sz val="11"/>
      <name val="Century"/>
      <family val="1"/>
    </font>
    <font>
      <sz val="11"/>
      <name val="ＭＳ Ｐゴシック"/>
      <family val="3"/>
    </font>
    <font>
      <sz val="10.5"/>
      <name val="ＭＳ Ｐ明朝"/>
      <family val="1"/>
    </font>
    <font>
      <sz val="10"/>
      <name val="ＭＳ Ｐゴシック"/>
      <family val="3"/>
    </font>
    <font>
      <sz val="7.5"/>
      <name val="ＭＳ Ｐゴシック"/>
      <family val="3"/>
    </font>
    <font>
      <sz val="7.5"/>
      <name val="Century"/>
      <family val="1"/>
    </font>
    <font>
      <sz val="18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entury"/>
      <family val="1"/>
    </font>
    <font>
      <sz val="10"/>
      <color indexed="63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entury"/>
      <family val="1"/>
    </font>
    <font>
      <sz val="10"/>
      <color rgb="FF333333"/>
      <name val="Century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double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 style="double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double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40">
    <xf numFmtId="0" fontId="0" fillId="0" borderId="0" xfId="0" applyAlignment="1">
      <alignment/>
    </xf>
    <xf numFmtId="189" fontId="7" fillId="0" borderId="0" xfId="0" applyNumberFormat="1" applyFont="1" applyFill="1" applyAlignment="1">
      <alignment/>
    </xf>
    <xf numFmtId="193" fontId="5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9" fontId="11" fillId="0" borderId="0" xfId="0" applyNumberFormat="1" applyFont="1" applyFill="1" applyAlignment="1">
      <alignment horizontal="left"/>
    </xf>
    <xf numFmtId="189" fontId="12" fillId="0" borderId="0" xfId="0" applyNumberFormat="1" applyFont="1" applyFill="1" applyAlignment="1">
      <alignment/>
    </xf>
    <xf numFmtId="189" fontId="11" fillId="0" borderId="0" xfId="0" applyNumberFormat="1" applyFont="1" applyFill="1" applyAlignment="1">
      <alignment horizontal="right"/>
    </xf>
    <xf numFmtId="189" fontId="5" fillId="0" borderId="11" xfId="0" applyNumberFormat="1" applyFont="1" applyFill="1" applyBorder="1" applyAlignment="1">
      <alignment vertical="center"/>
    </xf>
    <xf numFmtId="189" fontId="5" fillId="0" borderId="12" xfId="0" applyNumberFormat="1" applyFont="1" applyFill="1" applyBorder="1" applyAlignment="1">
      <alignment vertical="center"/>
    </xf>
    <xf numFmtId="189" fontId="5" fillId="0" borderId="13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89" fontId="5" fillId="0" borderId="15" xfId="0" applyNumberFormat="1" applyFont="1" applyFill="1" applyBorder="1" applyAlignment="1">
      <alignment vertical="center"/>
    </xf>
    <xf numFmtId="189" fontId="5" fillId="0" borderId="16" xfId="0" applyNumberFormat="1" applyFont="1" applyFill="1" applyBorder="1" applyAlignment="1">
      <alignment vertical="center"/>
    </xf>
    <xf numFmtId="189" fontId="5" fillId="0" borderId="17" xfId="0" applyNumberFormat="1" applyFont="1" applyFill="1" applyBorder="1" applyAlignment="1">
      <alignment vertical="center"/>
    </xf>
    <xf numFmtId="193" fontId="5" fillId="0" borderId="16" xfId="0" applyNumberFormat="1" applyFont="1" applyFill="1" applyBorder="1" applyAlignment="1">
      <alignment vertical="center"/>
    </xf>
    <xf numFmtId="189" fontId="5" fillId="0" borderId="18" xfId="0" applyNumberFormat="1" applyFont="1" applyFill="1" applyBorder="1" applyAlignment="1">
      <alignment vertical="center"/>
    </xf>
    <xf numFmtId="189" fontId="5" fillId="0" borderId="19" xfId="0" applyNumberFormat="1" applyFont="1" applyFill="1" applyBorder="1" applyAlignment="1">
      <alignment vertical="center"/>
    </xf>
    <xf numFmtId="189" fontId="5" fillId="0" borderId="20" xfId="0" applyNumberFormat="1" applyFont="1" applyFill="1" applyBorder="1" applyAlignment="1">
      <alignment vertical="center"/>
    </xf>
    <xf numFmtId="193" fontId="5" fillId="0" borderId="18" xfId="0" applyNumberFormat="1" applyFont="1" applyFill="1" applyBorder="1" applyAlignment="1">
      <alignment vertical="center"/>
    </xf>
    <xf numFmtId="193" fontId="5" fillId="0" borderId="19" xfId="0" applyNumberFormat="1" applyFont="1" applyFill="1" applyBorder="1" applyAlignment="1">
      <alignment vertical="center"/>
    </xf>
    <xf numFmtId="193" fontId="5" fillId="0" borderId="21" xfId="0" applyNumberFormat="1" applyFont="1" applyFill="1" applyBorder="1" applyAlignment="1">
      <alignment vertical="center"/>
    </xf>
    <xf numFmtId="189" fontId="5" fillId="0" borderId="22" xfId="0" applyNumberFormat="1" applyFont="1" applyFill="1" applyBorder="1" applyAlignment="1">
      <alignment vertical="center"/>
    </xf>
    <xf numFmtId="189" fontId="5" fillId="0" borderId="23" xfId="0" applyNumberFormat="1" applyFont="1" applyFill="1" applyBorder="1" applyAlignment="1">
      <alignment vertical="center"/>
    </xf>
    <xf numFmtId="189" fontId="5" fillId="0" borderId="24" xfId="0" applyNumberFormat="1" applyFont="1" applyFill="1" applyBorder="1" applyAlignment="1">
      <alignment vertical="center"/>
    </xf>
    <xf numFmtId="193" fontId="5" fillId="0" borderId="22" xfId="0" applyNumberFormat="1" applyFont="1" applyFill="1" applyBorder="1" applyAlignment="1">
      <alignment vertical="center"/>
    </xf>
    <xf numFmtId="193" fontId="5" fillId="0" borderId="23" xfId="0" applyNumberFormat="1" applyFont="1" applyFill="1" applyBorder="1" applyAlignment="1">
      <alignment vertical="center"/>
    </xf>
    <xf numFmtId="193" fontId="5" fillId="0" borderId="25" xfId="0" applyNumberFormat="1" applyFont="1" applyFill="1" applyBorder="1" applyAlignment="1">
      <alignment vertical="center"/>
    </xf>
    <xf numFmtId="193" fontId="5" fillId="0" borderId="26" xfId="0" applyNumberFormat="1" applyFont="1" applyFill="1" applyBorder="1" applyAlignment="1">
      <alignment vertical="center"/>
    </xf>
    <xf numFmtId="192" fontId="5" fillId="0" borderId="18" xfId="0" applyNumberFormat="1" applyFont="1" applyFill="1" applyBorder="1" applyAlignment="1">
      <alignment vertical="center"/>
    </xf>
    <xf numFmtId="192" fontId="5" fillId="0" borderId="19" xfId="0" applyNumberFormat="1" applyFont="1" applyFill="1" applyBorder="1" applyAlignment="1">
      <alignment vertical="center"/>
    </xf>
    <xf numFmtId="192" fontId="5" fillId="0" borderId="22" xfId="0" applyNumberFormat="1" applyFont="1" applyFill="1" applyBorder="1" applyAlignment="1">
      <alignment vertical="center"/>
    </xf>
    <xf numFmtId="192" fontId="5" fillId="0" borderId="23" xfId="0" applyNumberFormat="1" applyFont="1" applyFill="1" applyBorder="1" applyAlignment="1">
      <alignment vertical="center"/>
    </xf>
    <xf numFmtId="193" fontId="5" fillId="0" borderId="27" xfId="0" applyNumberFormat="1" applyFont="1" applyFill="1" applyBorder="1" applyAlignment="1">
      <alignment vertical="center"/>
    </xf>
    <xf numFmtId="193" fontId="5" fillId="0" borderId="28" xfId="0" applyNumberFormat="1" applyFont="1" applyFill="1" applyBorder="1" applyAlignment="1">
      <alignment vertical="center"/>
    </xf>
    <xf numFmtId="194" fontId="5" fillId="0" borderId="29" xfId="0" applyNumberFormat="1" applyFont="1" applyFill="1" applyBorder="1" applyAlignment="1">
      <alignment vertical="center"/>
    </xf>
    <xf numFmtId="194" fontId="5" fillId="0" borderId="27" xfId="0" applyNumberFormat="1" applyFont="1" applyFill="1" applyBorder="1" applyAlignment="1">
      <alignment vertical="center"/>
    </xf>
    <xf numFmtId="194" fontId="5" fillId="0" borderId="30" xfId="0" applyNumberFormat="1" applyFont="1" applyFill="1" applyBorder="1" applyAlignment="1">
      <alignment vertical="center"/>
    </xf>
    <xf numFmtId="193" fontId="5" fillId="0" borderId="30" xfId="0" applyNumberFormat="1" applyFont="1" applyFill="1" applyBorder="1" applyAlignment="1">
      <alignment vertical="center"/>
    </xf>
    <xf numFmtId="194" fontId="5" fillId="0" borderId="18" xfId="0" applyNumberFormat="1" applyFont="1" applyFill="1" applyBorder="1" applyAlignment="1">
      <alignment vertical="center"/>
    </xf>
    <xf numFmtId="192" fontId="5" fillId="0" borderId="27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193" fontId="5" fillId="0" borderId="31" xfId="0" applyNumberFormat="1" applyFont="1" applyFill="1" applyBorder="1" applyAlignment="1">
      <alignment vertical="center"/>
    </xf>
    <xf numFmtId="192" fontId="5" fillId="0" borderId="31" xfId="0" applyNumberFormat="1" applyFont="1" applyFill="1" applyBorder="1" applyAlignment="1">
      <alignment vertical="center"/>
    </xf>
    <xf numFmtId="194" fontId="5" fillId="0" borderId="19" xfId="0" applyNumberFormat="1" applyFont="1" applyFill="1" applyBorder="1" applyAlignment="1">
      <alignment vertical="center"/>
    </xf>
    <xf numFmtId="189" fontId="5" fillId="0" borderId="31" xfId="0" applyNumberFormat="1" applyFont="1" applyFill="1" applyBorder="1" applyAlignment="1">
      <alignment vertical="center"/>
    </xf>
    <xf numFmtId="189" fontId="5" fillId="0" borderId="27" xfId="0" applyNumberFormat="1" applyFont="1" applyFill="1" applyBorder="1" applyAlignment="1">
      <alignment vertical="center"/>
    </xf>
    <xf numFmtId="189" fontId="5" fillId="0" borderId="32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3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189" fontId="9" fillId="0" borderId="39" xfId="0" applyNumberFormat="1" applyFont="1" applyFill="1" applyBorder="1" applyAlignment="1">
      <alignment vertical="top" textRotation="255"/>
    </xf>
    <xf numFmtId="0" fontId="12" fillId="0" borderId="0" xfId="0" applyFont="1" applyFill="1" applyAlignment="1">
      <alignment/>
    </xf>
    <xf numFmtId="189" fontId="11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194" fontId="5" fillId="0" borderId="16" xfId="0" applyNumberFormat="1" applyFont="1" applyFill="1" applyBorder="1" applyAlignment="1">
      <alignment vertical="center"/>
    </xf>
    <xf numFmtId="194" fontId="5" fillId="0" borderId="10" xfId="0" applyNumberFormat="1" applyFont="1" applyFill="1" applyBorder="1" applyAlignment="1">
      <alignment vertical="center"/>
    </xf>
    <xf numFmtId="193" fontId="5" fillId="0" borderId="40" xfId="0" applyNumberFormat="1" applyFont="1" applyFill="1" applyBorder="1" applyAlignment="1">
      <alignment vertical="center"/>
    </xf>
    <xf numFmtId="193" fontId="5" fillId="0" borderId="12" xfId="0" applyNumberFormat="1" applyFont="1" applyFill="1" applyBorder="1" applyAlignment="1">
      <alignment vertical="center"/>
    </xf>
    <xf numFmtId="193" fontId="5" fillId="0" borderId="11" xfId="0" applyNumberFormat="1" applyFont="1" applyFill="1" applyBorder="1" applyAlignment="1">
      <alignment vertical="center"/>
    </xf>
    <xf numFmtId="192" fontId="5" fillId="0" borderId="30" xfId="0" applyNumberFormat="1" applyFont="1" applyFill="1" applyBorder="1" applyAlignment="1">
      <alignment vertical="center"/>
    </xf>
    <xf numFmtId="193" fontId="5" fillId="0" borderId="29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/>
    </xf>
    <xf numFmtId="189" fontId="8" fillId="0" borderId="0" xfId="0" applyNumberFormat="1" applyFont="1" applyFill="1" applyBorder="1" applyAlignment="1">
      <alignment horizontal="center" vertical="center"/>
    </xf>
    <xf numFmtId="189" fontId="8" fillId="0" borderId="41" xfId="0" applyNumberFormat="1" applyFont="1" applyFill="1" applyBorder="1" applyAlignment="1">
      <alignment horizontal="center" vertical="center"/>
    </xf>
    <xf numFmtId="189" fontId="8" fillId="0" borderId="42" xfId="0" applyNumberFormat="1" applyFont="1" applyFill="1" applyBorder="1" applyAlignment="1">
      <alignment horizontal="center" vertical="center"/>
    </xf>
    <xf numFmtId="189" fontId="9" fillId="0" borderId="43" xfId="0" applyNumberFormat="1" applyFont="1" applyFill="1" applyBorder="1" applyAlignment="1">
      <alignment vertical="top" textRotation="255"/>
    </xf>
    <xf numFmtId="189" fontId="9" fillId="0" borderId="44" xfId="0" applyNumberFormat="1" applyFont="1" applyFill="1" applyBorder="1" applyAlignment="1">
      <alignment vertical="top" textRotation="255"/>
    </xf>
    <xf numFmtId="0" fontId="10" fillId="0" borderId="4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6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 vertical="center"/>
    </xf>
    <xf numFmtId="0" fontId="0" fillId="0" borderId="0" xfId="61" applyFont="1" applyFill="1" applyBorder="1" applyAlignment="1">
      <alignment horizontal="center"/>
      <protection/>
    </xf>
    <xf numFmtId="0" fontId="0" fillId="0" borderId="0" xfId="61" applyFill="1" applyBorder="1">
      <alignment/>
      <protection/>
    </xf>
    <xf numFmtId="189" fontId="5" fillId="0" borderId="25" xfId="0" applyNumberFormat="1" applyFont="1" applyFill="1" applyBorder="1" applyAlignment="1">
      <alignment vertical="center"/>
    </xf>
    <xf numFmtId="192" fontId="5" fillId="0" borderId="46" xfId="0" applyNumberFormat="1" applyFont="1" applyFill="1" applyBorder="1" applyAlignment="1">
      <alignment vertical="center"/>
    </xf>
    <xf numFmtId="194" fontId="5" fillId="0" borderId="32" xfId="0" applyNumberFormat="1" applyFont="1" applyFill="1" applyBorder="1" applyAlignment="1">
      <alignment vertical="center"/>
    </xf>
    <xf numFmtId="193" fontId="5" fillId="0" borderId="15" xfId="0" applyNumberFormat="1" applyFont="1" applyFill="1" applyBorder="1" applyAlignment="1">
      <alignment vertical="center"/>
    </xf>
    <xf numFmtId="194" fontId="5" fillId="0" borderId="20" xfId="0" applyNumberFormat="1" applyFont="1" applyFill="1" applyBorder="1" applyAlignment="1">
      <alignment vertical="center"/>
    </xf>
    <xf numFmtId="193" fontId="5" fillId="0" borderId="17" xfId="0" applyNumberFormat="1" applyFont="1" applyFill="1" applyBorder="1" applyAlignment="1">
      <alignment vertical="center"/>
    </xf>
    <xf numFmtId="189" fontId="5" fillId="0" borderId="26" xfId="0" applyNumberFormat="1" applyFont="1" applyFill="1" applyBorder="1" applyAlignment="1">
      <alignment vertical="center"/>
    </xf>
    <xf numFmtId="189" fontId="5" fillId="0" borderId="47" xfId="0" applyNumberFormat="1" applyFont="1" applyFill="1" applyBorder="1" applyAlignment="1">
      <alignment vertical="center"/>
    </xf>
    <xf numFmtId="194" fontId="5" fillId="0" borderId="24" xfId="0" applyNumberFormat="1" applyFont="1" applyFill="1" applyBorder="1" applyAlignment="1">
      <alignment vertical="center"/>
    </xf>
    <xf numFmtId="193" fontId="5" fillId="0" borderId="48" xfId="0" applyNumberFormat="1" applyFont="1" applyFill="1" applyBorder="1" applyAlignment="1">
      <alignment vertical="center"/>
    </xf>
    <xf numFmtId="193" fontId="5" fillId="0" borderId="47" xfId="0" applyNumberFormat="1" applyFont="1" applyFill="1" applyBorder="1" applyAlignment="1">
      <alignment vertical="center"/>
    </xf>
    <xf numFmtId="189" fontId="5" fillId="0" borderId="49" xfId="0" applyNumberFormat="1" applyFont="1" applyFill="1" applyBorder="1" applyAlignment="1">
      <alignment vertical="center"/>
    </xf>
    <xf numFmtId="189" fontId="5" fillId="0" borderId="14" xfId="0" applyNumberFormat="1" applyFont="1" applyFill="1" applyBorder="1" applyAlignment="1">
      <alignment vertical="center"/>
    </xf>
    <xf numFmtId="194" fontId="5" fillId="0" borderId="12" xfId="0" applyNumberFormat="1" applyFont="1" applyFill="1" applyBorder="1" applyAlignment="1">
      <alignment vertical="center"/>
    </xf>
    <xf numFmtId="193" fontId="5" fillId="0" borderId="50" xfId="0" applyNumberFormat="1" applyFont="1" applyFill="1" applyBorder="1" applyAlignment="1">
      <alignment vertical="center"/>
    </xf>
    <xf numFmtId="189" fontId="9" fillId="0" borderId="43" xfId="0" applyNumberFormat="1" applyFont="1" applyFill="1" applyBorder="1" applyAlignment="1">
      <alignment horizontal="center" vertical="top" textRotation="255"/>
    </xf>
    <xf numFmtId="189" fontId="9" fillId="0" borderId="39" xfId="0" applyNumberFormat="1" applyFont="1" applyFill="1" applyBorder="1" applyAlignment="1">
      <alignment horizontal="center" vertical="top" textRotation="255"/>
    </xf>
    <xf numFmtId="189" fontId="9" fillId="0" borderId="44" xfId="0" applyNumberFormat="1" applyFont="1" applyFill="1" applyBorder="1" applyAlignment="1">
      <alignment horizontal="center" vertical="top" textRotation="255"/>
    </xf>
    <xf numFmtId="0" fontId="6" fillId="0" borderId="0" xfId="0" applyFont="1" applyAlignment="1">
      <alignment vertical="center"/>
    </xf>
    <xf numFmtId="18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189" fontId="8" fillId="0" borderId="42" xfId="0" applyNumberFormat="1" applyFont="1" applyBorder="1" applyAlignment="1">
      <alignment horizontal="center" vertical="center"/>
    </xf>
    <xf numFmtId="189" fontId="8" fillId="0" borderId="41" xfId="0" applyNumberFormat="1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center" vertical="center"/>
    </xf>
    <xf numFmtId="189" fontId="8" fillId="0" borderId="52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189" fontId="9" fillId="0" borderId="43" xfId="0" applyNumberFormat="1" applyFont="1" applyBorder="1" applyAlignment="1">
      <alignment vertical="top" textRotation="255"/>
    </xf>
    <xf numFmtId="189" fontId="9" fillId="0" borderId="39" xfId="0" applyNumberFormat="1" applyFont="1" applyBorder="1" applyAlignment="1">
      <alignment vertical="top" textRotation="255"/>
    </xf>
    <xf numFmtId="189" fontId="9" fillId="0" borderId="44" xfId="0" applyNumberFormat="1" applyFont="1" applyBorder="1" applyAlignment="1">
      <alignment vertical="top" textRotation="255"/>
    </xf>
    <xf numFmtId="189" fontId="9" fillId="0" borderId="54" xfId="0" applyNumberFormat="1" applyFont="1" applyBorder="1" applyAlignment="1">
      <alignment vertical="top" textRotation="255"/>
    </xf>
    <xf numFmtId="189" fontId="9" fillId="0" borderId="55" xfId="0" applyNumberFormat="1" applyFont="1" applyBorder="1" applyAlignment="1">
      <alignment vertical="top" textRotation="255"/>
    </xf>
    <xf numFmtId="0" fontId="8" fillId="0" borderId="0" xfId="0" applyFont="1" applyAlignment="1">
      <alignment/>
    </xf>
    <xf numFmtId="189" fontId="5" fillId="0" borderId="51" xfId="0" applyNumberFormat="1" applyFont="1" applyBorder="1" applyAlignment="1">
      <alignment vertical="center"/>
    </xf>
    <xf numFmtId="189" fontId="5" fillId="0" borderId="56" xfId="0" applyNumberFormat="1" applyFont="1" applyBorder="1" applyAlignment="1">
      <alignment vertical="center"/>
    </xf>
    <xf numFmtId="189" fontId="5" fillId="0" borderId="57" xfId="0" applyNumberFormat="1" applyFont="1" applyBorder="1" applyAlignment="1">
      <alignment vertical="center"/>
    </xf>
    <xf numFmtId="194" fontId="5" fillId="0" borderId="51" xfId="0" applyNumberFormat="1" applyFont="1" applyBorder="1" applyAlignment="1">
      <alignment vertical="center"/>
    </xf>
    <xf numFmtId="189" fontId="5" fillId="0" borderId="51" xfId="0" applyNumberFormat="1" applyFont="1" applyFill="1" applyBorder="1" applyAlignment="1">
      <alignment vertical="center"/>
    </xf>
    <xf numFmtId="189" fontId="5" fillId="0" borderId="58" xfId="0" applyNumberFormat="1" applyFont="1" applyFill="1" applyBorder="1" applyAlignment="1">
      <alignment vertical="center"/>
    </xf>
    <xf numFmtId="189" fontId="5" fillId="0" borderId="57" xfId="0" applyNumberFormat="1" applyFont="1" applyFill="1" applyBorder="1" applyAlignment="1">
      <alignment vertical="center"/>
    </xf>
    <xf numFmtId="192" fontId="5" fillId="0" borderId="59" xfId="0" applyNumberFormat="1" applyFont="1" applyBorder="1" applyAlignment="1">
      <alignment vertical="center"/>
    </xf>
    <xf numFmtId="192" fontId="5" fillId="0" borderId="56" xfId="0" applyNumberFormat="1" applyFont="1" applyBorder="1" applyAlignment="1">
      <alignment vertical="center"/>
    </xf>
    <xf numFmtId="192" fontId="5" fillId="0" borderId="57" xfId="0" applyNumberFormat="1" applyFont="1" applyBorder="1" applyAlignment="1">
      <alignment vertical="center"/>
    </xf>
    <xf numFmtId="193" fontId="5" fillId="0" borderId="58" xfId="0" applyNumberFormat="1" applyFont="1" applyFill="1" applyBorder="1" applyAlignment="1">
      <alignment vertical="center"/>
    </xf>
    <xf numFmtId="193" fontId="5" fillId="0" borderId="57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92" fontId="5" fillId="0" borderId="60" xfId="0" applyNumberFormat="1" applyFont="1" applyBorder="1" applyAlignment="1">
      <alignment vertical="center"/>
    </xf>
    <xf numFmtId="189" fontId="5" fillId="0" borderId="61" xfId="0" applyNumberFormat="1" applyFont="1" applyBorder="1" applyAlignment="1">
      <alignment vertical="center"/>
    </xf>
    <xf numFmtId="189" fontId="5" fillId="0" borderId="62" xfId="0" applyNumberFormat="1" applyFont="1" applyBorder="1" applyAlignment="1">
      <alignment vertical="center"/>
    </xf>
    <xf numFmtId="189" fontId="5" fillId="0" borderId="63" xfId="0" applyNumberFormat="1" applyFont="1" applyBorder="1" applyAlignment="1">
      <alignment vertical="center"/>
    </xf>
    <xf numFmtId="189" fontId="5" fillId="0" borderId="61" xfId="0" applyNumberFormat="1" applyFont="1" applyFill="1" applyBorder="1" applyAlignment="1">
      <alignment vertical="center"/>
    </xf>
    <xf numFmtId="189" fontId="5" fillId="0" borderId="64" xfId="0" applyNumberFormat="1" applyFont="1" applyFill="1" applyBorder="1" applyAlignment="1">
      <alignment vertical="center"/>
    </xf>
    <xf numFmtId="189" fontId="5" fillId="0" borderId="63" xfId="0" applyNumberFormat="1" applyFont="1" applyFill="1" applyBorder="1" applyAlignment="1">
      <alignment vertical="center"/>
    </xf>
    <xf numFmtId="192" fontId="5" fillId="0" borderId="62" xfId="0" applyNumberFormat="1" applyFont="1" applyBorder="1" applyAlignment="1">
      <alignment vertical="center"/>
    </xf>
    <xf numFmtId="192" fontId="5" fillId="0" borderId="63" xfId="0" applyNumberFormat="1" applyFont="1" applyBorder="1" applyAlignment="1">
      <alignment vertical="center"/>
    </xf>
    <xf numFmtId="193" fontId="5" fillId="0" borderId="64" xfId="0" applyNumberFormat="1" applyFont="1" applyFill="1" applyBorder="1" applyAlignment="1">
      <alignment vertical="center"/>
    </xf>
    <xf numFmtId="193" fontId="5" fillId="0" borderId="63" xfId="0" applyNumberFormat="1" applyFont="1" applyFill="1" applyBorder="1" applyAlignment="1">
      <alignment vertical="center"/>
    </xf>
    <xf numFmtId="194" fontId="5" fillId="0" borderId="56" xfId="0" applyNumberFormat="1" applyFont="1" applyBorder="1" applyAlignment="1">
      <alignment vertical="center"/>
    </xf>
    <xf numFmtId="194" fontId="5" fillId="0" borderId="57" xfId="0" applyNumberFormat="1" applyFont="1" applyBorder="1" applyAlignment="1">
      <alignment vertical="center"/>
    </xf>
    <xf numFmtId="192" fontId="5" fillId="0" borderId="65" xfId="0" applyNumberFormat="1" applyFont="1" applyBorder="1" applyAlignment="1">
      <alignment vertical="center"/>
    </xf>
    <xf numFmtId="192" fontId="5" fillId="0" borderId="41" xfId="0" applyNumberFormat="1" applyFont="1" applyBorder="1" applyAlignment="1">
      <alignment vertical="center"/>
    </xf>
    <xf numFmtId="192" fontId="5" fillId="0" borderId="66" xfId="0" applyNumberFormat="1" applyFont="1" applyBorder="1" applyAlignment="1">
      <alignment vertical="center"/>
    </xf>
    <xf numFmtId="192" fontId="5" fillId="0" borderId="67" xfId="0" applyNumberFormat="1" applyFont="1" applyBorder="1" applyAlignment="1">
      <alignment vertical="center"/>
    </xf>
    <xf numFmtId="192" fontId="5" fillId="0" borderId="68" xfId="0" applyNumberFormat="1" applyFont="1" applyBorder="1" applyAlignment="1">
      <alignment vertical="center"/>
    </xf>
    <xf numFmtId="192" fontId="5" fillId="0" borderId="69" xfId="0" applyNumberFormat="1" applyFont="1" applyBorder="1" applyAlignment="1">
      <alignment vertical="center"/>
    </xf>
    <xf numFmtId="194" fontId="5" fillId="0" borderId="41" xfId="0" applyNumberFormat="1" applyFont="1" applyBorder="1" applyAlignment="1">
      <alignment vertical="center"/>
    </xf>
    <xf numFmtId="194" fontId="5" fillId="0" borderId="70" xfId="0" applyNumberFormat="1" applyFont="1" applyBorder="1" applyAlignment="1">
      <alignment vertical="center"/>
    </xf>
    <xf numFmtId="189" fontId="5" fillId="0" borderId="71" xfId="0" applyNumberFormat="1" applyFont="1" applyFill="1" applyBorder="1" applyAlignment="1">
      <alignment vertical="center"/>
    </xf>
    <xf numFmtId="189" fontId="5" fillId="0" borderId="72" xfId="0" applyNumberFormat="1" applyFont="1" applyFill="1" applyBorder="1" applyAlignment="1">
      <alignment vertical="center"/>
    </xf>
    <xf numFmtId="189" fontId="5" fillId="0" borderId="70" xfId="0" applyNumberFormat="1" applyFont="1" applyFill="1" applyBorder="1" applyAlignment="1">
      <alignment vertical="center"/>
    </xf>
    <xf numFmtId="192" fontId="5" fillId="0" borderId="70" xfId="0" applyNumberFormat="1" applyFont="1" applyBorder="1" applyAlignment="1">
      <alignment vertical="center"/>
    </xf>
    <xf numFmtId="193" fontId="5" fillId="0" borderId="72" xfId="0" applyNumberFormat="1" applyFont="1" applyFill="1" applyBorder="1" applyAlignment="1">
      <alignment vertical="center"/>
    </xf>
    <xf numFmtId="189" fontId="5" fillId="0" borderId="56" xfId="0" applyNumberFormat="1" applyFont="1" applyFill="1" applyBorder="1" applyAlignment="1">
      <alignment vertical="center"/>
    </xf>
    <xf numFmtId="192" fontId="5" fillId="0" borderId="56" xfId="0" applyNumberFormat="1" applyFont="1" applyFill="1" applyBorder="1" applyAlignment="1">
      <alignment vertical="center"/>
    </xf>
    <xf numFmtId="192" fontId="5" fillId="0" borderId="57" xfId="0" applyNumberFormat="1" applyFont="1" applyFill="1" applyBorder="1" applyAlignment="1">
      <alignment vertical="center"/>
    </xf>
    <xf numFmtId="189" fontId="5" fillId="0" borderId="62" xfId="0" applyNumberFormat="1" applyFont="1" applyFill="1" applyBorder="1" applyAlignment="1">
      <alignment vertical="center"/>
    </xf>
    <xf numFmtId="192" fontId="5" fillId="0" borderId="62" xfId="0" applyNumberFormat="1" applyFont="1" applyFill="1" applyBorder="1" applyAlignment="1">
      <alignment vertical="center"/>
    </xf>
    <xf numFmtId="192" fontId="5" fillId="0" borderId="63" xfId="0" applyNumberFormat="1" applyFont="1" applyFill="1" applyBorder="1" applyAlignment="1">
      <alignment vertical="center"/>
    </xf>
    <xf numFmtId="189" fontId="5" fillId="0" borderId="73" xfId="0" applyNumberFormat="1" applyFont="1" applyBorder="1" applyAlignment="1">
      <alignment vertical="center"/>
    </xf>
    <xf numFmtId="194" fontId="5" fillId="0" borderId="10" xfId="0" applyNumberFormat="1" applyFont="1" applyBorder="1" applyAlignment="1">
      <alignment vertical="center"/>
    </xf>
    <xf numFmtId="192" fontId="5" fillId="0" borderId="60" xfId="0" applyNumberFormat="1" applyFont="1" applyFill="1" applyBorder="1" applyAlignment="1">
      <alignment vertical="center"/>
    </xf>
    <xf numFmtId="192" fontId="5" fillId="0" borderId="73" xfId="0" applyNumberFormat="1" applyFont="1" applyFill="1" applyBorder="1" applyAlignment="1">
      <alignment vertical="center"/>
    </xf>
    <xf numFmtId="192" fontId="5" fillId="0" borderId="51" xfId="0" applyNumberFormat="1" applyFont="1" applyFill="1" applyBorder="1" applyAlignment="1">
      <alignment vertical="center"/>
    </xf>
    <xf numFmtId="192" fontId="5" fillId="0" borderId="67" xfId="0" applyNumberFormat="1" applyFont="1" applyFill="1" applyBorder="1" applyAlignment="1">
      <alignment vertical="center"/>
    </xf>
    <xf numFmtId="192" fontId="5" fillId="0" borderId="68" xfId="0" applyNumberFormat="1" applyFont="1" applyFill="1" applyBorder="1" applyAlignment="1">
      <alignment vertical="center"/>
    </xf>
    <xf numFmtId="192" fontId="5" fillId="0" borderId="69" xfId="0" applyNumberFormat="1" applyFont="1" applyFill="1" applyBorder="1" applyAlignment="1">
      <alignment vertical="center"/>
    </xf>
    <xf numFmtId="192" fontId="5" fillId="0" borderId="61" xfId="0" applyNumberFormat="1" applyFont="1" applyFill="1" applyBorder="1" applyAlignment="1">
      <alignment vertical="center"/>
    </xf>
    <xf numFmtId="192" fontId="5" fillId="0" borderId="65" xfId="0" applyNumberFormat="1" applyFont="1" applyFill="1" applyBorder="1" applyAlignment="1">
      <alignment vertical="center"/>
    </xf>
    <xf numFmtId="192" fontId="5" fillId="0" borderId="41" xfId="0" applyNumberFormat="1" applyFont="1" applyFill="1" applyBorder="1" applyAlignment="1">
      <alignment vertical="center"/>
    </xf>
    <xf numFmtId="192" fontId="5" fillId="0" borderId="66" xfId="0" applyNumberFormat="1" applyFont="1" applyFill="1" applyBorder="1" applyAlignment="1">
      <alignment vertical="center"/>
    </xf>
    <xf numFmtId="189" fontId="5" fillId="0" borderId="71" xfId="0" applyNumberFormat="1" applyFont="1" applyBorder="1" applyAlignment="1">
      <alignment vertical="center"/>
    </xf>
    <xf numFmtId="189" fontId="5" fillId="0" borderId="41" xfId="0" applyNumberFormat="1" applyFont="1" applyBorder="1" applyAlignment="1">
      <alignment vertical="center"/>
    </xf>
    <xf numFmtId="189" fontId="5" fillId="0" borderId="70" xfId="0" applyNumberFormat="1" applyFont="1" applyBorder="1" applyAlignment="1">
      <alignment vertical="center"/>
    </xf>
    <xf numFmtId="192" fontId="5" fillId="0" borderId="71" xfId="0" applyNumberFormat="1" applyFont="1" applyFill="1" applyBorder="1" applyAlignment="1">
      <alignment vertical="center"/>
    </xf>
    <xf numFmtId="192" fontId="5" fillId="0" borderId="70" xfId="0" applyNumberFormat="1" applyFont="1" applyFill="1" applyBorder="1" applyAlignment="1">
      <alignment vertical="center"/>
    </xf>
    <xf numFmtId="189" fontId="5" fillId="0" borderId="39" xfId="0" applyNumberFormat="1" applyFont="1" applyBorder="1" applyAlignment="1">
      <alignment vertical="center"/>
    </xf>
    <xf numFmtId="189" fontId="5" fillId="0" borderId="55" xfId="0" applyNumberFormat="1" applyFont="1" applyBorder="1" applyAlignment="1">
      <alignment vertical="center"/>
    </xf>
    <xf numFmtId="189" fontId="5" fillId="0" borderId="74" xfId="0" applyNumberFormat="1" applyFont="1" applyFill="1" applyBorder="1" applyAlignment="1">
      <alignment vertical="center"/>
    </xf>
    <xf numFmtId="189" fontId="5" fillId="0" borderId="55" xfId="0" applyNumberFormat="1" applyFont="1" applyFill="1" applyBorder="1" applyAlignment="1">
      <alignment vertical="center"/>
    </xf>
    <xf numFmtId="192" fontId="5" fillId="0" borderId="39" xfId="0" applyNumberFormat="1" applyFont="1" applyFill="1" applyBorder="1" applyAlignment="1">
      <alignment vertical="center"/>
    </xf>
    <xf numFmtId="192" fontId="5" fillId="0" borderId="55" xfId="0" applyNumberFormat="1" applyFont="1" applyFill="1" applyBorder="1" applyAlignment="1">
      <alignment vertical="center"/>
    </xf>
    <xf numFmtId="193" fontId="5" fillId="0" borderId="74" xfId="0" applyNumberFormat="1" applyFont="1" applyFill="1" applyBorder="1" applyAlignment="1">
      <alignment vertical="center"/>
    </xf>
    <xf numFmtId="189" fontId="5" fillId="0" borderId="11" xfId="0" applyNumberFormat="1" applyFont="1" applyBorder="1" applyAlignment="1">
      <alignment vertical="center"/>
    </xf>
    <xf numFmtId="189" fontId="5" fillId="0" borderId="12" xfId="0" applyNumberFormat="1" applyFont="1" applyBorder="1" applyAlignment="1">
      <alignment vertical="center"/>
    </xf>
    <xf numFmtId="189" fontId="5" fillId="0" borderId="31" xfId="0" applyNumberFormat="1" applyFont="1" applyBorder="1" applyAlignment="1">
      <alignment vertical="center"/>
    </xf>
    <xf numFmtId="189" fontId="5" fillId="0" borderId="75" xfId="0" applyNumberFormat="1" applyFont="1" applyFill="1" applyBorder="1" applyAlignment="1">
      <alignment vertical="center"/>
    </xf>
    <xf numFmtId="192" fontId="5" fillId="0" borderId="50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192" fontId="5" fillId="0" borderId="31" xfId="0" applyNumberFormat="1" applyFont="1" applyBorder="1" applyAlignment="1">
      <alignment vertical="center"/>
    </xf>
    <xf numFmtId="192" fontId="5" fillId="0" borderId="75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189" fontId="12" fillId="0" borderId="0" xfId="0" applyNumberFormat="1" applyFont="1" applyAlignment="1">
      <alignment/>
    </xf>
    <xf numFmtId="192" fontId="7" fillId="0" borderId="0" xfId="0" applyNumberFormat="1" applyFont="1" applyFill="1" applyAlignment="1">
      <alignment/>
    </xf>
    <xf numFmtId="194" fontId="5" fillId="0" borderId="76" xfId="0" applyNumberFormat="1" applyFont="1" applyBorder="1" applyAlignment="1">
      <alignment vertical="center"/>
    </xf>
    <xf numFmtId="194" fontId="5" fillId="0" borderId="73" xfId="0" applyNumberFormat="1" applyFont="1" applyBorder="1" applyAlignment="1">
      <alignment vertical="center"/>
    </xf>
    <xf numFmtId="189" fontId="5" fillId="0" borderId="77" xfId="0" applyNumberFormat="1" applyFont="1" applyBorder="1" applyAlignment="1">
      <alignment vertical="center"/>
    </xf>
    <xf numFmtId="192" fontId="5" fillId="0" borderId="76" xfId="0" applyNumberFormat="1" applyFont="1" applyBorder="1" applyAlignment="1">
      <alignment vertical="center"/>
    </xf>
    <xf numFmtId="192" fontId="5" fillId="0" borderId="78" xfId="0" applyNumberFormat="1" applyFont="1" applyBorder="1" applyAlignment="1">
      <alignment vertical="center"/>
    </xf>
    <xf numFmtId="193" fontId="5" fillId="0" borderId="77" xfId="0" applyNumberFormat="1" applyFont="1" applyBorder="1" applyAlignment="1">
      <alignment vertical="center"/>
    </xf>
    <xf numFmtId="193" fontId="5" fillId="0" borderId="78" xfId="0" applyNumberFormat="1" applyFont="1" applyBorder="1" applyAlignment="1">
      <alignment vertical="center"/>
    </xf>
    <xf numFmtId="189" fontId="5" fillId="0" borderId="58" xfId="0" applyNumberFormat="1" applyFont="1" applyBorder="1" applyAlignment="1">
      <alignment vertical="center"/>
    </xf>
    <xf numFmtId="193" fontId="5" fillId="0" borderId="58" xfId="0" applyNumberFormat="1" applyFont="1" applyBorder="1" applyAlignment="1">
      <alignment vertical="center"/>
    </xf>
    <xf numFmtId="193" fontId="5" fillId="0" borderId="67" xfId="0" applyNumberFormat="1" applyFont="1" applyBorder="1" applyAlignment="1">
      <alignment vertical="center"/>
    </xf>
    <xf numFmtId="193" fontId="5" fillId="0" borderId="64" xfId="0" applyNumberFormat="1" applyFont="1" applyBorder="1" applyAlignment="1">
      <alignment vertical="center"/>
    </xf>
    <xf numFmtId="193" fontId="5" fillId="0" borderId="69" xfId="0" applyNumberFormat="1" applyFont="1" applyBorder="1" applyAlignment="1">
      <alignment vertical="center"/>
    </xf>
    <xf numFmtId="193" fontId="5" fillId="0" borderId="67" xfId="0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193" fontId="5" fillId="0" borderId="69" xfId="0" applyNumberFormat="1" applyFont="1" applyFill="1" applyBorder="1" applyAlignment="1">
      <alignment vertical="center"/>
    </xf>
    <xf numFmtId="193" fontId="5" fillId="0" borderId="72" xfId="0" applyNumberFormat="1" applyFont="1" applyBorder="1" applyAlignment="1">
      <alignment vertical="center"/>
    </xf>
    <xf numFmtId="193" fontId="5" fillId="0" borderId="66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5" xfId="0" applyNumberFormat="1" applyFont="1" applyBorder="1" applyAlignment="1">
      <alignment vertical="center"/>
    </xf>
    <xf numFmtId="18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92" fontId="7" fillId="0" borderId="0" xfId="0" applyNumberFormat="1" applyFont="1" applyAlignment="1">
      <alignment/>
    </xf>
    <xf numFmtId="193" fontId="5" fillId="33" borderId="58" xfId="0" applyNumberFormat="1" applyFont="1" applyFill="1" applyBorder="1" applyAlignment="1">
      <alignment vertical="center"/>
    </xf>
    <xf numFmtId="193" fontId="5" fillId="33" borderId="64" xfId="0" applyNumberFormat="1" applyFont="1" applyFill="1" applyBorder="1" applyAlignment="1">
      <alignment vertical="center"/>
    </xf>
    <xf numFmtId="193" fontId="5" fillId="33" borderId="72" xfId="0" applyNumberFormat="1" applyFont="1" applyFill="1" applyBorder="1" applyAlignment="1">
      <alignment vertical="center"/>
    </xf>
    <xf numFmtId="193" fontId="5" fillId="0" borderId="41" xfId="0" applyNumberFormat="1" applyFont="1" applyFill="1" applyBorder="1" applyAlignment="1">
      <alignment vertical="center"/>
    </xf>
    <xf numFmtId="193" fontId="5" fillId="0" borderId="60" xfId="0" applyNumberFormat="1" applyFont="1" applyFill="1" applyBorder="1" applyAlignment="1">
      <alignment vertical="center"/>
    </xf>
    <xf numFmtId="193" fontId="5" fillId="0" borderId="56" xfId="0" applyNumberFormat="1" applyFont="1" applyFill="1" applyBorder="1" applyAlignment="1">
      <alignment vertical="center"/>
    </xf>
    <xf numFmtId="193" fontId="5" fillId="0" borderId="0" xfId="0" applyNumberFormat="1" applyFont="1" applyFill="1" applyBorder="1" applyAlignment="1">
      <alignment vertical="center"/>
    </xf>
    <xf numFmtId="192" fontId="5" fillId="0" borderId="0" xfId="0" applyNumberFormat="1" applyFont="1" applyFill="1" applyBorder="1" applyAlignment="1">
      <alignment vertical="center"/>
    </xf>
    <xf numFmtId="194" fontId="5" fillId="0" borderId="0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193" fontId="5" fillId="0" borderId="68" xfId="0" applyNumberFormat="1" applyFont="1" applyFill="1" applyBorder="1" applyAlignment="1">
      <alignment vertical="center"/>
    </xf>
    <xf numFmtId="193" fontId="5" fillId="0" borderId="62" xfId="0" applyNumberFormat="1" applyFont="1" applyFill="1" applyBorder="1" applyAlignment="1">
      <alignment vertical="center"/>
    </xf>
    <xf numFmtId="189" fontId="5" fillId="0" borderId="41" xfId="0" applyNumberFormat="1" applyFont="1" applyFill="1" applyBorder="1" applyAlignment="1">
      <alignment vertical="center"/>
    </xf>
    <xf numFmtId="194" fontId="5" fillId="0" borderId="31" xfId="0" applyNumberFormat="1" applyFont="1" applyFill="1" applyBorder="1" applyAlignment="1">
      <alignment vertical="center"/>
    </xf>
    <xf numFmtId="194" fontId="5" fillId="0" borderId="75" xfId="0" applyNumberFormat="1" applyFont="1" applyFill="1" applyBorder="1" applyAlignment="1">
      <alignment vertical="center"/>
    </xf>
    <xf numFmtId="192" fontId="5" fillId="0" borderId="50" xfId="0" applyNumberFormat="1" applyFont="1" applyFill="1" applyBorder="1" applyAlignment="1">
      <alignment vertical="center"/>
    </xf>
    <xf numFmtId="193" fontId="16" fillId="0" borderId="0" xfId="0" applyNumberFormat="1" applyFont="1" applyFill="1" applyAlignment="1">
      <alignment/>
    </xf>
    <xf numFmtId="193" fontId="16" fillId="0" borderId="0" xfId="0" applyNumberFormat="1" applyFont="1" applyFill="1" applyAlignment="1">
      <alignment horizontal="center"/>
    </xf>
    <xf numFmtId="196" fontId="16" fillId="0" borderId="0" xfId="0" applyNumberFormat="1" applyFont="1" applyFill="1" applyAlignment="1">
      <alignment/>
    </xf>
    <xf numFmtId="193" fontId="16" fillId="0" borderId="0" xfId="0" applyNumberFormat="1" applyFont="1" applyAlignment="1">
      <alignment/>
    </xf>
    <xf numFmtId="193" fontId="5" fillId="33" borderId="67" xfId="0" applyNumberFormat="1" applyFont="1" applyFill="1" applyBorder="1" applyAlignment="1">
      <alignment vertical="center"/>
    </xf>
    <xf numFmtId="193" fontId="5" fillId="33" borderId="69" xfId="0" applyNumberFormat="1" applyFont="1" applyFill="1" applyBorder="1" applyAlignment="1">
      <alignment vertical="center"/>
    </xf>
    <xf numFmtId="193" fontId="5" fillId="33" borderId="66" xfId="0" applyNumberFormat="1" applyFont="1" applyFill="1" applyBorder="1" applyAlignment="1">
      <alignment vertical="center"/>
    </xf>
    <xf numFmtId="194" fontId="5" fillId="0" borderId="12" xfId="0" applyNumberFormat="1" applyFont="1" applyBorder="1" applyAlignment="1">
      <alignment vertical="center"/>
    </xf>
    <xf numFmtId="194" fontId="5" fillId="0" borderId="31" xfId="0" applyNumberFormat="1" applyFont="1" applyBorder="1" applyAlignment="1">
      <alignment vertical="center"/>
    </xf>
    <xf numFmtId="192" fontId="5" fillId="33" borderId="75" xfId="0" applyNumberFormat="1" applyFont="1" applyFill="1" applyBorder="1" applyAlignment="1">
      <alignment vertical="center"/>
    </xf>
    <xf numFmtId="192" fontId="5" fillId="33" borderId="14" xfId="0" applyNumberFormat="1" applyFont="1" applyFill="1" applyBorder="1" applyAlignment="1">
      <alignment vertical="center"/>
    </xf>
    <xf numFmtId="192" fontId="12" fillId="0" borderId="0" xfId="0" applyNumberFormat="1" applyFont="1" applyAlignment="1">
      <alignment/>
    </xf>
    <xf numFmtId="0" fontId="16" fillId="0" borderId="0" xfId="0" applyFont="1" applyAlignment="1">
      <alignment/>
    </xf>
    <xf numFmtId="189" fontId="16" fillId="0" borderId="0" xfId="0" applyNumberFormat="1" applyFont="1" applyAlignment="1">
      <alignment/>
    </xf>
    <xf numFmtId="193" fontId="5" fillId="0" borderId="66" xfId="0" applyNumberFormat="1" applyFont="1" applyFill="1" applyBorder="1" applyAlignment="1">
      <alignment vertical="center"/>
    </xf>
    <xf numFmtId="193" fontId="5" fillId="0" borderId="79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189" fontId="8" fillId="0" borderId="52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/>
    </xf>
    <xf numFmtId="0" fontId="9" fillId="0" borderId="79" xfId="0" applyFont="1" applyFill="1" applyBorder="1" applyAlignment="1">
      <alignment horizontal="center"/>
    </xf>
    <xf numFmtId="189" fontId="9" fillId="0" borderId="74" xfId="0" applyNumberFormat="1" applyFont="1" applyFill="1" applyBorder="1" applyAlignment="1">
      <alignment vertical="top" textRotation="255"/>
    </xf>
    <xf numFmtId="189" fontId="9" fillId="0" borderId="55" xfId="0" applyNumberFormat="1" applyFont="1" applyFill="1" applyBorder="1" applyAlignment="1">
      <alignment vertical="top" textRotation="255"/>
    </xf>
    <xf numFmtId="189" fontId="9" fillId="0" borderId="54" xfId="0" applyNumberFormat="1" applyFont="1" applyFill="1" applyBorder="1" applyAlignment="1">
      <alignment vertical="top" textRotation="255"/>
    </xf>
    <xf numFmtId="189" fontId="5" fillId="0" borderId="46" xfId="0" applyNumberFormat="1" applyFont="1" applyFill="1" applyBorder="1" applyAlignment="1">
      <alignment vertical="center"/>
    </xf>
    <xf numFmtId="189" fontId="9" fillId="0" borderId="53" xfId="0" applyNumberFormat="1" applyFont="1" applyFill="1" applyBorder="1" applyAlignment="1">
      <alignment vertical="top" textRotation="255"/>
    </xf>
    <xf numFmtId="194" fontId="5" fillId="0" borderId="10" xfId="0" applyNumberFormat="1" applyFont="1" applyFill="1" applyBorder="1" applyAlignment="1">
      <alignment horizontal="right" vertical="center"/>
    </xf>
    <xf numFmtId="194" fontId="5" fillId="0" borderId="76" xfId="0" applyNumberFormat="1" applyFont="1" applyFill="1" applyBorder="1" applyAlignment="1">
      <alignment horizontal="right" vertical="center"/>
    </xf>
    <xf numFmtId="194" fontId="5" fillId="0" borderId="73" xfId="0" applyNumberFormat="1" applyFont="1" applyFill="1" applyBorder="1" applyAlignment="1">
      <alignment horizontal="right" vertical="center"/>
    </xf>
    <xf numFmtId="189" fontId="5" fillId="0" borderId="76" xfId="0" applyNumberFormat="1" applyFont="1" applyFill="1" applyBorder="1" applyAlignment="1">
      <alignment horizontal="right" vertical="center"/>
    </xf>
    <xf numFmtId="189" fontId="5" fillId="0" borderId="73" xfId="0" applyNumberFormat="1" applyFont="1" applyFill="1" applyBorder="1" applyAlignment="1">
      <alignment horizontal="right" vertical="center"/>
    </xf>
    <xf numFmtId="192" fontId="5" fillId="0" borderId="60" xfId="0" applyNumberFormat="1" applyFont="1" applyFill="1" applyBorder="1" applyAlignment="1">
      <alignment horizontal="right" vertical="center"/>
    </xf>
    <xf numFmtId="192" fontId="5" fillId="0" borderId="77" xfId="0" applyNumberFormat="1" applyFont="1" applyFill="1" applyBorder="1" applyAlignment="1">
      <alignment horizontal="right" vertical="center"/>
    </xf>
    <xf numFmtId="192" fontId="5" fillId="0" borderId="73" xfId="0" applyNumberFormat="1" applyFont="1" applyFill="1" applyBorder="1" applyAlignment="1">
      <alignment horizontal="right" vertical="center"/>
    </xf>
    <xf numFmtId="193" fontId="5" fillId="0" borderId="10" xfId="0" applyNumberFormat="1" applyFont="1" applyFill="1" applyBorder="1" applyAlignment="1">
      <alignment horizontal="right" vertical="center"/>
    </xf>
    <xf numFmtId="193" fontId="5" fillId="0" borderId="76" xfId="0" applyNumberFormat="1" applyFont="1" applyFill="1" applyBorder="1" applyAlignment="1">
      <alignment horizontal="right" vertical="center"/>
    </xf>
    <xf numFmtId="193" fontId="5" fillId="0" borderId="78" xfId="0" applyNumberFormat="1" applyFont="1" applyFill="1" applyBorder="1" applyAlignment="1">
      <alignment horizontal="right" vertical="center"/>
    </xf>
    <xf numFmtId="194" fontId="5" fillId="0" borderId="51" xfId="0" applyNumberFormat="1" applyFont="1" applyFill="1" applyBorder="1" applyAlignment="1">
      <alignment horizontal="right" vertical="center"/>
    </xf>
    <xf numFmtId="194" fontId="5" fillId="0" borderId="56" xfId="0" applyNumberFormat="1" applyFont="1" applyFill="1" applyBorder="1" applyAlignment="1">
      <alignment horizontal="right" vertical="center"/>
    </xf>
    <xf numFmtId="194" fontId="5" fillId="0" borderId="57" xfId="0" applyNumberFormat="1" applyFont="1" applyFill="1" applyBorder="1" applyAlignment="1">
      <alignment horizontal="right" vertical="center"/>
    </xf>
    <xf numFmtId="194" fontId="5" fillId="0" borderId="58" xfId="0" applyNumberFormat="1" applyFont="1" applyFill="1" applyBorder="1" applyAlignment="1">
      <alignment horizontal="right" vertical="center"/>
    </xf>
    <xf numFmtId="189" fontId="5" fillId="0" borderId="51" xfId="0" applyNumberFormat="1" applyFont="1" applyFill="1" applyBorder="1" applyAlignment="1">
      <alignment horizontal="right" vertical="center"/>
    </xf>
    <xf numFmtId="189" fontId="5" fillId="0" borderId="56" xfId="0" applyNumberFormat="1" applyFont="1" applyFill="1" applyBorder="1" applyAlignment="1">
      <alignment horizontal="right" vertical="center"/>
    </xf>
    <xf numFmtId="189" fontId="5" fillId="0" borderId="57" xfId="0" applyNumberFormat="1" applyFont="1" applyFill="1" applyBorder="1" applyAlignment="1">
      <alignment horizontal="right" vertical="center"/>
    </xf>
    <xf numFmtId="192" fontId="5" fillId="0" borderId="58" xfId="0" applyNumberFormat="1" applyFont="1" applyFill="1" applyBorder="1" applyAlignment="1">
      <alignment horizontal="right" vertical="center"/>
    </xf>
    <xf numFmtId="192" fontId="5" fillId="0" borderId="57" xfId="0" applyNumberFormat="1" applyFont="1" applyFill="1" applyBorder="1" applyAlignment="1">
      <alignment horizontal="right" vertical="center"/>
    </xf>
    <xf numFmtId="193" fontId="5" fillId="0" borderId="56" xfId="0" applyNumberFormat="1" applyFont="1" applyFill="1" applyBorder="1" applyAlignment="1">
      <alignment horizontal="right" vertical="center"/>
    </xf>
    <xf numFmtId="193" fontId="5" fillId="0" borderId="67" xfId="0" applyNumberFormat="1" applyFont="1" applyFill="1" applyBorder="1" applyAlignment="1">
      <alignment horizontal="right" vertical="center"/>
    </xf>
    <xf numFmtId="189" fontId="5" fillId="0" borderId="80" xfId="0" applyNumberFormat="1" applyFont="1" applyFill="1" applyBorder="1" applyAlignment="1">
      <alignment vertical="center"/>
    </xf>
    <xf numFmtId="192" fontId="5" fillId="0" borderId="68" xfId="0" applyNumberFormat="1" applyFont="1" applyFill="1" applyBorder="1" applyAlignment="1">
      <alignment horizontal="right" vertical="center"/>
    </xf>
    <xf numFmtId="189" fontId="5" fillId="0" borderId="71" xfId="0" applyNumberFormat="1" applyFont="1" applyFill="1" applyBorder="1" applyAlignment="1">
      <alignment horizontal="right" vertical="center"/>
    </xf>
    <xf numFmtId="189" fontId="5" fillId="0" borderId="41" xfId="0" applyNumberFormat="1" applyFont="1" applyFill="1" applyBorder="1" applyAlignment="1">
      <alignment horizontal="right" vertical="center"/>
    </xf>
    <xf numFmtId="189" fontId="5" fillId="0" borderId="70" xfId="0" applyNumberFormat="1" applyFont="1" applyFill="1" applyBorder="1" applyAlignment="1">
      <alignment horizontal="right" vertical="center"/>
    </xf>
    <xf numFmtId="189" fontId="5" fillId="0" borderId="72" xfId="0" applyNumberFormat="1" applyFont="1" applyFill="1" applyBorder="1" applyAlignment="1">
      <alignment horizontal="right" vertical="center"/>
    </xf>
    <xf numFmtId="192" fontId="5" fillId="0" borderId="72" xfId="0" applyNumberFormat="1" applyFont="1" applyFill="1" applyBorder="1" applyAlignment="1">
      <alignment horizontal="right" vertical="center"/>
    </xf>
    <xf numFmtId="192" fontId="5" fillId="0" borderId="70" xfId="0" applyNumberFormat="1" applyFont="1" applyFill="1" applyBorder="1" applyAlignment="1">
      <alignment horizontal="right" vertical="center"/>
    </xf>
    <xf numFmtId="193" fontId="5" fillId="0" borderId="41" xfId="0" applyNumberFormat="1" applyFont="1" applyFill="1" applyBorder="1" applyAlignment="1">
      <alignment horizontal="right" vertical="center"/>
    </xf>
    <xf numFmtId="193" fontId="5" fillId="0" borderId="66" xfId="0" applyNumberFormat="1" applyFont="1" applyFill="1" applyBorder="1" applyAlignment="1">
      <alignment horizontal="right" vertical="center"/>
    </xf>
    <xf numFmtId="189" fontId="5" fillId="0" borderId="58" xfId="0" applyNumberFormat="1" applyFont="1" applyFill="1" applyBorder="1" applyAlignment="1">
      <alignment horizontal="right" vertical="center"/>
    </xf>
    <xf numFmtId="189" fontId="5" fillId="0" borderId="61" xfId="0" applyNumberFormat="1" applyFont="1" applyFill="1" applyBorder="1" applyAlignment="1">
      <alignment horizontal="right" vertical="center"/>
    </xf>
    <xf numFmtId="189" fontId="5" fillId="0" borderId="62" xfId="0" applyNumberFormat="1" applyFont="1" applyFill="1" applyBorder="1" applyAlignment="1">
      <alignment horizontal="right" vertical="center"/>
    </xf>
    <xf numFmtId="189" fontId="5" fillId="0" borderId="63" xfId="0" applyNumberFormat="1" applyFont="1" applyFill="1" applyBorder="1" applyAlignment="1">
      <alignment horizontal="right" vertical="center"/>
    </xf>
    <xf numFmtId="189" fontId="5" fillId="0" borderId="64" xfId="0" applyNumberFormat="1" applyFont="1" applyFill="1" applyBorder="1" applyAlignment="1">
      <alignment horizontal="right" vertical="center"/>
    </xf>
    <xf numFmtId="192" fontId="5" fillId="0" borderId="64" xfId="0" applyNumberFormat="1" applyFont="1" applyFill="1" applyBorder="1" applyAlignment="1">
      <alignment horizontal="right" vertical="center"/>
    </xf>
    <xf numFmtId="192" fontId="5" fillId="0" borderId="63" xfId="0" applyNumberFormat="1" applyFont="1" applyFill="1" applyBorder="1" applyAlignment="1">
      <alignment horizontal="right" vertical="center"/>
    </xf>
    <xf numFmtId="193" fontId="5" fillId="0" borderId="62" xfId="0" applyNumberFormat="1" applyFont="1" applyFill="1" applyBorder="1" applyAlignment="1">
      <alignment horizontal="right" vertical="center"/>
    </xf>
    <xf numFmtId="193" fontId="5" fillId="0" borderId="69" xfId="0" applyNumberFormat="1" applyFont="1" applyFill="1" applyBorder="1" applyAlignment="1">
      <alignment horizontal="right" vertical="center"/>
    </xf>
    <xf numFmtId="192" fontId="5" fillId="0" borderId="56" xfId="0" applyNumberFormat="1" applyFont="1" applyFill="1" applyBorder="1" applyAlignment="1">
      <alignment horizontal="right" vertical="center"/>
    </xf>
    <xf numFmtId="192" fontId="5" fillId="0" borderId="62" xfId="0" applyNumberFormat="1" applyFont="1" applyFill="1" applyBorder="1" applyAlignment="1">
      <alignment horizontal="right" vertical="center"/>
    </xf>
    <xf numFmtId="189" fontId="5" fillId="0" borderId="12" xfId="0" applyNumberFormat="1" applyFont="1" applyFill="1" applyBorder="1" applyAlignment="1">
      <alignment horizontal="right" vertical="center"/>
    </xf>
    <xf numFmtId="189" fontId="5" fillId="0" borderId="31" xfId="0" applyNumberFormat="1" applyFont="1" applyFill="1" applyBorder="1" applyAlignment="1">
      <alignment horizontal="right" vertical="center"/>
    </xf>
    <xf numFmtId="189" fontId="5" fillId="0" borderId="13" xfId="0" applyNumberFormat="1" applyFont="1" applyFill="1" applyBorder="1" applyAlignment="1">
      <alignment horizontal="right" vertical="center"/>
    </xf>
    <xf numFmtId="192" fontId="5" fillId="0" borderId="12" xfId="0" applyNumberFormat="1" applyFont="1" applyFill="1" applyBorder="1" applyAlignment="1">
      <alignment horizontal="right" vertical="center"/>
    </xf>
    <xf numFmtId="192" fontId="5" fillId="0" borderId="31" xfId="0" applyNumberFormat="1" applyFont="1" applyFill="1" applyBorder="1" applyAlignment="1">
      <alignment horizontal="right" vertical="center"/>
    </xf>
    <xf numFmtId="192" fontId="5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89" fontId="9" fillId="0" borderId="0" xfId="0" applyNumberFormat="1" applyFont="1" applyFill="1" applyBorder="1" applyAlignment="1">
      <alignment vertical="top" textRotation="255"/>
    </xf>
    <xf numFmtId="0" fontId="5" fillId="0" borderId="0" xfId="0" applyFont="1" applyFill="1" applyBorder="1" applyAlignment="1">
      <alignment horizontal="center" vertical="center"/>
    </xf>
    <xf numFmtId="193" fontId="5" fillId="0" borderId="81" xfId="0" applyNumberFormat="1" applyFont="1" applyFill="1" applyBorder="1" applyAlignment="1">
      <alignment vertical="center"/>
    </xf>
    <xf numFmtId="0" fontId="17" fillId="0" borderId="45" xfId="0" applyFont="1" applyFill="1" applyBorder="1" applyAlignment="1">
      <alignment horizontal="center" vertical="center"/>
    </xf>
    <xf numFmtId="193" fontId="5" fillId="0" borderId="14" xfId="0" applyNumberFormat="1" applyFont="1" applyFill="1" applyBorder="1" applyAlignment="1">
      <alignment vertical="center"/>
    </xf>
    <xf numFmtId="189" fontId="5" fillId="0" borderId="30" xfId="0" applyNumberFormat="1" applyFont="1" applyFill="1" applyBorder="1" applyAlignment="1">
      <alignment vertical="center"/>
    </xf>
    <xf numFmtId="189" fontId="6" fillId="0" borderId="0" xfId="0" applyNumberFormat="1" applyFont="1" applyBorder="1" applyAlignment="1">
      <alignment/>
    </xf>
    <xf numFmtId="189" fontId="7" fillId="0" borderId="0" xfId="0" applyNumberFormat="1" applyFont="1" applyBorder="1" applyAlignment="1">
      <alignment/>
    </xf>
    <xf numFmtId="189" fontId="7" fillId="0" borderId="0" xfId="0" applyNumberFormat="1" applyFont="1" applyFill="1" applyBorder="1" applyAlignment="1">
      <alignment/>
    </xf>
    <xf numFmtId="189" fontId="7" fillId="0" borderId="44" xfId="0" applyNumberFormat="1" applyFont="1" applyFill="1" applyBorder="1" applyAlignment="1">
      <alignment/>
    </xf>
    <xf numFmtId="192" fontId="5" fillId="0" borderId="50" xfId="0" applyNumberFormat="1" applyFont="1" applyFill="1" applyBorder="1" applyAlignment="1">
      <alignment horizontal="right" vertical="center"/>
    </xf>
    <xf numFmtId="194" fontId="5" fillId="0" borderId="61" xfId="0" applyNumberFormat="1" applyFont="1" applyFill="1" applyBorder="1" applyAlignment="1">
      <alignment horizontal="right" vertical="center"/>
    </xf>
    <xf numFmtId="194" fontId="5" fillId="0" borderId="11" xfId="0" applyNumberFormat="1" applyFont="1" applyFill="1" applyBorder="1" applyAlignment="1">
      <alignment horizontal="right" vertical="center"/>
    </xf>
    <xf numFmtId="194" fontId="5" fillId="0" borderId="29" xfId="0" applyNumberFormat="1" applyFont="1" applyFill="1" applyBorder="1" applyAlignment="1">
      <alignment horizontal="right" vertical="center"/>
    </xf>
    <xf numFmtId="194" fontId="5" fillId="0" borderId="27" xfId="0" applyNumberFormat="1" applyFont="1" applyFill="1" applyBorder="1" applyAlignment="1">
      <alignment horizontal="right" vertical="center"/>
    </xf>
    <xf numFmtId="194" fontId="5" fillId="0" borderId="30" xfId="0" applyNumberFormat="1" applyFont="1" applyFill="1" applyBorder="1" applyAlignment="1">
      <alignment horizontal="right" vertical="center"/>
    </xf>
    <xf numFmtId="189" fontId="5" fillId="0" borderId="15" xfId="0" applyNumberFormat="1" applyFont="1" applyFill="1" applyBorder="1" applyAlignment="1">
      <alignment horizontal="right" vertical="center"/>
    </xf>
    <xf numFmtId="189" fontId="5" fillId="0" borderId="32" xfId="0" applyNumberFormat="1" applyFont="1" applyFill="1" applyBorder="1" applyAlignment="1">
      <alignment horizontal="right" vertical="center"/>
    </xf>
    <xf numFmtId="193" fontId="5" fillId="0" borderId="27" xfId="0" applyNumberFormat="1" applyFont="1" applyFill="1" applyBorder="1" applyAlignment="1">
      <alignment horizontal="right" vertical="center"/>
    </xf>
    <xf numFmtId="192" fontId="5" fillId="0" borderId="27" xfId="0" applyNumberFormat="1" applyFont="1" applyFill="1" applyBorder="1" applyAlignment="1">
      <alignment horizontal="right" vertical="center"/>
    </xf>
    <xf numFmtId="192" fontId="5" fillId="0" borderId="30" xfId="0" applyNumberFormat="1" applyFont="1" applyFill="1" applyBorder="1" applyAlignment="1">
      <alignment horizontal="right" vertical="center"/>
    </xf>
    <xf numFmtId="49" fontId="5" fillId="0" borderId="27" xfId="0" applyNumberFormat="1" applyFont="1" applyFill="1" applyBorder="1" applyAlignment="1">
      <alignment horizontal="right" vertical="center"/>
    </xf>
    <xf numFmtId="49" fontId="5" fillId="0" borderId="40" xfId="0" applyNumberFormat="1" applyFont="1" applyFill="1" applyBorder="1" applyAlignment="1">
      <alignment horizontal="right" vertical="center"/>
    </xf>
    <xf numFmtId="194" fontId="5" fillId="0" borderId="16" xfId="0" applyNumberFormat="1" applyFont="1" applyFill="1" applyBorder="1" applyAlignment="1">
      <alignment horizontal="right" vertical="center"/>
    </xf>
    <xf numFmtId="194" fontId="5" fillId="0" borderId="18" xfId="0" applyNumberFormat="1" applyFont="1" applyFill="1" applyBorder="1" applyAlignment="1">
      <alignment horizontal="right" vertical="center"/>
    </xf>
    <xf numFmtId="194" fontId="5" fillId="0" borderId="19" xfId="0" applyNumberFormat="1" applyFont="1" applyFill="1" applyBorder="1" applyAlignment="1">
      <alignment horizontal="right" vertical="center"/>
    </xf>
    <xf numFmtId="189" fontId="5" fillId="0" borderId="16" xfId="0" applyNumberFormat="1" applyFont="1" applyFill="1" applyBorder="1" applyAlignment="1">
      <alignment horizontal="right" vertical="center"/>
    </xf>
    <xf numFmtId="189" fontId="5" fillId="0" borderId="17" xfId="0" applyNumberFormat="1" applyFont="1" applyFill="1" applyBorder="1" applyAlignment="1">
      <alignment horizontal="right" vertical="center"/>
    </xf>
    <xf numFmtId="189" fontId="5" fillId="0" borderId="20" xfId="0" applyNumberFormat="1" applyFont="1" applyFill="1" applyBorder="1" applyAlignment="1">
      <alignment horizontal="right" vertical="center"/>
    </xf>
    <xf numFmtId="193" fontId="5" fillId="0" borderId="28" xfId="0" applyNumberFormat="1" applyFont="1" applyFill="1" applyBorder="1" applyAlignment="1">
      <alignment horizontal="right" vertical="center"/>
    </xf>
    <xf numFmtId="193" fontId="5" fillId="0" borderId="18" xfId="0" applyNumberFormat="1" applyFont="1" applyFill="1" applyBorder="1" applyAlignment="1">
      <alignment horizontal="right" vertical="center"/>
    </xf>
    <xf numFmtId="192" fontId="5" fillId="0" borderId="18" xfId="0" applyNumberFormat="1" applyFont="1" applyFill="1" applyBorder="1" applyAlignment="1">
      <alignment horizontal="right" vertical="center"/>
    </xf>
    <xf numFmtId="192" fontId="5" fillId="0" borderId="19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right" vertical="center"/>
    </xf>
    <xf numFmtId="189" fontId="5" fillId="0" borderId="18" xfId="0" applyNumberFormat="1" applyFont="1" applyFill="1" applyBorder="1" applyAlignment="1">
      <alignment horizontal="right" vertical="center"/>
    </xf>
    <xf numFmtId="189" fontId="5" fillId="0" borderId="19" xfId="0" applyNumberFormat="1" applyFont="1" applyFill="1" applyBorder="1" applyAlignment="1">
      <alignment horizontal="right" vertical="center"/>
    </xf>
    <xf numFmtId="192" fontId="53" fillId="0" borderId="64" xfId="0" applyNumberFormat="1" applyFont="1" applyFill="1" applyBorder="1" applyAlignment="1">
      <alignment horizontal="right" vertical="center"/>
    </xf>
    <xf numFmtId="192" fontId="53" fillId="0" borderId="82" xfId="0" applyNumberFormat="1" applyFont="1" applyFill="1" applyBorder="1" applyAlignment="1">
      <alignment horizontal="right" vertical="center"/>
    </xf>
    <xf numFmtId="189" fontId="53" fillId="0" borderId="18" xfId="0" applyNumberFormat="1" applyFont="1" applyFill="1" applyBorder="1" applyAlignment="1">
      <alignment horizontal="right" vertical="center"/>
    </xf>
    <xf numFmtId="189" fontId="53" fillId="0" borderId="19" xfId="0" applyNumberFormat="1" applyFont="1" applyFill="1" applyBorder="1" applyAlignment="1">
      <alignment horizontal="right" vertical="center"/>
    </xf>
    <xf numFmtId="189" fontId="53" fillId="0" borderId="17" xfId="0" applyNumberFormat="1" applyFont="1" applyFill="1" applyBorder="1" applyAlignment="1">
      <alignment horizontal="right" vertical="center"/>
    </xf>
    <xf numFmtId="189" fontId="53" fillId="0" borderId="20" xfId="0" applyNumberFormat="1" applyFont="1" applyFill="1" applyBorder="1" applyAlignment="1">
      <alignment horizontal="right" vertical="center"/>
    </xf>
    <xf numFmtId="193" fontId="53" fillId="0" borderId="28" xfId="0" applyNumberFormat="1" applyFont="1" applyFill="1" applyBorder="1" applyAlignment="1">
      <alignment horizontal="right" vertical="center"/>
    </xf>
    <xf numFmtId="193" fontId="53" fillId="0" borderId="18" xfId="0" applyNumberFormat="1" applyFont="1" applyFill="1" applyBorder="1" applyAlignment="1">
      <alignment horizontal="right" vertical="center"/>
    </xf>
    <xf numFmtId="193" fontId="53" fillId="0" borderId="19" xfId="0" applyNumberFormat="1" applyFont="1" applyFill="1" applyBorder="1" applyAlignment="1">
      <alignment horizontal="right" vertical="center"/>
    </xf>
    <xf numFmtId="192" fontId="53" fillId="0" borderId="18" xfId="0" applyNumberFormat="1" applyFont="1" applyFill="1" applyBorder="1" applyAlignment="1">
      <alignment horizontal="right" vertical="center"/>
    </xf>
    <xf numFmtId="192" fontId="53" fillId="0" borderId="19" xfId="0" applyNumberFormat="1" applyFont="1" applyFill="1" applyBorder="1" applyAlignment="1">
      <alignment horizontal="right" vertical="center"/>
    </xf>
    <xf numFmtId="49" fontId="53" fillId="0" borderId="18" xfId="0" applyNumberFormat="1" applyFont="1" applyFill="1" applyBorder="1" applyAlignment="1">
      <alignment horizontal="right" vertical="center"/>
    </xf>
    <xf numFmtId="189" fontId="53" fillId="0" borderId="22" xfId="0" applyNumberFormat="1" applyFont="1" applyFill="1" applyBorder="1" applyAlignment="1">
      <alignment horizontal="right" vertical="center"/>
    </xf>
    <xf numFmtId="189" fontId="53" fillId="0" borderId="23" xfId="0" applyNumberFormat="1" applyFont="1" applyFill="1" applyBorder="1" applyAlignment="1">
      <alignment horizontal="right" vertical="center"/>
    </xf>
    <xf numFmtId="189" fontId="53" fillId="0" borderId="47" xfId="0" applyNumberFormat="1" applyFont="1" applyFill="1" applyBorder="1" applyAlignment="1">
      <alignment horizontal="right" vertical="center"/>
    </xf>
    <xf numFmtId="189" fontId="53" fillId="0" borderId="24" xfId="0" applyNumberFormat="1" applyFont="1" applyFill="1" applyBorder="1" applyAlignment="1">
      <alignment horizontal="right" vertical="center"/>
    </xf>
    <xf numFmtId="193" fontId="53" fillId="0" borderId="48" xfId="0" applyNumberFormat="1" applyFont="1" applyFill="1" applyBorder="1" applyAlignment="1">
      <alignment horizontal="right" vertical="center"/>
    </xf>
    <xf numFmtId="192" fontId="53" fillId="0" borderId="22" xfId="0" applyNumberFormat="1" applyFont="1" applyFill="1" applyBorder="1" applyAlignment="1">
      <alignment horizontal="right" vertical="center"/>
    </xf>
    <xf numFmtId="192" fontId="53" fillId="0" borderId="23" xfId="0" applyNumberFormat="1" applyFont="1" applyFill="1" applyBorder="1" applyAlignment="1">
      <alignment horizontal="right" vertical="center"/>
    </xf>
    <xf numFmtId="49" fontId="53" fillId="0" borderId="22" xfId="0" applyNumberFormat="1" applyFont="1" applyFill="1" applyBorder="1" applyAlignment="1">
      <alignment horizontal="right" vertical="center"/>
    </xf>
    <xf numFmtId="49" fontId="5" fillId="0" borderId="26" xfId="0" applyNumberFormat="1" applyFont="1" applyFill="1" applyBorder="1" applyAlignment="1">
      <alignment horizontal="right" vertical="center"/>
    </xf>
    <xf numFmtId="189" fontId="53" fillId="0" borderId="11" xfId="0" applyNumberFormat="1" applyFont="1" applyFill="1" applyBorder="1" applyAlignment="1">
      <alignment horizontal="right" vertical="center"/>
    </xf>
    <xf numFmtId="189" fontId="53" fillId="0" borderId="12" xfId="0" applyNumberFormat="1" applyFont="1" applyFill="1" applyBorder="1" applyAlignment="1">
      <alignment horizontal="right" vertical="center"/>
    </xf>
    <xf numFmtId="189" fontId="53" fillId="0" borderId="31" xfId="0" applyNumberFormat="1" applyFont="1" applyFill="1" applyBorder="1" applyAlignment="1">
      <alignment horizontal="right" vertical="center"/>
    </xf>
    <xf numFmtId="189" fontId="5" fillId="0" borderId="11" xfId="0" applyNumberFormat="1" applyFont="1" applyFill="1" applyBorder="1" applyAlignment="1">
      <alignment horizontal="right" vertical="center"/>
    </xf>
    <xf numFmtId="189" fontId="53" fillId="0" borderId="75" xfId="0" applyNumberFormat="1" applyFont="1" applyFill="1" applyBorder="1" applyAlignment="1">
      <alignment horizontal="right" vertical="center"/>
    </xf>
    <xf numFmtId="189" fontId="53" fillId="0" borderId="13" xfId="0" applyNumberFormat="1" applyFont="1" applyFill="1" applyBorder="1" applyAlignment="1">
      <alignment horizontal="right" vertical="center"/>
    </xf>
    <xf numFmtId="193" fontId="53" fillId="0" borderId="50" xfId="0" applyNumberFormat="1" applyFont="1" applyFill="1" applyBorder="1" applyAlignment="1">
      <alignment horizontal="right" vertical="center"/>
    </xf>
    <xf numFmtId="193" fontId="53" fillId="0" borderId="12" xfId="0" applyNumberFormat="1" applyFont="1" applyFill="1" applyBorder="1" applyAlignment="1">
      <alignment horizontal="right" vertical="center"/>
    </xf>
    <xf numFmtId="193" fontId="53" fillId="0" borderId="31" xfId="0" applyNumberFormat="1" applyFont="1" applyFill="1" applyBorder="1" applyAlignment="1">
      <alignment horizontal="right" vertical="center"/>
    </xf>
    <xf numFmtId="192" fontId="53" fillId="0" borderId="12" xfId="0" applyNumberFormat="1" applyFont="1" applyFill="1" applyBorder="1" applyAlignment="1">
      <alignment horizontal="right" vertical="center"/>
    </xf>
    <xf numFmtId="192" fontId="53" fillId="0" borderId="31" xfId="0" applyNumberFormat="1" applyFont="1" applyFill="1" applyBorder="1" applyAlignment="1">
      <alignment horizontal="right" vertical="center"/>
    </xf>
    <xf numFmtId="49" fontId="53" fillId="0" borderId="12" xfId="0" applyNumberFormat="1" applyFont="1" applyFill="1" applyBorder="1" applyAlignment="1">
      <alignment horizontal="right" vertical="center"/>
    </xf>
    <xf numFmtId="193" fontId="5" fillId="0" borderId="59" xfId="0" applyNumberFormat="1" applyFont="1" applyFill="1" applyBorder="1" applyAlignment="1">
      <alignment horizontal="right" vertical="center"/>
    </xf>
    <xf numFmtId="193" fontId="5" fillId="0" borderId="40" xfId="0" applyNumberFormat="1" applyFont="1" applyFill="1" applyBorder="1" applyAlignment="1">
      <alignment horizontal="right" vertical="center"/>
    </xf>
    <xf numFmtId="193" fontId="5" fillId="0" borderId="21" xfId="0" applyNumberFormat="1" applyFont="1" applyFill="1" applyBorder="1" applyAlignment="1">
      <alignment horizontal="right" vertical="center"/>
    </xf>
    <xf numFmtId="189" fontId="5" fillId="0" borderId="25" xfId="0" applyNumberFormat="1" applyFont="1" applyFill="1" applyBorder="1" applyAlignment="1">
      <alignment horizontal="right" vertical="center"/>
    </xf>
    <xf numFmtId="189" fontId="5" fillId="0" borderId="22" xfId="0" applyNumberFormat="1" applyFont="1" applyFill="1" applyBorder="1" applyAlignment="1">
      <alignment horizontal="right" vertical="center"/>
    </xf>
    <xf numFmtId="189" fontId="5" fillId="0" borderId="23" xfId="0" applyNumberFormat="1" applyFont="1" applyFill="1" applyBorder="1" applyAlignment="1">
      <alignment horizontal="right" vertical="center"/>
    </xf>
    <xf numFmtId="189" fontId="5" fillId="0" borderId="47" xfId="0" applyNumberFormat="1" applyFont="1" applyFill="1" applyBorder="1" applyAlignment="1">
      <alignment horizontal="right" vertical="center"/>
    </xf>
    <xf numFmtId="189" fontId="5" fillId="0" borderId="24" xfId="0" applyNumberFormat="1" applyFont="1" applyFill="1" applyBorder="1" applyAlignment="1">
      <alignment horizontal="right" vertical="center"/>
    </xf>
    <xf numFmtId="193" fontId="5" fillId="0" borderId="48" xfId="0" applyNumberFormat="1" applyFont="1" applyFill="1" applyBorder="1" applyAlignment="1">
      <alignment horizontal="right" vertical="center"/>
    </xf>
    <xf numFmtId="192" fontId="5" fillId="0" borderId="22" xfId="0" applyNumberFormat="1" applyFont="1" applyFill="1" applyBorder="1" applyAlignment="1">
      <alignment horizontal="right" vertical="center"/>
    </xf>
    <xf numFmtId="192" fontId="5" fillId="0" borderId="23" xfId="0" applyNumberFormat="1" applyFont="1" applyFill="1" applyBorder="1" applyAlignment="1">
      <alignment horizontal="right" vertical="center"/>
    </xf>
    <xf numFmtId="193" fontId="5" fillId="0" borderId="22" xfId="0" applyNumberFormat="1" applyFont="1" applyFill="1" applyBorder="1" applyAlignment="1">
      <alignment horizontal="right" vertical="center"/>
    </xf>
    <xf numFmtId="193" fontId="5" fillId="0" borderId="26" xfId="0" applyNumberFormat="1" applyFont="1" applyFill="1" applyBorder="1" applyAlignment="1">
      <alignment horizontal="right" vertical="center"/>
    </xf>
    <xf numFmtId="189" fontId="5" fillId="0" borderId="75" xfId="0" applyNumberFormat="1" applyFont="1" applyFill="1" applyBorder="1" applyAlignment="1">
      <alignment horizontal="right" vertical="center"/>
    </xf>
    <xf numFmtId="193" fontId="5" fillId="0" borderId="50" xfId="0" applyNumberFormat="1" applyFont="1" applyFill="1" applyBorder="1" applyAlignment="1">
      <alignment horizontal="right" vertical="center"/>
    </xf>
    <xf numFmtId="193" fontId="5" fillId="0" borderId="12" xfId="0" applyNumberFormat="1" applyFont="1" applyFill="1" applyBorder="1" applyAlignment="1">
      <alignment horizontal="right" vertical="center"/>
    </xf>
    <xf numFmtId="194" fontId="5" fillId="0" borderId="14" xfId="0" applyNumberFormat="1" applyFont="1" applyBorder="1" applyAlignment="1">
      <alignment vertical="center"/>
    </xf>
    <xf numFmtId="189" fontId="8" fillId="0" borderId="65" xfId="0" applyNumberFormat="1" applyFont="1" applyFill="1" applyBorder="1" applyAlignment="1">
      <alignment horizontal="center" vertical="center"/>
    </xf>
    <xf numFmtId="189" fontId="5" fillId="0" borderId="67" xfId="0" applyNumberFormat="1" applyFont="1" applyBorder="1" applyAlignment="1">
      <alignment vertical="center"/>
    </xf>
    <xf numFmtId="194" fontId="17" fillId="0" borderId="18" xfId="0" applyNumberFormat="1" applyFont="1" applyFill="1" applyBorder="1" applyAlignment="1">
      <alignment horizontal="center" vertical="center"/>
    </xf>
    <xf numFmtId="189" fontId="5" fillId="0" borderId="69" xfId="0" applyNumberFormat="1" applyFont="1" applyBorder="1" applyAlignment="1">
      <alignment vertical="center"/>
    </xf>
    <xf numFmtId="194" fontId="5" fillId="0" borderId="76" xfId="0" applyNumberFormat="1" applyFont="1" applyFill="1" applyBorder="1" applyAlignment="1">
      <alignment vertical="center"/>
    </xf>
    <xf numFmtId="194" fontId="5" fillId="0" borderId="73" xfId="0" applyNumberFormat="1" applyFont="1" applyFill="1" applyBorder="1" applyAlignment="1">
      <alignment vertical="center"/>
    </xf>
    <xf numFmtId="189" fontId="5" fillId="0" borderId="77" xfId="0" applyNumberFormat="1" applyFont="1" applyFill="1" applyBorder="1" applyAlignment="1">
      <alignment vertical="center"/>
    </xf>
    <xf numFmtId="189" fontId="5" fillId="0" borderId="73" xfId="0" applyNumberFormat="1" applyFont="1" applyFill="1" applyBorder="1" applyAlignment="1">
      <alignment vertical="center"/>
    </xf>
    <xf numFmtId="192" fontId="5" fillId="0" borderId="59" xfId="0" applyNumberFormat="1" applyFont="1" applyFill="1" applyBorder="1" applyAlignment="1">
      <alignment vertical="center"/>
    </xf>
    <xf numFmtId="192" fontId="5" fillId="0" borderId="76" xfId="0" applyNumberFormat="1" applyFont="1" applyFill="1" applyBorder="1" applyAlignment="1">
      <alignment vertical="center"/>
    </xf>
    <xf numFmtId="193" fontId="5" fillId="0" borderId="77" xfId="0" applyNumberFormat="1" applyFont="1" applyFill="1" applyBorder="1" applyAlignment="1">
      <alignment vertical="center"/>
    </xf>
    <xf numFmtId="193" fontId="5" fillId="0" borderId="78" xfId="0" applyNumberFormat="1" applyFont="1" applyFill="1" applyBorder="1" applyAlignment="1">
      <alignment vertical="center"/>
    </xf>
    <xf numFmtId="194" fontId="5" fillId="0" borderId="51" xfId="0" applyNumberFormat="1" applyFont="1" applyFill="1" applyBorder="1" applyAlignment="1">
      <alignment vertical="center"/>
    </xf>
    <xf numFmtId="194" fontId="5" fillId="0" borderId="56" xfId="0" applyNumberFormat="1" applyFont="1" applyFill="1" applyBorder="1" applyAlignment="1">
      <alignment vertical="center"/>
    </xf>
    <xf numFmtId="194" fontId="5" fillId="0" borderId="57" xfId="0" applyNumberFormat="1" applyFont="1" applyFill="1" applyBorder="1" applyAlignment="1">
      <alignment vertical="center"/>
    </xf>
    <xf numFmtId="194" fontId="5" fillId="0" borderId="61" xfId="0" applyNumberFormat="1" applyFont="1" applyFill="1" applyBorder="1" applyAlignment="1">
      <alignment vertical="center"/>
    </xf>
    <xf numFmtId="194" fontId="5" fillId="0" borderId="62" xfId="0" applyNumberFormat="1" applyFont="1" applyFill="1" applyBorder="1" applyAlignment="1">
      <alignment vertical="center"/>
    </xf>
    <xf numFmtId="194" fontId="5" fillId="0" borderId="63" xfId="0" applyNumberFormat="1" applyFont="1" applyFill="1" applyBorder="1" applyAlignment="1">
      <alignment vertical="center"/>
    </xf>
    <xf numFmtId="194" fontId="5" fillId="0" borderId="62" xfId="0" applyNumberFormat="1" applyFont="1" applyBorder="1" applyAlignment="1">
      <alignment vertical="center"/>
    </xf>
    <xf numFmtId="194" fontId="5" fillId="0" borderId="63" xfId="0" applyNumberFormat="1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194" fontId="5" fillId="0" borderId="71" xfId="0" applyNumberFormat="1" applyFont="1" applyFill="1" applyBorder="1" applyAlignment="1">
      <alignment vertical="center"/>
    </xf>
    <xf numFmtId="194" fontId="5" fillId="0" borderId="49" xfId="0" applyNumberFormat="1" applyFont="1" applyFill="1" applyBorder="1" applyAlignment="1">
      <alignment vertical="center"/>
    </xf>
    <xf numFmtId="192" fontId="5" fillId="0" borderId="10" xfId="0" applyNumberFormat="1" applyFont="1" applyFill="1" applyBorder="1" applyAlignment="1">
      <alignment vertical="center"/>
    </xf>
    <xf numFmtId="192" fontId="5" fillId="0" borderId="49" xfId="0" applyNumberFormat="1" applyFont="1" applyFill="1" applyBorder="1" applyAlignment="1">
      <alignment vertical="center"/>
    </xf>
    <xf numFmtId="189" fontId="5" fillId="0" borderId="14" xfId="0" applyNumberFormat="1" applyFont="1" applyBorder="1" applyAlignment="1">
      <alignment vertical="center"/>
    </xf>
    <xf numFmtId="192" fontId="5" fillId="0" borderId="11" xfId="0" applyNumberFormat="1" applyFont="1" applyFill="1" applyBorder="1" applyAlignment="1">
      <alignment vertical="center"/>
    </xf>
    <xf numFmtId="194" fontId="5" fillId="0" borderId="11" xfId="0" applyNumberFormat="1" applyFont="1" applyFill="1" applyBorder="1" applyAlignment="1">
      <alignment vertical="center"/>
    </xf>
    <xf numFmtId="189" fontId="16" fillId="0" borderId="0" xfId="0" applyNumberFormat="1" applyFont="1" applyFill="1" applyAlignment="1">
      <alignment/>
    </xf>
    <xf numFmtId="194" fontId="5" fillId="0" borderId="25" xfId="0" applyNumberFormat="1" applyFont="1" applyFill="1" applyBorder="1" applyAlignment="1">
      <alignment vertical="center"/>
    </xf>
    <xf numFmtId="192" fontId="5" fillId="0" borderId="29" xfId="0" applyNumberFormat="1" applyFont="1" applyFill="1" applyBorder="1" applyAlignment="1">
      <alignment vertical="center"/>
    </xf>
    <xf numFmtId="192" fontId="5" fillId="0" borderId="16" xfId="0" applyNumberFormat="1" applyFont="1" applyFill="1" applyBorder="1" applyAlignment="1">
      <alignment vertical="center"/>
    </xf>
    <xf numFmtId="192" fontId="5" fillId="0" borderId="25" xfId="0" applyNumberFormat="1" applyFont="1" applyFill="1" applyBorder="1" applyAlignment="1">
      <alignment vertical="center"/>
    </xf>
    <xf numFmtId="193" fontId="5" fillId="0" borderId="75" xfId="0" applyNumberFormat="1" applyFont="1" applyFill="1" applyBorder="1" applyAlignment="1">
      <alignment vertical="center"/>
    </xf>
    <xf numFmtId="192" fontId="53" fillId="0" borderId="61" xfId="0" applyNumberFormat="1" applyFont="1" applyFill="1" applyBorder="1" applyAlignment="1">
      <alignment horizontal="right" vertical="center"/>
    </xf>
    <xf numFmtId="192" fontId="53" fillId="0" borderId="53" xfId="0" applyNumberFormat="1" applyFont="1" applyFill="1" applyBorder="1" applyAlignment="1">
      <alignment horizontal="right" vertical="center"/>
    </xf>
    <xf numFmtId="194" fontId="5" fillId="0" borderId="25" xfId="0" applyNumberFormat="1" applyFont="1" applyFill="1" applyBorder="1" applyAlignment="1">
      <alignment horizontal="right" vertical="center"/>
    </xf>
    <xf numFmtId="192" fontId="5" fillId="0" borderId="29" xfId="0" applyNumberFormat="1" applyFont="1" applyFill="1" applyBorder="1" applyAlignment="1">
      <alignment horizontal="right" vertical="center"/>
    </xf>
    <xf numFmtId="192" fontId="5" fillId="0" borderId="16" xfId="0" applyNumberFormat="1" applyFont="1" applyFill="1" applyBorder="1" applyAlignment="1">
      <alignment horizontal="right" vertical="center"/>
    </xf>
    <xf numFmtId="192" fontId="53" fillId="0" borderId="16" xfId="0" applyNumberFormat="1" applyFont="1" applyFill="1" applyBorder="1" applyAlignment="1">
      <alignment horizontal="right" vertical="center"/>
    </xf>
    <xf numFmtId="192" fontId="53" fillId="0" borderId="11" xfId="0" applyNumberFormat="1" applyFont="1" applyFill="1" applyBorder="1" applyAlignment="1">
      <alignment horizontal="right" vertical="center"/>
    </xf>
    <xf numFmtId="192" fontId="5" fillId="0" borderId="10" xfId="0" applyNumberFormat="1" applyFont="1" applyFill="1" applyBorder="1" applyAlignment="1">
      <alignment horizontal="right" vertical="center"/>
    </xf>
    <xf numFmtId="192" fontId="5" fillId="0" borderId="25" xfId="0" applyNumberFormat="1" applyFont="1" applyFill="1" applyBorder="1" applyAlignment="1">
      <alignment horizontal="right" vertical="center"/>
    </xf>
    <xf numFmtId="192" fontId="5" fillId="0" borderId="11" xfId="0" applyNumberFormat="1" applyFont="1" applyFill="1" applyBorder="1" applyAlignment="1">
      <alignment horizontal="right" vertical="center"/>
    </xf>
    <xf numFmtId="192" fontId="5" fillId="0" borderId="53" xfId="0" applyNumberFormat="1" applyFont="1" applyFill="1" applyBorder="1" applyAlignment="1">
      <alignment vertical="center"/>
    </xf>
    <xf numFmtId="194" fontId="5" fillId="0" borderId="53" xfId="0" applyNumberFormat="1" applyFont="1" applyFill="1" applyBorder="1" applyAlignment="1">
      <alignment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189" fontId="5" fillId="0" borderId="56" xfId="0" applyNumberFormat="1" applyFont="1" applyBorder="1" applyAlignment="1">
      <alignment horizontal="center" vertical="center"/>
    </xf>
    <xf numFmtId="193" fontId="5" fillId="0" borderId="67" xfId="0" applyNumberFormat="1" applyFont="1" applyBorder="1" applyAlignment="1">
      <alignment horizontal="center" vertical="center"/>
    </xf>
    <xf numFmtId="192" fontId="5" fillId="0" borderId="83" xfId="0" applyNumberFormat="1" applyFont="1" applyFill="1" applyBorder="1" applyAlignment="1">
      <alignment vertical="center"/>
    </xf>
    <xf numFmtId="192" fontId="5" fillId="0" borderId="42" xfId="0" applyNumberFormat="1" applyFont="1" applyFill="1" applyBorder="1" applyAlignment="1">
      <alignment vertical="center"/>
    </xf>
    <xf numFmtId="192" fontId="5" fillId="0" borderId="84" xfId="0" applyNumberFormat="1" applyFont="1" applyFill="1" applyBorder="1" applyAlignment="1">
      <alignment vertical="center"/>
    </xf>
    <xf numFmtId="192" fontId="5" fillId="0" borderId="85" xfId="0" applyNumberFormat="1" applyFont="1" applyFill="1" applyBorder="1" applyAlignment="1">
      <alignment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5" fillId="0" borderId="69" xfId="0" applyNumberFormat="1" applyFont="1" applyFill="1" applyBorder="1" applyAlignment="1">
      <alignment horizontal="center" vertical="center"/>
    </xf>
    <xf numFmtId="0" fontId="5" fillId="0" borderId="67" xfId="0" applyNumberFormat="1" applyFont="1" applyFill="1" applyBorder="1" applyAlignment="1">
      <alignment horizontal="center" vertical="center"/>
    </xf>
    <xf numFmtId="0" fontId="5" fillId="0" borderId="66" xfId="0" applyNumberFormat="1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189" fontId="5" fillId="0" borderId="56" xfId="0" applyNumberFormat="1" applyFont="1" applyFill="1" applyBorder="1" applyAlignment="1">
      <alignment horizontal="center" vertical="center"/>
    </xf>
    <xf numFmtId="189" fontId="5" fillId="0" borderId="57" xfId="0" applyNumberFormat="1" applyFont="1" applyFill="1" applyBorder="1" applyAlignment="1">
      <alignment horizontal="center" vertical="center"/>
    </xf>
    <xf numFmtId="189" fontId="5" fillId="0" borderId="58" xfId="0" applyNumberFormat="1" applyFont="1" applyFill="1" applyBorder="1" applyAlignment="1">
      <alignment horizontal="center" vertical="center"/>
    </xf>
    <xf numFmtId="192" fontId="5" fillId="0" borderId="56" xfId="0" applyNumberFormat="1" applyFont="1" applyFill="1" applyBorder="1" applyAlignment="1">
      <alignment horizontal="center" vertical="center"/>
    </xf>
    <xf numFmtId="192" fontId="5" fillId="0" borderId="57" xfId="0" applyNumberFormat="1" applyFont="1" applyFill="1" applyBorder="1" applyAlignment="1">
      <alignment horizontal="center" vertical="center"/>
    </xf>
    <xf numFmtId="193" fontId="5" fillId="0" borderId="58" xfId="0" applyNumberFormat="1" applyFont="1" applyFill="1" applyBorder="1" applyAlignment="1">
      <alignment horizontal="center" vertical="center"/>
    </xf>
    <xf numFmtId="193" fontId="5" fillId="0" borderId="67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193" fontId="5" fillId="0" borderId="56" xfId="0" applyNumberFormat="1" applyFont="1" applyFill="1" applyBorder="1" applyAlignment="1">
      <alignment horizontal="center" vertical="center"/>
    </xf>
    <xf numFmtId="194" fontId="5" fillId="0" borderId="71" xfId="0" applyNumberFormat="1" applyFont="1" applyFill="1" applyBorder="1" applyAlignment="1">
      <alignment horizontal="right" vertical="center"/>
    </xf>
    <xf numFmtId="192" fontId="5" fillId="0" borderId="65" xfId="0" applyNumberFormat="1" applyFont="1" applyFill="1" applyBorder="1" applyAlignment="1">
      <alignment horizontal="right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189" fontId="5" fillId="0" borderId="10" xfId="0" applyNumberFormat="1" applyFont="1" applyBorder="1" applyAlignment="1">
      <alignment vertical="center"/>
    </xf>
    <xf numFmtId="0" fontId="5" fillId="0" borderId="63" xfId="0" applyNumberFormat="1" applyFont="1" applyFill="1" applyBorder="1" applyAlignment="1">
      <alignment horizontal="center" vertical="center"/>
    </xf>
    <xf numFmtId="0" fontId="5" fillId="0" borderId="57" xfId="0" applyNumberFormat="1" applyFont="1" applyFill="1" applyBorder="1" applyAlignment="1">
      <alignment horizontal="center" vertical="center"/>
    </xf>
    <xf numFmtId="0" fontId="5" fillId="0" borderId="70" xfId="0" applyNumberFormat="1" applyFont="1" applyFill="1" applyBorder="1" applyAlignment="1">
      <alignment horizontal="center" vertical="center"/>
    </xf>
    <xf numFmtId="192" fontId="5" fillId="0" borderId="79" xfId="0" applyNumberFormat="1" applyFont="1" applyBorder="1" applyAlignment="1">
      <alignment horizontal="center" vertical="center"/>
    </xf>
    <xf numFmtId="192" fontId="53" fillId="0" borderId="60" xfId="0" applyNumberFormat="1" applyFont="1" applyBorder="1" applyAlignment="1">
      <alignment vertical="center"/>
    </xf>
    <xf numFmtId="192" fontId="53" fillId="0" borderId="56" xfId="0" applyNumberFormat="1" applyFont="1" applyBorder="1" applyAlignment="1">
      <alignment vertical="center"/>
    </xf>
    <xf numFmtId="192" fontId="53" fillId="0" borderId="67" xfId="0" applyNumberFormat="1" applyFont="1" applyBorder="1" applyAlignment="1">
      <alignment vertical="center"/>
    </xf>
    <xf numFmtId="192" fontId="53" fillId="0" borderId="51" xfId="0" applyNumberFormat="1" applyFont="1" applyFill="1" applyBorder="1" applyAlignment="1">
      <alignment vertical="center"/>
    </xf>
    <xf numFmtId="189" fontId="5" fillId="0" borderId="53" xfId="0" applyNumberFormat="1" applyFont="1" applyFill="1" applyBorder="1" applyAlignment="1">
      <alignment vertical="center"/>
    </xf>
    <xf numFmtId="189" fontId="5" fillId="0" borderId="10" xfId="0" applyNumberFormat="1" applyFont="1" applyFill="1" applyBorder="1" applyAlignment="1">
      <alignment vertical="center"/>
    </xf>
    <xf numFmtId="192" fontId="5" fillId="0" borderId="78" xfId="0" applyNumberFormat="1" applyFont="1" applyFill="1" applyBorder="1" applyAlignment="1">
      <alignment vertical="center"/>
    </xf>
    <xf numFmtId="193" fontId="5" fillId="0" borderId="51" xfId="0" applyNumberFormat="1" applyFont="1" applyFill="1" applyBorder="1" applyAlignment="1">
      <alignment vertical="center"/>
    </xf>
    <xf numFmtId="193" fontId="5" fillId="0" borderId="61" xfId="0" applyNumberFormat="1" applyFont="1" applyFill="1" applyBorder="1" applyAlignment="1">
      <alignment vertical="center"/>
    </xf>
    <xf numFmtId="193" fontId="5" fillId="0" borderId="71" xfId="0" applyNumberFormat="1" applyFont="1" applyFill="1" applyBorder="1" applyAlignment="1">
      <alignment vertical="center"/>
    </xf>
    <xf numFmtId="192" fontId="5" fillId="0" borderId="39" xfId="0" applyNumberFormat="1" applyFont="1" applyFill="1" applyBorder="1" applyAlignment="1">
      <alignment horizontal="center" vertical="center"/>
    </xf>
    <xf numFmtId="193" fontId="5" fillId="0" borderId="51" xfId="0" applyNumberFormat="1" applyFont="1" applyFill="1" applyBorder="1" applyAlignment="1">
      <alignment horizontal="right" vertical="center"/>
    </xf>
    <xf numFmtId="193" fontId="5" fillId="0" borderId="53" xfId="0" applyNumberFormat="1" applyFont="1" applyFill="1" applyBorder="1" applyAlignment="1">
      <alignment vertical="center"/>
    </xf>
    <xf numFmtId="193" fontId="5" fillId="0" borderId="65" xfId="0" applyNumberFormat="1" applyFont="1" applyFill="1" applyBorder="1" applyAlignment="1">
      <alignment vertical="center"/>
    </xf>
    <xf numFmtId="193" fontId="5" fillId="0" borderId="70" xfId="0" applyNumberFormat="1" applyFont="1" applyFill="1" applyBorder="1" applyAlignment="1">
      <alignment vertical="center"/>
    </xf>
    <xf numFmtId="192" fontId="12" fillId="0" borderId="0" xfId="0" applyNumberFormat="1" applyFont="1" applyFill="1" applyAlignment="1">
      <alignment/>
    </xf>
    <xf numFmtId="193" fontId="5" fillId="0" borderId="49" xfId="0" applyNumberFormat="1" applyFont="1" applyFill="1" applyBorder="1" applyAlignment="1">
      <alignment vertical="center"/>
    </xf>
    <xf numFmtId="187" fontId="5" fillId="0" borderId="11" xfId="0" applyNumberFormat="1" applyFont="1" applyFill="1" applyBorder="1" applyAlignment="1">
      <alignment vertical="center"/>
    </xf>
    <xf numFmtId="193" fontId="5" fillId="0" borderId="61" xfId="0" applyNumberFormat="1" applyFont="1" applyFill="1" applyBorder="1" applyAlignment="1">
      <alignment horizontal="right" vertical="center"/>
    </xf>
    <xf numFmtId="193" fontId="5" fillId="0" borderId="71" xfId="0" applyNumberFormat="1" applyFont="1" applyFill="1" applyBorder="1" applyAlignment="1">
      <alignment horizontal="right" vertical="center"/>
    </xf>
    <xf numFmtId="193" fontId="5" fillId="0" borderId="11" xfId="0" applyNumberFormat="1" applyFont="1" applyFill="1" applyBorder="1" applyAlignment="1">
      <alignment horizontal="right" vertical="center"/>
    </xf>
    <xf numFmtId="189" fontId="5" fillId="0" borderId="29" xfId="0" applyNumberFormat="1" applyFont="1" applyFill="1" applyBorder="1" applyAlignment="1">
      <alignment vertical="center"/>
    </xf>
    <xf numFmtId="193" fontId="5" fillId="0" borderId="86" xfId="0" applyNumberFormat="1" applyFont="1" applyFill="1" applyBorder="1" applyAlignment="1">
      <alignment vertical="center"/>
    </xf>
    <xf numFmtId="193" fontId="5" fillId="0" borderId="87" xfId="0" applyNumberFormat="1" applyFont="1" applyFill="1" applyBorder="1" applyAlignment="1">
      <alignment vertical="center"/>
    </xf>
    <xf numFmtId="189" fontId="5" fillId="0" borderId="29" xfId="0" applyNumberFormat="1" applyFont="1" applyFill="1" applyBorder="1" applyAlignment="1">
      <alignment horizontal="right" vertical="center"/>
    </xf>
    <xf numFmtId="49" fontId="5" fillId="0" borderId="29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right" vertical="center"/>
    </xf>
    <xf numFmtId="192" fontId="5" fillId="0" borderId="61" xfId="0" applyNumberFormat="1" applyFont="1" applyFill="1" applyBorder="1" applyAlignment="1">
      <alignment horizontal="right" vertical="center"/>
    </xf>
    <xf numFmtId="192" fontId="5" fillId="0" borderId="53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right" vertical="center"/>
    </xf>
    <xf numFmtId="193" fontId="5" fillId="0" borderId="29" xfId="0" applyNumberFormat="1" applyFont="1" applyFill="1" applyBorder="1" applyAlignment="1">
      <alignment horizontal="right" vertical="center"/>
    </xf>
    <xf numFmtId="193" fontId="5" fillId="0" borderId="16" xfId="0" applyNumberFormat="1" applyFont="1" applyFill="1" applyBorder="1" applyAlignment="1">
      <alignment horizontal="right" vertical="center"/>
    </xf>
    <xf numFmtId="193" fontId="5" fillId="0" borderId="25" xfId="0" applyNumberFormat="1" applyFont="1" applyFill="1" applyBorder="1" applyAlignment="1">
      <alignment horizontal="right" vertical="center"/>
    </xf>
    <xf numFmtId="186" fontId="5" fillId="0" borderId="10" xfId="0" applyNumberFormat="1" applyFont="1" applyBorder="1" applyAlignment="1">
      <alignment vertical="center"/>
    </xf>
    <xf numFmtId="186" fontId="5" fillId="0" borderId="76" xfId="0" applyNumberFormat="1" applyFont="1" applyBorder="1" applyAlignment="1">
      <alignment vertical="center"/>
    </xf>
    <xf numFmtId="186" fontId="5" fillId="0" borderId="73" xfId="0" applyNumberFormat="1" applyFont="1" applyBorder="1" applyAlignment="1">
      <alignment vertical="center"/>
    </xf>
    <xf numFmtId="186" fontId="5" fillId="0" borderId="51" xfId="0" applyNumberFormat="1" applyFont="1" applyBorder="1" applyAlignment="1">
      <alignment vertical="center"/>
    </xf>
    <xf numFmtId="186" fontId="5" fillId="0" borderId="56" xfId="0" applyNumberFormat="1" applyFont="1" applyBorder="1" applyAlignment="1">
      <alignment vertical="center"/>
    </xf>
    <xf numFmtId="186" fontId="5" fillId="0" borderId="57" xfId="0" applyNumberFormat="1" applyFont="1" applyBorder="1" applyAlignment="1">
      <alignment vertical="center"/>
    </xf>
    <xf numFmtId="186" fontId="5" fillId="0" borderId="61" xfId="0" applyNumberFormat="1" applyFont="1" applyBorder="1" applyAlignment="1">
      <alignment vertical="center"/>
    </xf>
    <xf numFmtId="186" fontId="5" fillId="0" borderId="62" xfId="0" applyNumberFormat="1" applyFont="1" applyBorder="1" applyAlignment="1">
      <alignment vertical="center"/>
    </xf>
    <xf numFmtId="186" fontId="5" fillId="0" borderId="63" xfId="0" applyNumberFormat="1" applyFont="1" applyBorder="1" applyAlignment="1">
      <alignment vertical="center"/>
    </xf>
    <xf numFmtId="186" fontId="5" fillId="0" borderId="71" xfId="0" applyNumberFormat="1" applyFont="1" applyBorder="1" applyAlignment="1">
      <alignment vertical="center"/>
    </xf>
    <xf numFmtId="186" fontId="5" fillId="0" borderId="41" xfId="0" applyNumberFormat="1" applyFont="1" applyBorder="1" applyAlignment="1">
      <alignment vertical="center"/>
    </xf>
    <xf numFmtId="186" fontId="5" fillId="0" borderId="70" xfId="0" applyNumberFormat="1" applyFont="1" applyBorder="1" applyAlignment="1">
      <alignment vertical="center"/>
    </xf>
    <xf numFmtId="186" fontId="5" fillId="0" borderId="69" xfId="0" applyNumberFormat="1" applyFont="1" applyBorder="1" applyAlignment="1">
      <alignment vertical="center"/>
    </xf>
    <xf numFmtId="186" fontId="5" fillId="0" borderId="67" xfId="0" applyNumberFormat="1" applyFont="1" applyBorder="1" applyAlignment="1">
      <alignment vertical="center"/>
    </xf>
    <xf numFmtId="186" fontId="5" fillId="0" borderId="58" xfId="0" applyNumberFormat="1" applyFont="1" applyBorder="1" applyAlignment="1">
      <alignment vertical="center"/>
    </xf>
    <xf numFmtId="186" fontId="5" fillId="0" borderId="56" xfId="0" applyNumberFormat="1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 vertical="center"/>
    </xf>
    <xf numFmtId="186" fontId="5" fillId="0" borderId="76" xfId="0" applyNumberFormat="1" applyFont="1" applyFill="1" applyBorder="1" applyAlignment="1">
      <alignment vertical="center"/>
    </xf>
    <xf numFmtId="186" fontId="5" fillId="0" borderId="73" xfId="0" applyNumberFormat="1" applyFont="1" applyFill="1" applyBorder="1" applyAlignment="1">
      <alignment vertical="center"/>
    </xf>
    <xf numFmtId="186" fontId="5" fillId="0" borderId="51" xfId="0" applyNumberFormat="1" applyFont="1" applyFill="1" applyBorder="1" applyAlignment="1">
      <alignment vertical="center"/>
    </xf>
    <xf numFmtId="186" fontId="5" fillId="0" borderId="57" xfId="0" applyNumberFormat="1" applyFont="1" applyFill="1" applyBorder="1" applyAlignment="1">
      <alignment vertical="center"/>
    </xf>
    <xf numFmtId="186" fontId="5" fillId="0" borderId="61" xfId="0" applyNumberFormat="1" applyFont="1" applyFill="1" applyBorder="1" applyAlignment="1">
      <alignment vertical="center"/>
    </xf>
    <xf numFmtId="186" fontId="5" fillId="0" borderId="62" xfId="0" applyNumberFormat="1" applyFont="1" applyFill="1" applyBorder="1" applyAlignment="1">
      <alignment vertical="center"/>
    </xf>
    <xf numFmtId="186" fontId="5" fillId="0" borderId="63" xfId="0" applyNumberFormat="1" applyFont="1" applyFill="1" applyBorder="1" applyAlignment="1">
      <alignment vertical="center"/>
    </xf>
    <xf numFmtId="186" fontId="5" fillId="0" borderId="71" xfId="0" applyNumberFormat="1" applyFont="1" applyFill="1" applyBorder="1" applyAlignment="1">
      <alignment vertical="center"/>
    </xf>
    <xf numFmtId="186" fontId="5" fillId="0" borderId="41" xfId="0" applyNumberFormat="1" applyFont="1" applyFill="1" applyBorder="1" applyAlignment="1">
      <alignment vertical="center"/>
    </xf>
    <xf numFmtId="186" fontId="5" fillId="0" borderId="70" xfId="0" applyNumberFormat="1" applyFont="1" applyFill="1" applyBorder="1" applyAlignment="1">
      <alignment vertical="center"/>
    </xf>
    <xf numFmtId="0" fontId="8" fillId="0" borderId="4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42" xfId="0" applyFont="1" applyFill="1" applyBorder="1" applyAlignment="1">
      <alignment horizontal="center" vertical="center"/>
    </xf>
    <xf numFmtId="189" fontId="5" fillId="0" borderId="88" xfId="0" applyNumberFormat="1" applyFont="1" applyFill="1" applyBorder="1" applyAlignment="1">
      <alignment vertical="center"/>
    </xf>
    <xf numFmtId="0" fontId="5" fillId="0" borderId="89" xfId="0" applyNumberFormat="1" applyFont="1" applyFill="1" applyBorder="1" applyAlignment="1">
      <alignment horizontal="center" vertical="center"/>
    </xf>
    <xf numFmtId="0" fontId="5" fillId="0" borderId="90" xfId="0" applyNumberFormat="1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/>
    </xf>
    <xf numFmtId="0" fontId="5" fillId="0" borderId="89" xfId="0" applyFont="1" applyFill="1" applyBorder="1" applyAlignment="1">
      <alignment horizontal="center" vertical="center"/>
    </xf>
    <xf numFmtId="194" fontId="5" fillId="0" borderId="41" xfId="0" applyNumberFormat="1" applyFont="1" applyFill="1" applyBorder="1" applyAlignment="1">
      <alignment horizontal="right" vertical="center"/>
    </xf>
    <xf numFmtId="194" fontId="5" fillId="0" borderId="70" xfId="0" applyNumberFormat="1" applyFont="1" applyFill="1" applyBorder="1" applyAlignment="1">
      <alignment horizontal="right" vertical="center"/>
    </xf>
    <xf numFmtId="194" fontId="5" fillId="0" borderId="72" xfId="0" applyNumberFormat="1" applyFont="1" applyFill="1" applyBorder="1" applyAlignment="1">
      <alignment horizontal="right" vertical="center"/>
    </xf>
    <xf numFmtId="192" fontId="5" fillId="0" borderId="41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/>
    </xf>
    <xf numFmtId="0" fontId="5" fillId="0" borderId="36" xfId="0" applyFont="1" applyFill="1" applyBorder="1" applyAlignment="1">
      <alignment vertical="center"/>
    </xf>
    <xf numFmtId="0" fontId="5" fillId="0" borderId="42" xfId="0" applyFont="1" applyFill="1" applyBorder="1" applyAlignment="1">
      <alignment/>
    </xf>
    <xf numFmtId="194" fontId="5" fillId="0" borderId="61" xfId="0" applyNumberFormat="1" applyFont="1" applyBorder="1" applyAlignment="1">
      <alignment vertical="center"/>
    </xf>
    <xf numFmtId="189" fontId="5" fillId="0" borderId="53" xfId="0" applyNumberFormat="1" applyFont="1" applyBorder="1" applyAlignment="1">
      <alignment horizontal="center" vertical="center"/>
    </xf>
    <xf numFmtId="189" fontId="5" fillId="0" borderId="39" xfId="0" applyNumberFormat="1" applyFont="1" applyBorder="1" applyAlignment="1">
      <alignment horizontal="center" vertical="center"/>
    </xf>
    <xf numFmtId="189" fontId="5" fillId="0" borderId="55" xfId="0" applyNumberFormat="1" applyFont="1" applyBorder="1" applyAlignment="1">
      <alignment horizontal="center" vertical="center"/>
    </xf>
    <xf numFmtId="194" fontId="5" fillId="0" borderId="51" xfId="0" applyNumberFormat="1" applyFont="1" applyFill="1" applyBorder="1" applyAlignment="1">
      <alignment horizontal="center" vertical="center"/>
    </xf>
    <xf numFmtId="192" fontId="5" fillId="0" borderId="60" xfId="0" applyNumberFormat="1" applyFont="1" applyFill="1" applyBorder="1" applyAlignment="1">
      <alignment horizontal="center" vertical="center"/>
    </xf>
    <xf numFmtId="192" fontId="5" fillId="0" borderId="42" xfId="0" applyNumberFormat="1" applyFont="1" applyFill="1" applyBorder="1" applyAlignment="1">
      <alignment horizontal="center" vertical="center"/>
    </xf>
    <xf numFmtId="193" fontId="5" fillId="0" borderId="58" xfId="0" applyNumberFormat="1" applyFont="1" applyBorder="1" applyAlignment="1">
      <alignment horizontal="right" vertical="center"/>
    </xf>
    <xf numFmtId="192" fontId="5" fillId="0" borderId="51" xfId="0" applyNumberFormat="1" applyFont="1" applyFill="1" applyBorder="1" applyAlignment="1">
      <alignment horizontal="center" vertical="center"/>
    </xf>
    <xf numFmtId="186" fontId="5" fillId="0" borderId="39" xfId="0" applyNumberFormat="1" applyFont="1" applyBorder="1" applyAlignment="1">
      <alignment horizontal="center" vertical="center"/>
    </xf>
    <xf numFmtId="186" fontId="5" fillId="0" borderId="79" xfId="0" applyNumberFormat="1" applyFont="1" applyBorder="1" applyAlignment="1">
      <alignment horizontal="center" vertical="center"/>
    </xf>
    <xf numFmtId="189" fontId="5" fillId="0" borderId="74" xfId="0" applyNumberFormat="1" applyFont="1" applyBorder="1" applyAlignment="1">
      <alignment horizontal="center" vertical="center"/>
    </xf>
    <xf numFmtId="189" fontId="5" fillId="0" borderId="92" xfId="0" applyNumberFormat="1" applyFont="1" applyFill="1" applyBorder="1" applyAlignment="1">
      <alignment horizontal="center" vertical="center"/>
    </xf>
    <xf numFmtId="186" fontId="5" fillId="0" borderId="56" xfId="0" applyNumberFormat="1" applyFont="1" applyBorder="1" applyAlignment="1">
      <alignment horizontal="center" vertical="center"/>
    </xf>
    <xf numFmtId="186" fontId="5" fillId="0" borderId="57" xfId="0" applyNumberFormat="1" applyFont="1" applyBorder="1" applyAlignment="1">
      <alignment horizontal="center" vertical="center"/>
    </xf>
    <xf numFmtId="189" fontId="5" fillId="0" borderId="51" xfId="0" applyNumberFormat="1" applyFont="1" applyFill="1" applyBorder="1" applyAlignment="1">
      <alignment horizontal="center" vertical="center"/>
    </xf>
    <xf numFmtId="193" fontId="5" fillId="0" borderId="51" xfId="0" applyNumberFormat="1" applyFont="1" applyFill="1" applyBorder="1" applyAlignment="1">
      <alignment horizontal="center" vertical="center"/>
    </xf>
    <xf numFmtId="193" fontId="5" fillId="0" borderId="53" xfId="0" applyNumberFormat="1" applyFont="1" applyFill="1" applyBorder="1" applyAlignment="1">
      <alignment horizontal="center" vertical="center"/>
    </xf>
    <xf numFmtId="194" fontId="5" fillId="0" borderId="10" xfId="0" applyNumberFormat="1" applyFont="1" applyBorder="1" applyAlignment="1">
      <alignment horizontal="right" vertical="center"/>
    </xf>
    <xf numFmtId="194" fontId="5" fillId="0" borderId="76" xfId="0" applyNumberFormat="1" applyFont="1" applyBorder="1" applyAlignment="1">
      <alignment horizontal="right" vertical="center"/>
    </xf>
    <xf numFmtId="194" fontId="5" fillId="0" borderId="73" xfId="0" applyNumberFormat="1" applyFont="1" applyBorder="1" applyAlignment="1">
      <alignment horizontal="right" vertical="center"/>
    </xf>
    <xf numFmtId="189" fontId="5" fillId="0" borderId="53" xfId="0" applyNumberFormat="1" applyFont="1" applyBorder="1" applyAlignment="1">
      <alignment vertical="center"/>
    </xf>
    <xf numFmtId="189" fontId="5" fillId="0" borderId="53" xfId="0" applyNumberFormat="1" applyFont="1" applyBorder="1" applyAlignment="1">
      <alignment horizontal="right" vertical="center"/>
    </xf>
    <xf numFmtId="189" fontId="5" fillId="0" borderId="39" xfId="0" applyNumberFormat="1" applyFont="1" applyBorder="1" applyAlignment="1">
      <alignment horizontal="right" vertical="center"/>
    </xf>
    <xf numFmtId="189" fontId="5" fillId="0" borderId="55" xfId="0" applyNumberFormat="1" applyFont="1" applyBorder="1" applyAlignment="1">
      <alignment horizontal="right" vertical="center"/>
    </xf>
    <xf numFmtId="186" fontId="5" fillId="0" borderId="56" xfId="0" applyNumberFormat="1" applyFont="1" applyFill="1" applyBorder="1" applyAlignment="1">
      <alignment horizontal="center" vertical="center"/>
    </xf>
    <xf numFmtId="186" fontId="5" fillId="0" borderId="57" xfId="0" applyNumberFormat="1" applyFont="1" applyFill="1" applyBorder="1" applyAlignment="1">
      <alignment horizontal="center" vertical="center"/>
    </xf>
    <xf numFmtId="193" fontId="5" fillId="0" borderId="58" xfId="0" applyNumberFormat="1" applyFont="1" applyFill="1" applyBorder="1" applyAlignment="1">
      <alignment horizontal="right" vertical="center"/>
    </xf>
    <xf numFmtId="0" fontId="54" fillId="0" borderId="0" xfId="0" applyFont="1" applyBorder="1" applyAlignment="1">
      <alignment horizontal="center" vertical="center" wrapText="1"/>
    </xf>
    <xf numFmtId="189" fontId="5" fillId="0" borderId="56" xfId="0" applyNumberFormat="1" applyFont="1" applyBorder="1" applyAlignment="1">
      <alignment horizontal="right" vertical="center"/>
    </xf>
    <xf numFmtId="192" fontId="5" fillId="0" borderId="55" xfId="0" applyNumberFormat="1" applyFont="1" applyBorder="1" applyAlignment="1">
      <alignment horizontal="right" vertical="center"/>
    </xf>
    <xf numFmtId="0" fontId="9" fillId="0" borderId="55" xfId="0" applyFont="1" applyFill="1" applyBorder="1" applyAlignment="1">
      <alignment horizontal="center"/>
    </xf>
    <xf numFmtId="189" fontId="8" fillId="0" borderId="89" xfId="0" applyNumberFormat="1" applyFont="1" applyBorder="1" applyAlignment="1">
      <alignment horizontal="center" vertical="center"/>
    </xf>
    <xf numFmtId="189" fontId="9" fillId="0" borderId="93" xfId="0" applyNumberFormat="1" applyFont="1" applyBorder="1" applyAlignment="1">
      <alignment vertical="top" textRotation="255"/>
    </xf>
    <xf numFmtId="189" fontId="5" fillId="0" borderId="66" xfId="0" applyNumberFormat="1" applyFont="1" applyBorder="1" applyAlignment="1">
      <alignment vertical="center"/>
    </xf>
    <xf numFmtId="189" fontId="5" fillId="0" borderId="79" xfId="0" applyNumberFormat="1" applyFont="1" applyBorder="1" applyAlignment="1">
      <alignment vertical="center"/>
    </xf>
    <xf numFmtId="189" fontId="5" fillId="0" borderId="72" xfId="0" applyNumberFormat="1" applyFont="1" applyBorder="1" applyAlignment="1">
      <alignment vertical="center"/>
    </xf>
    <xf numFmtId="186" fontId="5" fillId="0" borderId="72" xfId="0" applyNumberFormat="1" applyFont="1" applyFill="1" applyBorder="1" applyAlignment="1">
      <alignment vertical="center"/>
    </xf>
    <xf numFmtId="186" fontId="5" fillId="0" borderId="58" xfId="0" applyNumberFormat="1" applyFont="1" applyFill="1" applyBorder="1" applyAlignment="1">
      <alignment vertical="center"/>
    </xf>
    <xf numFmtId="186" fontId="5" fillId="0" borderId="58" xfId="0" applyNumberFormat="1" applyFont="1" applyFill="1" applyBorder="1" applyAlignment="1">
      <alignment horizontal="center" vertical="center"/>
    </xf>
    <xf numFmtId="186" fontId="5" fillId="0" borderId="72" xfId="0" applyNumberFormat="1" applyFont="1" applyBorder="1" applyAlignment="1">
      <alignment vertical="center"/>
    </xf>
    <xf numFmtId="186" fontId="5" fillId="0" borderId="74" xfId="0" applyNumberFormat="1" applyFont="1" applyBorder="1" applyAlignment="1">
      <alignment horizontal="center" vertical="center"/>
    </xf>
    <xf numFmtId="189" fontId="5" fillId="0" borderId="75" xfId="0" applyNumberFormat="1" applyFont="1" applyBorder="1" applyAlignment="1">
      <alignment vertical="center"/>
    </xf>
    <xf numFmtId="186" fontId="5" fillId="0" borderId="64" xfId="0" applyNumberFormat="1" applyFont="1" applyFill="1" applyBorder="1" applyAlignment="1">
      <alignment vertical="center"/>
    </xf>
    <xf numFmtId="189" fontId="5" fillId="0" borderId="46" xfId="0" applyNumberFormat="1" applyFont="1" applyBorder="1" applyAlignment="1">
      <alignment vertical="center"/>
    </xf>
    <xf numFmtId="0" fontId="5" fillId="0" borderId="79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 wrapText="1"/>
    </xf>
    <xf numFmtId="0" fontId="8" fillId="0" borderId="66" xfId="0" applyNumberFormat="1" applyFont="1" applyBorder="1" applyAlignment="1">
      <alignment horizontal="center" vertical="center" wrapText="1"/>
    </xf>
    <xf numFmtId="0" fontId="8" fillId="0" borderId="79" xfId="0" applyNumberFormat="1" applyFont="1" applyBorder="1" applyAlignment="1">
      <alignment horizontal="center" vertical="center" wrapText="1"/>
    </xf>
    <xf numFmtId="0" fontId="8" fillId="0" borderId="71" xfId="0" applyNumberFormat="1" applyFont="1" applyFill="1" applyBorder="1" applyAlignment="1">
      <alignment horizontal="center" vertical="center" wrapText="1"/>
    </xf>
    <xf numFmtId="0" fontId="8" fillId="0" borderId="53" xfId="0" applyNumberFormat="1" applyFont="1" applyFill="1" applyBorder="1" applyAlignment="1">
      <alignment horizontal="center" vertical="center" wrapText="1"/>
    </xf>
    <xf numFmtId="0" fontId="8" fillId="0" borderId="88" xfId="0" applyNumberFormat="1" applyFont="1" applyBorder="1" applyAlignment="1">
      <alignment horizontal="center" vertical="center" wrapText="1"/>
    </xf>
    <xf numFmtId="0" fontId="8" fillId="0" borderId="92" xfId="0" applyNumberFormat="1" applyFont="1" applyBorder="1" applyAlignment="1">
      <alignment horizontal="center" vertical="center" wrapText="1"/>
    </xf>
    <xf numFmtId="0" fontId="8" fillId="0" borderId="41" xfId="0" applyNumberFormat="1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189" fontId="9" fillId="0" borderId="95" xfId="0" applyNumberFormat="1" applyFont="1" applyBorder="1" applyAlignment="1">
      <alignment horizontal="center" vertical="center"/>
    </xf>
    <xf numFmtId="189" fontId="8" fillId="0" borderId="46" xfId="0" applyNumberFormat="1" applyFont="1" applyBorder="1" applyAlignment="1">
      <alignment horizontal="center" vertical="center"/>
    </xf>
    <xf numFmtId="189" fontId="8" fillId="0" borderId="94" xfId="0" applyNumberFormat="1" applyFont="1" applyBorder="1" applyAlignment="1">
      <alignment horizontal="center" vertical="center"/>
    </xf>
    <xf numFmtId="189" fontId="9" fillId="0" borderId="49" xfId="0" applyNumberFormat="1" applyFont="1" applyBorder="1" applyAlignment="1">
      <alignment horizontal="center" vertical="center"/>
    </xf>
    <xf numFmtId="189" fontId="8" fillId="0" borderId="96" xfId="0" applyNumberFormat="1" applyFont="1" applyBorder="1" applyAlignment="1">
      <alignment horizontal="center" vertical="center"/>
    </xf>
    <xf numFmtId="189" fontId="8" fillId="0" borderId="97" xfId="0" applyNumberFormat="1" applyFont="1" applyBorder="1" applyAlignment="1">
      <alignment horizontal="center" vertical="center"/>
    </xf>
    <xf numFmtId="0" fontId="9" fillId="0" borderId="96" xfId="0" applyNumberFormat="1" applyFont="1" applyBorder="1" applyAlignment="1">
      <alignment horizontal="center" vertical="center"/>
    </xf>
    <xf numFmtId="0" fontId="8" fillId="0" borderId="97" xfId="0" applyNumberFormat="1" applyFont="1" applyBorder="1" applyAlignment="1">
      <alignment horizontal="center" vertical="center"/>
    </xf>
    <xf numFmtId="189" fontId="9" fillId="0" borderId="29" xfId="0" applyNumberFormat="1" applyFont="1" applyFill="1" applyBorder="1" applyAlignment="1">
      <alignment horizontal="center" vertical="center"/>
    </xf>
    <xf numFmtId="189" fontId="9" fillId="0" borderId="15" xfId="0" applyNumberFormat="1" applyFont="1" applyFill="1" applyBorder="1" applyAlignment="1">
      <alignment horizontal="center" vertical="center"/>
    </xf>
    <xf numFmtId="189" fontId="8" fillId="0" borderId="40" xfId="0" applyNumberFormat="1" applyFont="1" applyFill="1" applyBorder="1" applyAlignment="1">
      <alignment horizontal="center" vertical="center"/>
    </xf>
    <xf numFmtId="0" fontId="9" fillId="0" borderId="96" xfId="0" applyNumberFormat="1" applyFont="1" applyFill="1" applyBorder="1" applyAlignment="1">
      <alignment horizontal="center" vertical="center"/>
    </xf>
    <xf numFmtId="0" fontId="9" fillId="0" borderId="97" xfId="0" applyNumberFormat="1" applyFont="1" applyFill="1" applyBorder="1" applyAlignment="1">
      <alignment horizontal="center" vertical="center"/>
    </xf>
    <xf numFmtId="0" fontId="8" fillId="0" borderId="98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189" fontId="9" fillId="0" borderId="96" xfId="0" applyNumberFormat="1" applyFont="1" applyFill="1" applyBorder="1" applyAlignment="1">
      <alignment horizontal="center" vertical="center"/>
    </xf>
    <xf numFmtId="189" fontId="9" fillId="0" borderId="97" xfId="0" applyNumberFormat="1" applyFont="1" applyFill="1" applyBorder="1" applyAlignment="1">
      <alignment horizontal="center" vertical="center"/>
    </xf>
    <xf numFmtId="189" fontId="9" fillId="0" borderId="99" xfId="0" applyNumberFormat="1" applyFont="1" applyFill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8" fillId="0" borderId="88" xfId="0" applyNumberFormat="1" applyFont="1" applyFill="1" applyBorder="1" applyAlignment="1">
      <alignment horizontal="center" vertical="center" wrapText="1"/>
    </xf>
    <xf numFmtId="0" fontId="8" fillId="0" borderId="92" xfId="0" applyNumberFormat="1" applyFont="1" applyFill="1" applyBorder="1" applyAlignment="1">
      <alignment horizontal="center" vertical="center" wrapText="1"/>
    </xf>
    <xf numFmtId="189" fontId="9" fillId="0" borderId="46" xfId="0" applyNumberFormat="1" applyFont="1" applyBorder="1" applyAlignment="1">
      <alignment horizontal="center" vertical="center"/>
    </xf>
    <xf numFmtId="189" fontId="9" fillId="0" borderId="94" xfId="0" applyNumberFormat="1" applyFont="1" applyBorder="1" applyAlignment="1">
      <alignment horizontal="center" vertical="center"/>
    </xf>
    <xf numFmtId="189" fontId="9" fillId="0" borderId="100" xfId="0" applyNumberFormat="1" applyFont="1" applyBorder="1" applyAlignment="1">
      <alignment horizontal="center" vertical="center"/>
    </xf>
    <xf numFmtId="189" fontId="8" fillId="0" borderId="99" xfId="0" applyNumberFormat="1" applyFont="1" applyBorder="1" applyAlignment="1">
      <alignment horizontal="center" vertical="center"/>
    </xf>
    <xf numFmtId="0" fontId="9" fillId="0" borderId="97" xfId="0" applyNumberFormat="1" applyFont="1" applyBorder="1" applyAlignment="1">
      <alignment horizontal="center" vertical="center"/>
    </xf>
    <xf numFmtId="0" fontId="9" fillId="0" borderId="99" xfId="0" applyNumberFormat="1" applyFont="1" applyBorder="1" applyAlignment="1">
      <alignment horizontal="center" vertical="center"/>
    </xf>
    <xf numFmtId="189" fontId="8" fillId="0" borderId="101" xfId="0" applyNumberFormat="1" applyFont="1" applyFill="1" applyBorder="1" applyAlignment="1">
      <alignment horizontal="center" vertical="center"/>
    </xf>
    <xf numFmtId="189" fontId="8" fillId="0" borderId="97" xfId="0" applyNumberFormat="1" applyFont="1" applyFill="1" applyBorder="1" applyAlignment="1">
      <alignment horizontal="center" vertical="center"/>
    </xf>
    <xf numFmtId="189" fontId="8" fillId="0" borderId="99" xfId="0" applyNumberFormat="1" applyFont="1" applyFill="1" applyBorder="1" applyAlignment="1">
      <alignment horizontal="center" vertical="center"/>
    </xf>
    <xf numFmtId="0" fontId="9" fillId="0" borderId="98" xfId="0" applyNumberFormat="1" applyFont="1" applyFill="1" applyBorder="1" applyAlignment="1">
      <alignment horizontal="center" vertical="center"/>
    </xf>
    <xf numFmtId="0" fontId="8" fillId="0" borderId="66" xfId="0" applyNumberFormat="1" applyFont="1" applyFill="1" applyBorder="1" applyAlignment="1">
      <alignment horizontal="center" vertical="center" wrapText="1"/>
    </xf>
    <xf numFmtId="0" fontId="8" fillId="0" borderId="79" xfId="0" applyNumberFormat="1" applyFont="1" applyFill="1" applyBorder="1" applyAlignment="1">
      <alignment horizontal="center" vertical="center" wrapText="1"/>
    </xf>
    <xf numFmtId="0" fontId="8" fillId="0" borderId="97" xfId="0" applyNumberFormat="1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 wrapText="1"/>
    </xf>
    <xf numFmtId="0" fontId="10" fillId="0" borderId="94" xfId="0" applyFont="1" applyFill="1" applyBorder="1" applyAlignment="1">
      <alignment horizontal="center" vertical="center" wrapText="1"/>
    </xf>
    <xf numFmtId="189" fontId="9" fillId="0" borderId="84" xfId="0" applyNumberFormat="1" applyFont="1" applyFill="1" applyBorder="1" applyAlignment="1">
      <alignment horizontal="center" vertical="center"/>
    </xf>
    <xf numFmtId="189" fontId="8" fillId="0" borderId="82" xfId="0" applyNumberFormat="1" applyFont="1" applyFill="1" applyBorder="1" applyAlignment="1">
      <alignment horizontal="center" vertical="center"/>
    </xf>
    <xf numFmtId="189" fontId="9" fillId="0" borderId="46" xfId="0" applyNumberFormat="1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189" fontId="9" fillId="0" borderId="95" xfId="0" applyNumberFormat="1" applyFont="1" applyFill="1" applyBorder="1" applyAlignment="1">
      <alignment horizontal="center" vertical="center"/>
    </xf>
    <xf numFmtId="189" fontId="9" fillId="0" borderId="94" xfId="0" applyNumberFormat="1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189" fontId="8" fillId="0" borderId="96" xfId="0" applyNumberFormat="1" applyFont="1" applyFill="1" applyBorder="1" applyAlignment="1">
      <alignment horizontal="center" vertical="center"/>
    </xf>
    <xf numFmtId="0" fontId="9" fillId="0" borderId="99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0" fontId="8" fillId="0" borderId="92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85" xfId="0" applyNumberFormat="1" applyFont="1" applyFill="1" applyBorder="1" applyAlignment="1">
      <alignment horizontal="center" vertical="center" wrapText="1"/>
    </xf>
    <xf numFmtId="0" fontId="8" fillId="0" borderId="43" xfId="0" applyNumberFormat="1" applyFont="1" applyFill="1" applyBorder="1" applyAlignment="1">
      <alignment horizontal="center" vertical="center" wrapText="1"/>
    </xf>
    <xf numFmtId="0" fontId="8" fillId="0" borderId="70" xfId="0" applyNumberFormat="1" applyFont="1" applyFill="1" applyBorder="1" applyAlignment="1">
      <alignment horizontal="center" vertical="center" wrapText="1"/>
    </xf>
    <xf numFmtId="0" fontId="8" fillId="0" borderId="55" xfId="0" applyNumberFormat="1" applyFont="1" applyFill="1" applyBorder="1" applyAlignment="1">
      <alignment horizontal="center" vertical="center" wrapText="1"/>
    </xf>
    <xf numFmtId="189" fontId="9" fillId="0" borderId="101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94" xfId="0" applyFont="1" applyFill="1" applyBorder="1" applyAlignment="1">
      <alignment horizontal="center" vertical="center"/>
    </xf>
    <xf numFmtId="189" fontId="9" fillId="0" borderId="49" xfId="0" applyNumberFormat="1" applyFont="1" applyFill="1" applyBorder="1" applyAlignment="1">
      <alignment horizontal="center" vertical="center"/>
    </xf>
    <xf numFmtId="189" fontId="9" fillId="0" borderId="100" xfId="0" applyNumberFormat="1" applyFont="1" applyFill="1" applyBorder="1" applyAlignment="1">
      <alignment horizontal="center" vertical="center"/>
    </xf>
    <xf numFmtId="0" fontId="8" fillId="0" borderId="65" xfId="0" applyNumberFormat="1" applyFont="1" applyFill="1" applyBorder="1" applyAlignment="1">
      <alignment horizontal="center" vertical="center" wrapText="1"/>
    </xf>
    <xf numFmtId="0" fontId="8" fillId="0" borderId="54" xfId="0" applyNumberFormat="1" applyFont="1" applyFill="1" applyBorder="1" applyAlignment="1">
      <alignment horizontal="center" vertical="center" wrapText="1"/>
    </xf>
    <xf numFmtId="0" fontId="8" fillId="0" borderId="102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 wrapText="1"/>
    </xf>
    <xf numFmtId="0" fontId="8" fillId="0" borderId="103" xfId="0" applyNumberFormat="1" applyFont="1" applyFill="1" applyBorder="1" applyAlignment="1">
      <alignment horizontal="center" vertical="center" wrapText="1"/>
    </xf>
    <xf numFmtId="0" fontId="8" fillId="0" borderId="104" xfId="0" applyNumberFormat="1" applyFont="1" applyFill="1" applyBorder="1" applyAlignment="1">
      <alignment horizontal="center" vertical="center" wrapText="1"/>
    </xf>
    <xf numFmtId="189" fontId="8" fillId="0" borderId="46" xfId="0" applyNumberFormat="1" applyFont="1" applyFill="1" applyBorder="1" applyAlignment="1">
      <alignment horizontal="center" vertical="center"/>
    </xf>
    <xf numFmtId="189" fontId="8" fillId="0" borderId="100" xfId="0" applyNumberFormat="1" applyFont="1" applyFill="1" applyBorder="1" applyAlignment="1">
      <alignment horizontal="center" vertical="center"/>
    </xf>
    <xf numFmtId="189" fontId="8" fillId="0" borderId="9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189" fontId="9" fillId="0" borderId="0" xfId="0" applyNumberFormat="1" applyFont="1" applyFill="1" applyBorder="1" applyAlignment="1">
      <alignment horizontal="center" vertical="center"/>
    </xf>
    <xf numFmtId="189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8" fillId="0" borderId="105" xfId="0" applyNumberFormat="1" applyFont="1" applyFill="1" applyBorder="1" applyAlignment="1">
      <alignment horizontal="center" vertical="center" wrapText="1"/>
    </xf>
    <xf numFmtId="0" fontId="8" fillId="0" borderId="93" xfId="0" applyNumberFormat="1" applyFont="1" applyFill="1" applyBorder="1" applyAlignment="1">
      <alignment horizontal="center" vertical="center" wrapText="1"/>
    </xf>
    <xf numFmtId="189" fontId="9" fillId="0" borderId="82" xfId="0" applyNumberFormat="1" applyFont="1" applyFill="1" applyBorder="1" applyAlignment="1">
      <alignment horizontal="center" vertical="center"/>
    </xf>
    <xf numFmtId="189" fontId="8" fillId="0" borderId="27" xfId="0" applyNumberFormat="1" applyFont="1" applyFill="1" applyBorder="1" applyAlignment="1">
      <alignment horizontal="center" vertical="center"/>
    </xf>
    <xf numFmtId="0" fontId="8" fillId="0" borderId="72" xfId="0" applyNumberFormat="1" applyFont="1" applyFill="1" applyBorder="1" applyAlignment="1">
      <alignment horizontal="center" vertical="center" wrapText="1"/>
    </xf>
    <xf numFmtId="0" fontId="8" fillId="0" borderId="74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 vertical="center"/>
    </xf>
    <xf numFmtId="189" fontId="9" fillId="0" borderId="96" xfId="0" applyNumberFormat="1" applyFont="1" applyBorder="1" applyAlignment="1">
      <alignment horizontal="center" vertical="center"/>
    </xf>
    <xf numFmtId="189" fontId="9" fillId="0" borderId="97" xfId="0" applyNumberFormat="1" applyFont="1" applyBorder="1" applyAlignment="1">
      <alignment horizontal="center" vertical="center"/>
    </xf>
    <xf numFmtId="189" fontId="9" fillId="0" borderId="99" xfId="0" applyNumberFormat="1" applyFont="1" applyBorder="1" applyAlignment="1">
      <alignment horizontal="center" vertical="center"/>
    </xf>
    <xf numFmtId="189" fontId="8" fillId="0" borderId="101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E1FF"/>
      <rgbColor rgb="00E7F6FF"/>
      <rgbColor rgb="00EBF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6_&#20107;&#26989;&#22577;&#21578;&#26360;\&#20196;&#21644;3&#24180;&#65288;2021)\2&#65294;&#24739;&#32773;&#24773;&#22577;\2-2&#23450;&#28857;\3_2-2-5_teiten_sikk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成方法"/>
      <sheetName val="インフルエンザ【20_21シーズン】36-"/>
      <sheetName val="（参考）インフルエンザ【2021年】"/>
      <sheetName val="RSウイルス感染症【20_21シーズン】 23-"/>
      <sheetName val="（参考）RSウイルス感染症【2021年】"/>
      <sheetName val="咽頭結膜熱"/>
      <sheetName val="A群溶レン菌咽頭炎"/>
      <sheetName val="感染性胃腸炎【20_21シーズン】36-"/>
      <sheetName val="（参考）感染性胃腸炎【2021年】"/>
      <sheetName val="水痘【20_21シーズン】36-"/>
      <sheetName val="（参考）水痘 【2021年】"/>
      <sheetName val="手足口病"/>
      <sheetName val="伝染性紅斑"/>
      <sheetName val="突発性発しん"/>
      <sheetName val="ヘルパンギーナ"/>
      <sheetName val="流行性耳下腺炎"/>
      <sheetName val="急性出血性結膜炎"/>
      <sheetName val="流行性角結膜炎"/>
      <sheetName val="ロタウイルス胃腸炎、細菌性髄膜炎"/>
      <sheetName val="無菌性髄膜炎、マイコプラズマ肺炎"/>
      <sheetName val="クラミジア肺炎"/>
      <sheetName val="性器クラミジア感染症・性器ヘルペスウイルス感染症"/>
      <sheetName val="尖圭コンジローマ・淋菌感染症"/>
      <sheetName val="月報_基幹定点"/>
      <sheetName val="S055TYW00.報告数・定点当り報告数、疾病・週・性別"/>
      <sheetName val="S066TYW00.報告数・定点当り報告数、月・疾病・性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showGridLines="0" showZeros="0" tabSelected="1" zoomScaleSheetLayoutView="80" workbookViewId="0" topLeftCell="A1">
      <selection activeCell="A1" sqref="A1"/>
    </sheetView>
  </sheetViews>
  <sheetFormatPr defaultColWidth="9.00390625" defaultRowHeight="13.5"/>
  <cols>
    <col min="1" max="1" width="3.625" style="195" customWidth="1"/>
    <col min="2" max="2" width="4.625" style="56" customWidth="1"/>
    <col min="3" max="9" width="6.75390625" style="196" customWidth="1"/>
    <col min="10" max="10" width="7.25390625" style="5" customWidth="1"/>
    <col min="11" max="12" width="7.25390625" style="196" customWidth="1"/>
    <col min="13" max="15" width="10.00390625" style="5" customWidth="1"/>
    <col min="16" max="22" width="7.375" style="196" customWidth="1"/>
    <col min="23" max="23" width="7.375" style="5" customWidth="1"/>
    <col min="24" max="25" width="7.375" style="196" customWidth="1"/>
    <col min="26" max="28" width="8.625" style="5" customWidth="1"/>
    <col min="29" max="16384" width="9.00390625" style="195" customWidth="1"/>
  </cols>
  <sheetData>
    <row r="1" spans="1:28" s="102" customFormat="1" ht="24.75" customHeight="1">
      <c r="A1" s="100" t="s">
        <v>81</v>
      </c>
      <c r="B1" s="252"/>
      <c r="C1" s="101"/>
      <c r="D1" s="101"/>
      <c r="E1" s="101"/>
      <c r="F1" s="101"/>
      <c r="G1" s="101"/>
      <c r="H1" s="101"/>
      <c r="I1" s="101"/>
      <c r="J1" s="1"/>
      <c r="K1" s="101"/>
      <c r="L1" s="101"/>
      <c r="M1" s="1"/>
      <c r="N1" s="1"/>
      <c r="O1" s="1"/>
      <c r="P1" s="326"/>
      <c r="Q1" s="327"/>
      <c r="R1" s="327"/>
      <c r="S1" s="327"/>
      <c r="T1" s="327"/>
      <c r="U1" s="327"/>
      <c r="V1" s="327"/>
      <c r="W1" s="328"/>
      <c r="X1" s="327"/>
      <c r="Y1" s="327"/>
      <c r="Z1" s="328"/>
      <c r="AA1" s="328"/>
      <c r="AB1" s="329"/>
    </row>
    <row r="2" spans="1:28" s="104" customFormat="1" ht="18" customHeight="1">
      <c r="A2" s="103"/>
      <c r="B2" s="254"/>
      <c r="C2" s="639" t="s">
        <v>16</v>
      </c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61"/>
      <c r="P2" s="636" t="s">
        <v>46</v>
      </c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60"/>
    </row>
    <row r="3" spans="1:28" s="104" customFormat="1" ht="18" customHeight="1">
      <c r="A3" s="105"/>
      <c r="B3" s="256"/>
      <c r="C3" s="640" t="s">
        <v>62</v>
      </c>
      <c r="D3" s="641"/>
      <c r="E3" s="641"/>
      <c r="F3" s="641"/>
      <c r="G3" s="641"/>
      <c r="H3" s="641"/>
      <c r="I3" s="662"/>
      <c r="J3" s="642" t="s">
        <v>13</v>
      </c>
      <c r="K3" s="663"/>
      <c r="L3" s="664"/>
      <c r="M3" s="647" t="s">
        <v>19</v>
      </c>
      <c r="N3" s="648"/>
      <c r="O3" s="668"/>
      <c r="P3" s="739" t="str">
        <f>C3</f>
        <v>2020/2021シーズン　保健所別</v>
      </c>
      <c r="Q3" s="641"/>
      <c r="R3" s="641"/>
      <c r="S3" s="641"/>
      <c r="T3" s="641"/>
      <c r="U3" s="641"/>
      <c r="V3" s="662"/>
      <c r="W3" s="736" t="s">
        <v>17</v>
      </c>
      <c r="X3" s="737"/>
      <c r="Y3" s="738"/>
      <c r="Z3" s="652" t="s">
        <v>18</v>
      </c>
      <c r="AA3" s="653"/>
      <c r="AB3" s="654"/>
    </row>
    <row r="4" spans="1:28" s="104" customFormat="1" ht="6.75" customHeight="1">
      <c r="A4" s="105"/>
      <c r="B4" s="256"/>
      <c r="C4" s="106"/>
      <c r="D4" s="107"/>
      <c r="E4" s="107"/>
      <c r="F4" s="107"/>
      <c r="G4" s="107"/>
      <c r="H4" s="107"/>
      <c r="I4" s="108"/>
      <c r="J4" s="626" t="s">
        <v>60</v>
      </c>
      <c r="K4" s="630" t="s">
        <v>57</v>
      </c>
      <c r="L4" s="624" t="s">
        <v>56</v>
      </c>
      <c r="M4" s="626" t="s">
        <v>61</v>
      </c>
      <c r="N4" s="630" t="s">
        <v>57</v>
      </c>
      <c r="O4" s="628" t="s">
        <v>56</v>
      </c>
      <c r="P4" s="109"/>
      <c r="Q4" s="107"/>
      <c r="R4" s="107"/>
      <c r="S4" s="107"/>
      <c r="T4" s="107"/>
      <c r="U4" s="107"/>
      <c r="V4" s="108"/>
      <c r="W4" s="626" t="str">
        <f aca="true" t="shared" si="0" ref="W4:AB4">J4</f>
        <v>2020
／
2021</v>
      </c>
      <c r="X4" s="630" t="str">
        <f t="shared" si="0"/>
        <v>2019
／
2020</v>
      </c>
      <c r="Y4" s="624" t="str">
        <f t="shared" si="0"/>
        <v>2018
／
2019</v>
      </c>
      <c r="Z4" s="626" t="str">
        <f t="shared" si="0"/>
        <v>2020
／
2021</v>
      </c>
      <c r="AA4" s="630" t="str">
        <f t="shared" si="0"/>
        <v>2019
／
2020</v>
      </c>
      <c r="AB4" s="624" t="str">
        <f t="shared" si="0"/>
        <v>2018
／
2019</v>
      </c>
    </row>
    <row r="5" spans="1:28" s="116" customFormat="1" ht="61.5" customHeight="1">
      <c r="A5" s="110" t="s">
        <v>14</v>
      </c>
      <c r="B5" s="262" t="s">
        <v>15</v>
      </c>
      <c r="C5" s="111" t="s">
        <v>40</v>
      </c>
      <c r="D5" s="112" t="s">
        <v>41</v>
      </c>
      <c r="E5" s="112" t="s">
        <v>42</v>
      </c>
      <c r="F5" s="112" t="s">
        <v>12</v>
      </c>
      <c r="G5" s="112" t="s">
        <v>51</v>
      </c>
      <c r="H5" s="112" t="s">
        <v>43</v>
      </c>
      <c r="I5" s="113" t="s">
        <v>44</v>
      </c>
      <c r="J5" s="627"/>
      <c r="K5" s="631"/>
      <c r="L5" s="625"/>
      <c r="M5" s="627"/>
      <c r="N5" s="631"/>
      <c r="O5" s="629"/>
      <c r="P5" s="114" t="s">
        <v>40</v>
      </c>
      <c r="Q5" s="112" t="s">
        <v>41</v>
      </c>
      <c r="R5" s="112" t="s">
        <v>42</v>
      </c>
      <c r="S5" s="112" t="s">
        <v>12</v>
      </c>
      <c r="T5" s="112" t="s">
        <v>51</v>
      </c>
      <c r="U5" s="112" t="s">
        <v>43</v>
      </c>
      <c r="V5" s="115" t="s">
        <v>44</v>
      </c>
      <c r="W5" s="627"/>
      <c r="X5" s="631"/>
      <c r="Y5" s="625"/>
      <c r="Z5" s="627"/>
      <c r="AA5" s="631"/>
      <c r="AB5" s="625"/>
    </row>
    <row r="6" spans="1:28" s="129" customFormat="1" ht="13.5" customHeight="1">
      <c r="A6" s="615">
        <v>9</v>
      </c>
      <c r="B6" s="485">
        <v>36</v>
      </c>
      <c r="C6" s="48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9">
        <v>0</v>
      </c>
      <c r="J6" s="419">
        <v>0</v>
      </c>
      <c r="K6" s="118">
        <v>16</v>
      </c>
      <c r="L6" s="119">
        <v>11</v>
      </c>
      <c r="M6" s="121">
        <v>3</v>
      </c>
      <c r="N6" s="122">
        <v>3842</v>
      </c>
      <c r="O6" s="123">
        <v>348</v>
      </c>
      <c r="P6" s="124">
        <f aca="true" t="shared" si="1" ref="P6:P58">C6/5</f>
        <v>0</v>
      </c>
      <c r="Q6" s="125">
        <f aca="true" t="shared" si="2" ref="Q6:Q58">D6/10</f>
        <v>0</v>
      </c>
      <c r="R6" s="125">
        <f aca="true" t="shared" si="3" ref="R6:R58">E6/8</f>
        <v>0</v>
      </c>
      <c r="S6" s="125">
        <f aca="true" t="shared" si="4" ref="S6:S58">F6/17</f>
        <v>0</v>
      </c>
      <c r="T6" s="125">
        <f aca="true" t="shared" si="5" ref="T6:V24">G6/7</f>
        <v>0</v>
      </c>
      <c r="U6" s="125">
        <f t="shared" si="5"/>
        <v>0</v>
      </c>
      <c r="V6" s="126">
        <f t="shared" si="5"/>
        <v>0</v>
      </c>
      <c r="W6" s="167">
        <f aca="true" t="shared" si="6" ref="W6:W58">J6/61</f>
        <v>0</v>
      </c>
      <c r="X6" s="125">
        <v>0.26229508196721313</v>
      </c>
      <c r="Y6" s="126">
        <v>0.18032786885245902</v>
      </c>
      <c r="Z6" s="500">
        <v>0</v>
      </c>
      <c r="AA6" s="127">
        <v>0.78</v>
      </c>
      <c r="AB6" s="210">
        <v>0.07</v>
      </c>
    </row>
    <row r="7" spans="1:28" s="129" customFormat="1" ht="13.5" customHeight="1">
      <c r="A7" s="616"/>
      <c r="B7" s="459">
        <v>37</v>
      </c>
      <c r="C7" s="117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9">
        <v>0</v>
      </c>
      <c r="J7" s="419">
        <v>0</v>
      </c>
      <c r="K7" s="118">
        <v>41</v>
      </c>
      <c r="L7" s="119">
        <v>32</v>
      </c>
      <c r="M7" s="121">
        <v>2</v>
      </c>
      <c r="N7" s="122">
        <v>5791</v>
      </c>
      <c r="O7" s="123">
        <v>657</v>
      </c>
      <c r="P7" s="131">
        <f t="shared" si="1"/>
        <v>0</v>
      </c>
      <c r="Q7" s="125">
        <f t="shared" si="2"/>
        <v>0</v>
      </c>
      <c r="R7" s="125">
        <f t="shared" si="3"/>
        <v>0</v>
      </c>
      <c r="S7" s="125">
        <f t="shared" si="4"/>
        <v>0</v>
      </c>
      <c r="T7" s="125">
        <f t="shared" si="5"/>
        <v>0</v>
      </c>
      <c r="U7" s="125">
        <f t="shared" si="5"/>
        <v>0</v>
      </c>
      <c r="V7" s="126">
        <f t="shared" si="5"/>
        <v>0</v>
      </c>
      <c r="W7" s="167">
        <f t="shared" si="6"/>
        <v>0</v>
      </c>
      <c r="X7" s="126">
        <v>0.6721311475409836</v>
      </c>
      <c r="Y7" s="126">
        <v>0.5245901639344263</v>
      </c>
      <c r="Z7" s="500">
        <v>0</v>
      </c>
      <c r="AA7" s="127">
        <v>1.17</v>
      </c>
      <c r="AB7" s="210">
        <v>0.13</v>
      </c>
    </row>
    <row r="8" spans="1:28" s="129" customFormat="1" ht="13.5" customHeight="1">
      <c r="A8" s="616"/>
      <c r="B8" s="459">
        <v>38</v>
      </c>
      <c r="C8" s="117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9">
        <v>0</v>
      </c>
      <c r="J8" s="419">
        <v>0</v>
      </c>
      <c r="K8" s="118">
        <v>52</v>
      </c>
      <c r="L8" s="119">
        <v>41</v>
      </c>
      <c r="M8" s="121">
        <v>4</v>
      </c>
      <c r="N8" s="122">
        <v>5724</v>
      </c>
      <c r="O8" s="123">
        <v>673</v>
      </c>
      <c r="P8" s="131">
        <f t="shared" si="1"/>
        <v>0</v>
      </c>
      <c r="Q8" s="125">
        <f t="shared" si="2"/>
        <v>0</v>
      </c>
      <c r="R8" s="125">
        <f t="shared" si="3"/>
        <v>0</v>
      </c>
      <c r="S8" s="125">
        <f t="shared" si="4"/>
        <v>0</v>
      </c>
      <c r="T8" s="125">
        <f t="shared" si="5"/>
        <v>0</v>
      </c>
      <c r="U8" s="125">
        <f t="shared" si="5"/>
        <v>0</v>
      </c>
      <c r="V8" s="126">
        <f t="shared" si="5"/>
        <v>0</v>
      </c>
      <c r="W8" s="167">
        <f t="shared" si="6"/>
        <v>0</v>
      </c>
      <c r="X8" s="125">
        <v>0.8524590163934426</v>
      </c>
      <c r="Y8" s="126">
        <v>0.6721311475409836</v>
      </c>
      <c r="Z8" s="500">
        <v>0</v>
      </c>
      <c r="AA8" s="127">
        <v>1.16</v>
      </c>
      <c r="AB8" s="210">
        <v>0.14</v>
      </c>
    </row>
    <row r="9" spans="1:28" s="129" customFormat="1" ht="13.5" customHeight="1">
      <c r="A9" s="617"/>
      <c r="B9" s="455">
        <v>39</v>
      </c>
      <c r="C9" s="132">
        <v>0</v>
      </c>
      <c r="D9" s="133">
        <v>0</v>
      </c>
      <c r="E9" s="133">
        <v>0</v>
      </c>
      <c r="F9" s="133">
        <v>0</v>
      </c>
      <c r="G9" s="133">
        <v>0</v>
      </c>
      <c r="H9" s="133">
        <v>0</v>
      </c>
      <c r="I9" s="134">
        <v>0</v>
      </c>
      <c r="J9" s="422">
        <v>0</v>
      </c>
      <c r="K9" s="133">
        <v>31</v>
      </c>
      <c r="L9" s="134">
        <v>8</v>
      </c>
      <c r="M9" s="135">
        <v>7</v>
      </c>
      <c r="N9" s="136">
        <v>4557</v>
      </c>
      <c r="O9" s="137">
        <v>805</v>
      </c>
      <c r="P9" s="131">
        <f t="shared" si="1"/>
        <v>0</v>
      </c>
      <c r="Q9" s="125">
        <f t="shared" si="2"/>
        <v>0</v>
      </c>
      <c r="R9" s="125">
        <f t="shared" si="3"/>
        <v>0</v>
      </c>
      <c r="S9" s="125">
        <f t="shared" si="4"/>
        <v>0</v>
      </c>
      <c r="T9" s="125">
        <f t="shared" si="5"/>
        <v>0</v>
      </c>
      <c r="U9" s="125">
        <f t="shared" si="5"/>
        <v>0</v>
      </c>
      <c r="V9" s="126">
        <f t="shared" si="5"/>
        <v>0</v>
      </c>
      <c r="W9" s="171">
        <f t="shared" si="6"/>
        <v>0</v>
      </c>
      <c r="X9" s="138">
        <v>0.5081967213114754</v>
      </c>
      <c r="Y9" s="139">
        <v>0.13114754098360656</v>
      </c>
      <c r="Z9" s="501">
        <v>0</v>
      </c>
      <c r="AA9" s="140">
        <v>0.92</v>
      </c>
      <c r="AB9" s="212">
        <v>0.16</v>
      </c>
    </row>
    <row r="10" spans="1:28" s="130" customFormat="1" ht="13.5" customHeight="1">
      <c r="A10" s="619">
        <v>10</v>
      </c>
      <c r="B10" s="486">
        <v>40</v>
      </c>
      <c r="C10" s="175">
        <v>0</v>
      </c>
      <c r="D10" s="176">
        <v>0</v>
      </c>
      <c r="E10" s="176">
        <v>0</v>
      </c>
      <c r="F10" s="176">
        <v>0</v>
      </c>
      <c r="G10" s="176">
        <v>0</v>
      </c>
      <c r="H10" s="176">
        <v>0</v>
      </c>
      <c r="I10" s="177">
        <v>0</v>
      </c>
      <c r="J10" s="428">
        <v>0</v>
      </c>
      <c r="K10" s="150">
        <v>31</v>
      </c>
      <c r="L10" s="151">
        <v>11</v>
      </c>
      <c r="M10" s="152">
        <v>7</v>
      </c>
      <c r="N10" s="153">
        <v>4900</v>
      </c>
      <c r="O10" s="154">
        <v>859</v>
      </c>
      <c r="P10" s="144">
        <f t="shared" si="1"/>
        <v>0</v>
      </c>
      <c r="Q10" s="145">
        <f t="shared" si="2"/>
        <v>0</v>
      </c>
      <c r="R10" s="145">
        <f t="shared" si="3"/>
        <v>0</v>
      </c>
      <c r="S10" s="145">
        <f t="shared" si="4"/>
        <v>0</v>
      </c>
      <c r="T10" s="145">
        <f t="shared" si="5"/>
        <v>0</v>
      </c>
      <c r="U10" s="145">
        <f t="shared" si="5"/>
        <v>0</v>
      </c>
      <c r="V10" s="146">
        <f t="shared" si="5"/>
        <v>0</v>
      </c>
      <c r="W10" s="178">
        <f t="shared" si="6"/>
        <v>0</v>
      </c>
      <c r="X10" s="145">
        <v>0.5081967213114754</v>
      </c>
      <c r="Y10" s="155">
        <v>0.18032786885245902</v>
      </c>
      <c r="Z10" s="502">
        <v>0</v>
      </c>
      <c r="AA10" s="156">
        <v>0.99</v>
      </c>
      <c r="AB10" s="250">
        <v>0.17</v>
      </c>
    </row>
    <row r="11" spans="1:28" s="130" customFormat="1" ht="13.5" customHeight="1">
      <c r="A11" s="620"/>
      <c r="B11" s="457">
        <v>41</v>
      </c>
      <c r="C11" s="117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9">
        <v>0</v>
      </c>
      <c r="J11" s="419">
        <v>0</v>
      </c>
      <c r="K11" s="142">
        <v>65</v>
      </c>
      <c r="L11" s="143">
        <v>2</v>
      </c>
      <c r="M11" s="121">
        <v>17</v>
      </c>
      <c r="N11" s="122">
        <v>4447</v>
      </c>
      <c r="O11" s="123">
        <v>627</v>
      </c>
      <c r="P11" s="131">
        <f t="shared" si="1"/>
        <v>0</v>
      </c>
      <c r="Q11" s="125">
        <f t="shared" si="2"/>
        <v>0</v>
      </c>
      <c r="R11" s="125">
        <f t="shared" si="3"/>
        <v>0</v>
      </c>
      <c r="S11" s="125">
        <f t="shared" si="4"/>
        <v>0</v>
      </c>
      <c r="T11" s="125">
        <f t="shared" si="5"/>
        <v>0</v>
      </c>
      <c r="U11" s="125">
        <f t="shared" si="5"/>
        <v>0</v>
      </c>
      <c r="V11" s="147">
        <f t="shared" si="5"/>
        <v>0</v>
      </c>
      <c r="W11" s="167">
        <f t="shared" si="6"/>
        <v>0</v>
      </c>
      <c r="X11" s="125">
        <v>1.0655737704918034</v>
      </c>
      <c r="Y11" s="126">
        <v>0.03278688524590164</v>
      </c>
      <c r="Z11" s="500">
        <v>0</v>
      </c>
      <c r="AA11" s="127">
        <v>0.9</v>
      </c>
      <c r="AB11" s="210">
        <v>0.13</v>
      </c>
    </row>
    <row r="12" spans="1:28" s="130" customFormat="1" ht="13.5" customHeight="1">
      <c r="A12" s="620"/>
      <c r="B12" s="457">
        <v>42</v>
      </c>
      <c r="C12" s="117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9">
        <v>0</v>
      </c>
      <c r="J12" s="419">
        <v>0</v>
      </c>
      <c r="K12" s="142">
        <v>38</v>
      </c>
      <c r="L12" s="143">
        <v>10</v>
      </c>
      <c r="M12" s="121">
        <v>20</v>
      </c>
      <c r="N12" s="122">
        <v>3558</v>
      </c>
      <c r="O12" s="123">
        <v>957</v>
      </c>
      <c r="P12" s="131">
        <f t="shared" si="1"/>
        <v>0</v>
      </c>
      <c r="Q12" s="125">
        <f t="shared" si="2"/>
        <v>0</v>
      </c>
      <c r="R12" s="125">
        <f t="shared" si="3"/>
        <v>0</v>
      </c>
      <c r="S12" s="125">
        <f t="shared" si="4"/>
        <v>0</v>
      </c>
      <c r="T12" s="125">
        <f t="shared" si="5"/>
        <v>0</v>
      </c>
      <c r="U12" s="125">
        <f t="shared" si="5"/>
        <v>0</v>
      </c>
      <c r="V12" s="147">
        <f t="shared" si="5"/>
        <v>0</v>
      </c>
      <c r="W12" s="167">
        <f t="shared" si="6"/>
        <v>0</v>
      </c>
      <c r="X12" s="125">
        <v>0.6229508196721312</v>
      </c>
      <c r="Y12" s="126">
        <v>0.16393442622950818</v>
      </c>
      <c r="Z12" s="500">
        <v>0</v>
      </c>
      <c r="AA12" s="127">
        <v>0.72</v>
      </c>
      <c r="AB12" s="210">
        <v>0.19</v>
      </c>
    </row>
    <row r="13" spans="1:28" s="130" customFormat="1" ht="13.5" customHeight="1">
      <c r="A13" s="620"/>
      <c r="B13" s="457">
        <v>43</v>
      </c>
      <c r="C13" s="117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9">
        <v>0</v>
      </c>
      <c r="J13" s="419">
        <v>0</v>
      </c>
      <c r="K13" s="142">
        <v>33</v>
      </c>
      <c r="L13" s="143">
        <v>18</v>
      </c>
      <c r="M13" s="121">
        <v>29</v>
      </c>
      <c r="N13" s="122">
        <v>3954</v>
      </c>
      <c r="O13" s="123">
        <v>965</v>
      </c>
      <c r="P13" s="131">
        <f t="shared" si="1"/>
        <v>0</v>
      </c>
      <c r="Q13" s="125">
        <f t="shared" si="2"/>
        <v>0</v>
      </c>
      <c r="R13" s="125">
        <f t="shared" si="3"/>
        <v>0</v>
      </c>
      <c r="S13" s="125">
        <f t="shared" si="4"/>
        <v>0</v>
      </c>
      <c r="T13" s="125">
        <f t="shared" si="5"/>
        <v>0</v>
      </c>
      <c r="U13" s="125">
        <f t="shared" si="5"/>
        <v>0</v>
      </c>
      <c r="V13" s="147">
        <f t="shared" si="5"/>
        <v>0</v>
      </c>
      <c r="W13" s="167">
        <f t="shared" si="6"/>
        <v>0</v>
      </c>
      <c r="X13" s="125">
        <v>0.5409836065573771</v>
      </c>
      <c r="Y13" s="126">
        <v>0.29508196721311475</v>
      </c>
      <c r="Z13" s="500">
        <v>0.01</v>
      </c>
      <c r="AA13" s="225">
        <v>0.8</v>
      </c>
      <c r="AB13" s="210">
        <v>0.19</v>
      </c>
    </row>
    <row r="14" spans="1:28" s="130" customFormat="1" ht="13.5" customHeight="1">
      <c r="A14" s="621"/>
      <c r="B14" s="487">
        <v>44</v>
      </c>
      <c r="C14" s="132">
        <v>0</v>
      </c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134">
        <v>0</v>
      </c>
      <c r="J14" s="422">
        <v>0</v>
      </c>
      <c r="K14" s="425">
        <v>57</v>
      </c>
      <c r="L14" s="426">
        <v>15</v>
      </c>
      <c r="M14" s="135">
        <v>32</v>
      </c>
      <c r="N14" s="136">
        <v>4708</v>
      </c>
      <c r="O14" s="137">
        <v>1030</v>
      </c>
      <c r="P14" s="148">
        <f t="shared" si="1"/>
        <v>0</v>
      </c>
      <c r="Q14" s="138">
        <f t="shared" si="2"/>
        <v>0</v>
      </c>
      <c r="R14" s="138">
        <f t="shared" si="3"/>
        <v>0</v>
      </c>
      <c r="S14" s="138">
        <f t="shared" si="4"/>
        <v>0</v>
      </c>
      <c r="T14" s="138">
        <f t="shared" si="5"/>
        <v>0</v>
      </c>
      <c r="U14" s="138">
        <f t="shared" si="5"/>
        <v>0</v>
      </c>
      <c r="V14" s="139">
        <f t="shared" si="5"/>
        <v>0</v>
      </c>
      <c r="W14" s="171">
        <f t="shared" si="6"/>
        <v>0</v>
      </c>
      <c r="X14" s="138">
        <v>0.9344262295081968</v>
      </c>
      <c r="Y14" s="139">
        <v>0.25</v>
      </c>
      <c r="Z14" s="501">
        <v>0.01</v>
      </c>
      <c r="AA14" s="140">
        <v>0.95</v>
      </c>
      <c r="AB14" s="212">
        <v>0.21</v>
      </c>
    </row>
    <row r="15" spans="1:28" s="3" customFormat="1" ht="13.5" customHeight="1">
      <c r="A15" s="618">
        <v>11</v>
      </c>
      <c r="B15" s="457">
        <v>45</v>
      </c>
      <c r="C15" s="117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9">
        <v>0</v>
      </c>
      <c r="J15" s="419">
        <v>0</v>
      </c>
      <c r="K15" s="157">
        <v>53</v>
      </c>
      <c r="L15" s="123">
        <v>5</v>
      </c>
      <c r="M15" s="121">
        <v>23</v>
      </c>
      <c r="N15" s="122">
        <v>5090</v>
      </c>
      <c r="O15" s="123">
        <v>1711</v>
      </c>
      <c r="P15" s="131">
        <f t="shared" si="1"/>
        <v>0</v>
      </c>
      <c r="Q15" s="125">
        <f t="shared" si="2"/>
        <v>0</v>
      </c>
      <c r="R15" s="125">
        <f t="shared" si="3"/>
        <v>0</v>
      </c>
      <c r="S15" s="125">
        <f t="shared" si="4"/>
        <v>0</v>
      </c>
      <c r="T15" s="125">
        <f t="shared" si="5"/>
        <v>0</v>
      </c>
      <c r="U15" s="125">
        <f t="shared" si="5"/>
        <v>0</v>
      </c>
      <c r="V15" s="126">
        <f t="shared" si="5"/>
        <v>0</v>
      </c>
      <c r="W15" s="167">
        <f t="shared" si="6"/>
        <v>0</v>
      </c>
      <c r="X15" s="158">
        <v>0.8688524590163934</v>
      </c>
      <c r="Y15" s="159">
        <v>0.08333333333333333</v>
      </c>
      <c r="Z15" s="500">
        <v>0</v>
      </c>
      <c r="AA15" s="127">
        <v>1.03</v>
      </c>
      <c r="AB15" s="210">
        <v>0.35</v>
      </c>
    </row>
    <row r="16" spans="1:28" s="3" customFormat="1" ht="13.5" customHeight="1">
      <c r="A16" s="616"/>
      <c r="B16" s="457">
        <v>46</v>
      </c>
      <c r="C16" s="117">
        <v>0</v>
      </c>
      <c r="D16" s="118">
        <v>0</v>
      </c>
      <c r="E16" s="118">
        <v>0</v>
      </c>
      <c r="F16" s="118">
        <v>1</v>
      </c>
      <c r="G16" s="118">
        <v>0</v>
      </c>
      <c r="H16" s="118">
        <v>0</v>
      </c>
      <c r="I16" s="119">
        <v>0</v>
      </c>
      <c r="J16" s="419">
        <v>1</v>
      </c>
      <c r="K16" s="157">
        <v>63</v>
      </c>
      <c r="L16" s="123">
        <v>6</v>
      </c>
      <c r="M16" s="121">
        <v>22</v>
      </c>
      <c r="N16" s="122">
        <v>9129</v>
      </c>
      <c r="O16" s="123">
        <v>1898</v>
      </c>
      <c r="P16" s="131">
        <f t="shared" si="1"/>
        <v>0</v>
      </c>
      <c r="Q16" s="125">
        <f t="shared" si="2"/>
        <v>0</v>
      </c>
      <c r="R16" s="125">
        <f t="shared" si="3"/>
        <v>0</v>
      </c>
      <c r="S16" s="125">
        <f t="shared" si="4"/>
        <v>0.058823529411764705</v>
      </c>
      <c r="T16" s="125">
        <f t="shared" si="5"/>
        <v>0</v>
      </c>
      <c r="U16" s="125">
        <f t="shared" si="5"/>
        <v>0</v>
      </c>
      <c r="V16" s="126">
        <f t="shared" si="5"/>
        <v>0</v>
      </c>
      <c r="W16" s="167">
        <f t="shared" si="6"/>
        <v>0.01639344262295082</v>
      </c>
      <c r="X16" s="158">
        <v>1.0327868852459017</v>
      </c>
      <c r="Y16" s="159">
        <v>0.1</v>
      </c>
      <c r="Z16" s="500">
        <v>0</v>
      </c>
      <c r="AA16" s="127">
        <v>1.84</v>
      </c>
      <c r="AB16" s="210">
        <v>0.38</v>
      </c>
    </row>
    <row r="17" spans="1:28" s="3" customFormat="1" ht="13.5" customHeight="1">
      <c r="A17" s="616"/>
      <c r="B17" s="457">
        <v>47</v>
      </c>
      <c r="C17" s="117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9">
        <v>0</v>
      </c>
      <c r="J17" s="419">
        <v>0</v>
      </c>
      <c r="K17" s="157">
        <v>68</v>
      </c>
      <c r="L17" s="123">
        <v>7</v>
      </c>
      <c r="M17" s="121">
        <v>44</v>
      </c>
      <c r="N17" s="122">
        <v>15438</v>
      </c>
      <c r="O17" s="123">
        <v>2578</v>
      </c>
      <c r="P17" s="131">
        <f t="shared" si="1"/>
        <v>0</v>
      </c>
      <c r="Q17" s="125">
        <f t="shared" si="2"/>
        <v>0</v>
      </c>
      <c r="R17" s="125">
        <f t="shared" si="3"/>
        <v>0</v>
      </c>
      <c r="S17" s="125">
        <f t="shared" si="4"/>
        <v>0</v>
      </c>
      <c r="T17" s="125">
        <f t="shared" si="5"/>
        <v>0</v>
      </c>
      <c r="U17" s="125">
        <f t="shared" si="5"/>
        <v>0</v>
      </c>
      <c r="V17" s="126">
        <f t="shared" si="5"/>
        <v>0</v>
      </c>
      <c r="W17" s="167">
        <f t="shared" si="6"/>
        <v>0</v>
      </c>
      <c r="X17" s="158">
        <v>1.1147540983606556</v>
      </c>
      <c r="Y17" s="159">
        <v>0.11666666666666667</v>
      </c>
      <c r="Z17" s="500">
        <v>0.01</v>
      </c>
      <c r="AA17" s="127">
        <v>3.11</v>
      </c>
      <c r="AB17" s="210">
        <v>0.52</v>
      </c>
    </row>
    <row r="18" spans="1:28" s="3" customFormat="1" ht="13.5" customHeight="1">
      <c r="A18" s="617"/>
      <c r="B18" s="457">
        <v>48</v>
      </c>
      <c r="C18" s="132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4">
        <v>0</v>
      </c>
      <c r="J18" s="419">
        <v>0</v>
      </c>
      <c r="K18" s="157">
        <v>143</v>
      </c>
      <c r="L18" s="123">
        <v>11</v>
      </c>
      <c r="M18" s="135">
        <v>49</v>
      </c>
      <c r="N18" s="122">
        <v>27664</v>
      </c>
      <c r="O18" s="123">
        <v>4607</v>
      </c>
      <c r="P18" s="131">
        <f t="shared" si="1"/>
        <v>0</v>
      </c>
      <c r="Q18" s="125">
        <f t="shared" si="2"/>
        <v>0</v>
      </c>
      <c r="R18" s="125">
        <f t="shared" si="3"/>
        <v>0</v>
      </c>
      <c r="S18" s="125">
        <f t="shared" si="4"/>
        <v>0</v>
      </c>
      <c r="T18" s="125">
        <f t="shared" si="5"/>
        <v>0</v>
      </c>
      <c r="U18" s="125">
        <f t="shared" si="5"/>
        <v>0</v>
      </c>
      <c r="V18" s="126">
        <f t="shared" si="5"/>
        <v>0</v>
      </c>
      <c r="W18" s="167">
        <f t="shared" si="6"/>
        <v>0</v>
      </c>
      <c r="X18" s="158">
        <v>2.3442622950819674</v>
      </c>
      <c r="Y18" s="159">
        <v>0.18333333333333332</v>
      </c>
      <c r="Z18" s="500">
        <v>0.01</v>
      </c>
      <c r="AA18" s="127">
        <v>5.57</v>
      </c>
      <c r="AB18" s="210">
        <v>0.93</v>
      </c>
    </row>
    <row r="19" spans="1:28" s="3" customFormat="1" ht="13.5" customHeight="1">
      <c r="A19" s="632">
        <v>12</v>
      </c>
      <c r="B19" s="486">
        <v>49</v>
      </c>
      <c r="C19" s="117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9">
        <v>0</v>
      </c>
      <c r="J19" s="428">
        <v>0</v>
      </c>
      <c r="K19" s="232">
        <v>262</v>
      </c>
      <c r="L19" s="154">
        <v>35</v>
      </c>
      <c r="M19" s="121">
        <v>63</v>
      </c>
      <c r="N19" s="153">
        <v>47325</v>
      </c>
      <c r="O19" s="154">
        <v>8455</v>
      </c>
      <c r="P19" s="144">
        <f t="shared" si="1"/>
        <v>0</v>
      </c>
      <c r="Q19" s="145">
        <f t="shared" si="2"/>
        <v>0</v>
      </c>
      <c r="R19" s="145">
        <f t="shared" si="3"/>
        <v>0</v>
      </c>
      <c r="S19" s="145">
        <f t="shared" si="4"/>
        <v>0</v>
      </c>
      <c r="T19" s="145">
        <f t="shared" si="5"/>
        <v>0</v>
      </c>
      <c r="U19" s="145">
        <f t="shared" si="5"/>
        <v>0</v>
      </c>
      <c r="V19" s="146">
        <f t="shared" si="5"/>
        <v>0</v>
      </c>
      <c r="W19" s="178">
        <f t="shared" si="6"/>
        <v>0</v>
      </c>
      <c r="X19" s="173">
        <v>4.295081967213115</v>
      </c>
      <c r="Y19" s="179">
        <v>0.5833333333333334</v>
      </c>
      <c r="Z19" s="502">
        <v>0.01</v>
      </c>
      <c r="AA19" s="156">
        <v>9.53</v>
      </c>
      <c r="AB19" s="250">
        <v>1.71</v>
      </c>
    </row>
    <row r="20" spans="1:28" s="3" customFormat="1" ht="13.5" customHeight="1">
      <c r="A20" s="633"/>
      <c r="B20" s="457">
        <v>50</v>
      </c>
      <c r="C20" s="117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9">
        <v>0</v>
      </c>
      <c r="J20" s="419">
        <v>0</v>
      </c>
      <c r="K20" s="157">
        <v>490</v>
      </c>
      <c r="L20" s="123">
        <v>103</v>
      </c>
      <c r="M20" s="121">
        <v>58</v>
      </c>
      <c r="N20" s="122">
        <v>77541</v>
      </c>
      <c r="O20" s="123">
        <v>16644</v>
      </c>
      <c r="P20" s="131">
        <f t="shared" si="1"/>
        <v>0</v>
      </c>
      <c r="Q20" s="125">
        <f>D20/10</f>
        <v>0</v>
      </c>
      <c r="R20" s="125">
        <f t="shared" si="3"/>
        <v>0</v>
      </c>
      <c r="S20" s="125">
        <f t="shared" si="4"/>
        <v>0</v>
      </c>
      <c r="T20" s="125">
        <f t="shared" si="5"/>
        <v>0</v>
      </c>
      <c r="U20" s="125">
        <f t="shared" si="5"/>
        <v>0</v>
      </c>
      <c r="V20" s="126">
        <f t="shared" si="5"/>
        <v>0</v>
      </c>
      <c r="W20" s="167">
        <f>J20/61</f>
        <v>0</v>
      </c>
      <c r="X20" s="158">
        <v>8.166666666666666</v>
      </c>
      <c r="Y20" s="159">
        <v>1.7166666666666666</v>
      </c>
      <c r="Z20" s="500">
        <v>0.01</v>
      </c>
      <c r="AA20" s="127">
        <v>15.61</v>
      </c>
      <c r="AB20" s="210">
        <v>3.36</v>
      </c>
    </row>
    <row r="21" spans="1:28" s="3" customFormat="1" ht="13.5" customHeight="1">
      <c r="A21" s="633"/>
      <c r="B21" s="457">
        <v>51</v>
      </c>
      <c r="C21" s="117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1</v>
      </c>
      <c r="I21" s="119">
        <v>0</v>
      </c>
      <c r="J21" s="419">
        <v>1</v>
      </c>
      <c r="K21" s="157">
        <v>735</v>
      </c>
      <c r="L21" s="123">
        <v>214</v>
      </c>
      <c r="M21" s="121">
        <v>71</v>
      </c>
      <c r="N21" s="122">
        <v>105487</v>
      </c>
      <c r="O21" s="123">
        <v>39941</v>
      </c>
      <c r="P21" s="131">
        <f t="shared" si="1"/>
        <v>0</v>
      </c>
      <c r="Q21" s="125">
        <f t="shared" si="2"/>
        <v>0</v>
      </c>
      <c r="R21" s="125">
        <f t="shared" si="3"/>
        <v>0</v>
      </c>
      <c r="S21" s="125">
        <f t="shared" si="4"/>
        <v>0</v>
      </c>
      <c r="T21" s="125">
        <f t="shared" si="5"/>
        <v>0</v>
      </c>
      <c r="U21" s="125">
        <f t="shared" si="5"/>
        <v>0.14285714285714285</v>
      </c>
      <c r="V21" s="147">
        <f t="shared" si="5"/>
        <v>0</v>
      </c>
      <c r="W21" s="167">
        <f t="shared" si="6"/>
        <v>0.01639344262295082</v>
      </c>
      <c r="X21" s="158">
        <v>12.049180327868852</v>
      </c>
      <c r="Y21" s="159">
        <v>3.566666666666667</v>
      </c>
      <c r="Z21" s="500">
        <v>0.01</v>
      </c>
      <c r="AA21" s="127">
        <v>21.23</v>
      </c>
      <c r="AB21" s="210">
        <v>8.07</v>
      </c>
    </row>
    <row r="22" spans="1:28" s="3" customFormat="1" ht="13.5" customHeight="1">
      <c r="A22" s="633"/>
      <c r="B22" s="457">
        <v>52</v>
      </c>
      <c r="C22" s="117">
        <v>0</v>
      </c>
      <c r="D22" s="118">
        <v>0</v>
      </c>
      <c r="E22" s="118">
        <v>0</v>
      </c>
      <c r="F22" s="205">
        <v>0</v>
      </c>
      <c r="G22" s="118">
        <v>0</v>
      </c>
      <c r="H22" s="118">
        <v>0</v>
      </c>
      <c r="I22" s="119">
        <v>0</v>
      </c>
      <c r="J22" s="419">
        <v>0</v>
      </c>
      <c r="K22" s="157">
        <v>1195</v>
      </c>
      <c r="L22" s="123">
        <v>332</v>
      </c>
      <c r="M22" s="121">
        <v>70</v>
      </c>
      <c r="N22" s="122">
        <v>115188</v>
      </c>
      <c r="O22" s="123">
        <v>55265</v>
      </c>
      <c r="P22" s="131">
        <f>C22/5</f>
        <v>0</v>
      </c>
      <c r="Q22" s="125">
        <f t="shared" si="2"/>
        <v>0</v>
      </c>
      <c r="R22" s="125">
        <f>E22/8</f>
        <v>0</v>
      </c>
      <c r="S22" s="125">
        <f>F22/17</f>
        <v>0</v>
      </c>
      <c r="T22" s="125">
        <f>G22/7</f>
        <v>0</v>
      </c>
      <c r="U22" s="125">
        <f>H22/7</f>
        <v>0</v>
      </c>
      <c r="V22" s="147">
        <f>I22/7</f>
        <v>0</v>
      </c>
      <c r="W22" s="167">
        <f t="shared" si="6"/>
        <v>0</v>
      </c>
      <c r="X22" s="158">
        <v>19.59016393442623</v>
      </c>
      <c r="Y22" s="159">
        <v>5.442622950819672</v>
      </c>
      <c r="Z22" s="500">
        <v>0.01</v>
      </c>
      <c r="AA22" s="127">
        <v>23.27</v>
      </c>
      <c r="AB22" s="210">
        <v>11.28</v>
      </c>
    </row>
    <row r="23" spans="1:28" s="3" customFormat="1" ht="13.5" customHeight="1">
      <c r="A23" s="634"/>
      <c r="B23" s="457">
        <v>53</v>
      </c>
      <c r="C23" s="570"/>
      <c r="D23" s="571"/>
      <c r="E23" s="571"/>
      <c r="F23" s="571"/>
      <c r="G23" s="571"/>
      <c r="H23" s="571"/>
      <c r="I23" s="572"/>
      <c r="J23" s="573"/>
      <c r="K23" s="474" t="s">
        <v>58</v>
      </c>
      <c r="L23" s="475" t="s">
        <v>58</v>
      </c>
      <c r="M23" s="497">
        <v>69</v>
      </c>
      <c r="N23" s="476" t="s">
        <v>64</v>
      </c>
      <c r="O23" s="581" t="s">
        <v>64</v>
      </c>
      <c r="P23" s="580"/>
      <c r="Q23" s="571"/>
      <c r="R23" s="571"/>
      <c r="S23" s="571"/>
      <c r="T23" s="571"/>
      <c r="U23" s="571"/>
      <c r="V23" s="572"/>
      <c r="W23" s="573"/>
      <c r="X23" s="477" t="s">
        <v>64</v>
      </c>
      <c r="Y23" s="478" t="s">
        <v>64</v>
      </c>
      <c r="Z23" s="504">
        <v>0.01</v>
      </c>
      <c r="AA23" s="479" t="s">
        <v>64</v>
      </c>
      <c r="AB23" s="480" t="s">
        <v>64</v>
      </c>
    </row>
    <row r="24" spans="1:28" s="129" customFormat="1" ht="13.5" customHeight="1">
      <c r="A24" s="615">
        <v>1</v>
      </c>
      <c r="B24" s="485">
        <v>1</v>
      </c>
      <c r="C24" s="164">
        <v>0</v>
      </c>
      <c r="D24" s="198">
        <v>0</v>
      </c>
      <c r="E24" s="198">
        <v>0</v>
      </c>
      <c r="F24" s="198">
        <v>0</v>
      </c>
      <c r="G24" s="198">
        <v>1</v>
      </c>
      <c r="H24" s="198">
        <v>0</v>
      </c>
      <c r="I24" s="199">
        <v>0</v>
      </c>
      <c r="J24" s="64">
        <v>1</v>
      </c>
      <c r="K24" s="198">
        <v>774</v>
      </c>
      <c r="L24" s="198">
        <v>478</v>
      </c>
      <c r="M24" s="498">
        <v>68</v>
      </c>
      <c r="N24" s="200">
        <v>64864</v>
      </c>
      <c r="O24" s="163">
        <v>78399</v>
      </c>
      <c r="P24" s="124">
        <f t="shared" si="1"/>
        <v>0</v>
      </c>
      <c r="Q24" s="201">
        <f t="shared" si="2"/>
        <v>0</v>
      </c>
      <c r="R24" s="201">
        <f t="shared" si="3"/>
        <v>0</v>
      </c>
      <c r="S24" s="201">
        <f t="shared" si="4"/>
        <v>0</v>
      </c>
      <c r="T24" s="201">
        <f t="shared" si="5"/>
        <v>0.14285714285714285</v>
      </c>
      <c r="U24" s="201">
        <f t="shared" si="5"/>
        <v>0</v>
      </c>
      <c r="V24" s="202">
        <f>I24/7</f>
        <v>0</v>
      </c>
      <c r="W24" s="430">
        <f t="shared" si="6"/>
        <v>0.01639344262295082</v>
      </c>
      <c r="X24" s="201">
        <v>12.688524590163935</v>
      </c>
      <c r="Y24" s="166">
        <v>7.836065573770492</v>
      </c>
      <c r="Z24" s="2">
        <v>0.01</v>
      </c>
      <c r="AA24" s="203">
        <v>13.94</v>
      </c>
      <c r="AB24" s="204">
        <v>16.34</v>
      </c>
    </row>
    <row r="25" spans="1:28" s="129" customFormat="1" ht="13.5" customHeight="1">
      <c r="A25" s="616"/>
      <c r="B25" s="459">
        <v>2</v>
      </c>
      <c r="C25" s="120">
        <v>0</v>
      </c>
      <c r="D25" s="142">
        <v>0</v>
      </c>
      <c r="E25" s="142">
        <v>1</v>
      </c>
      <c r="F25" s="142">
        <v>0</v>
      </c>
      <c r="G25" s="142">
        <v>0</v>
      </c>
      <c r="H25" s="142">
        <v>0</v>
      </c>
      <c r="I25" s="143">
        <v>0</v>
      </c>
      <c r="J25" s="419">
        <v>1</v>
      </c>
      <c r="K25" s="142">
        <v>1250</v>
      </c>
      <c r="L25" s="142">
        <v>1739</v>
      </c>
      <c r="M25" s="121">
        <v>56</v>
      </c>
      <c r="N25" s="205">
        <v>90915</v>
      </c>
      <c r="O25" s="119">
        <v>191759</v>
      </c>
      <c r="P25" s="131">
        <f t="shared" si="1"/>
        <v>0</v>
      </c>
      <c r="Q25" s="125">
        <f t="shared" si="2"/>
        <v>0</v>
      </c>
      <c r="R25" s="125">
        <f t="shared" si="3"/>
        <v>0.125</v>
      </c>
      <c r="S25" s="125">
        <f t="shared" si="4"/>
        <v>0</v>
      </c>
      <c r="T25" s="125">
        <f aca="true" t="shared" si="7" ref="T25:V58">G25/7</f>
        <v>0</v>
      </c>
      <c r="U25" s="125">
        <f t="shared" si="7"/>
        <v>0</v>
      </c>
      <c r="V25" s="147">
        <f t="shared" si="7"/>
        <v>0</v>
      </c>
      <c r="W25" s="167">
        <f t="shared" si="6"/>
        <v>0.01639344262295082</v>
      </c>
      <c r="X25" s="125">
        <v>20.491803278688526</v>
      </c>
      <c r="Y25" s="159">
        <v>28.508196721311474</v>
      </c>
      <c r="Z25" s="500">
        <v>0.01</v>
      </c>
      <c r="AA25" s="206">
        <v>18.31</v>
      </c>
      <c r="AB25" s="207">
        <v>38.65</v>
      </c>
    </row>
    <row r="26" spans="1:28" s="129" customFormat="1" ht="13.5" customHeight="1">
      <c r="A26" s="616"/>
      <c r="B26" s="459">
        <v>3</v>
      </c>
      <c r="C26" s="120">
        <v>0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3">
        <v>0</v>
      </c>
      <c r="J26" s="419">
        <v>0</v>
      </c>
      <c r="K26" s="142">
        <v>1375</v>
      </c>
      <c r="L26" s="142">
        <v>2924</v>
      </c>
      <c r="M26" s="121">
        <v>58</v>
      </c>
      <c r="N26" s="205">
        <v>83238</v>
      </c>
      <c r="O26" s="119">
        <v>268220</v>
      </c>
      <c r="P26" s="131">
        <f t="shared" si="1"/>
        <v>0</v>
      </c>
      <c r="Q26" s="125">
        <f t="shared" si="2"/>
        <v>0</v>
      </c>
      <c r="R26" s="125">
        <f t="shared" si="3"/>
        <v>0</v>
      </c>
      <c r="S26" s="125">
        <f t="shared" si="4"/>
        <v>0</v>
      </c>
      <c r="T26" s="125">
        <f t="shared" si="7"/>
        <v>0</v>
      </c>
      <c r="U26" s="125">
        <f t="shared" si="7"/>
        <v>0</v>
      </c>
      <c r="V26" s="147">
        <f t="shared" si="7"/>
        <v>0</v>
      </c>
      <c r="W26" s="167">
        <f t="shared" si="6"/>
        <v>0</v>
      </c>
      <c r="X26" s="125">
        <v>22.540983606557376</v>
      </c>
      <c r="Y26" s="159">
        <v>47.9344262295082</v>
      </c>
      <c r="Z26" s="500">
        <v>0.01</v>
      </c>
      <c r="AA26" s="206">
        <v>16.74</v>
      </c>
      <c r="AB26" s="207">
        <v>54.01</v>
      </c>
    </row>
    <row r="27" spans="1:28" s="129" customFormat="1" ht="13.5" customHeight="1">
      <c r="A27" s="617"/>
      <c r="B27" s="459">
        <v>4</v>
      </c>
      <c r="C27" s="120">
        <v>0</v>
      </c>
      <c r="D27" s="142">
        <v>0</v>
      </c>
      <c r="E27" s="142">
        <v>0</v>
      </c>
      <c r="F27" s="142">
        <v>0</v>
      </c>
      <c r="G27" s="142">
        <v>0</v>
      </c>
      <c r="H27" s="142">
        <v>0</v>
      </c>
      <c r="I27" s="143">
        <v>0</v>
      </c>
      <c r="J27" s="419">
        <v>0</v>
      </c>
      <c r="K27" s="142">
        <v>1436</v>
      </c>
      <c r="L27" s="142">
        <v>2393</v>
      </c>
      <c r="M27" s="121">
        <v>58</v>
      </c>
      <c r="N27" s="205">
        <v>89579</v>
      </c>
      <c r="O27" s="119">
        <v>284036</v>
      </c>
      <c r="P27" s="493">
        <f t="shared" si="1"/>
        <v>0</v>
      </c>
      <c r="Q27" s="494">
        <f t="shared" si="2"/>
        <v>0</v>
      </c>
      <c r="R27" s="494">
        <f t="shared" si="3"/>
        <v>0</v>
      </c>
      <c r="S27" s="494">
        <f t="shared" si="4"/>
        <v>0</v>
      </c>
      <c r="T27" s="494">
        <f t="shared" si="7"/>
        <v>0</v>
      </c>
      <c r="U27" s="494">
        <f t="shared" si="7"/>
        <v>0</v>
      </c>
      <c r="V27" s="495">
        <f t="shared" si="7"/>
        <v>0</v>
      </c>
      <c r="W27" s="496">
        <f t="shared" si="6"/>
        <v>0</v>
      </c>
      <c r="X27" s="125">
        <v>23.540983606557376</v>
      </c>
      <c r="Y27" s="159">
        <v>39.22950819672131</v>
      </c>
      <c r="Z27" s="500">
        <v>0.01</v>
      </c>
      <c r="AA27" s="206">
        <v>18.02</v>
      </c>
      <c r="AB27" s="207">
        <v>57.18</v>
      </c>
    </row>
    <row r="28" spans="1:28" s="129" customFormat="1" ht="13.5" customHeight="1">
      <c r="A28" s="618">
        <v>2</v>
      </c>
      <c r="B28" s="472">
        <v>5</v>
      </c>
      <c r="C28" s="175">
        <v>0</v>
      </c>
      <c r="D28" s="176">
        <v>0</v>
      </c>
      <c r="E28" s="176">
        <v>0</v>
      </c>
      <c r="F28" s="176">
        <v>0</v>
      </c>
      <c r="G28" s="176">
        <v>0</v>
      </c>
      <c r="H28" s="176">
        <v>0</v>
      </c>
      <c r="I28" s="177">
        <v>0</v>
      </c>
      <c r="J28" s="428">
        <v>0</v>
      </c>
      <c r="K28" s="176">
        <v>1038</v>
      </c>
      <c r="L28" s="177">
        <v>1852</v>
      </c>
      <c r="M28" s="152">
        <v>91</v>
      </c>
      <c r="N28" s="153">
        <v>70130</v>
      </c>
      <c r="O28" s="556">
        <v>214763</v>
      </c>
      <c r="P28" s="172">
        <f t="shared" si="1"/>
        <v>0</v>
      </c>
      <c r="Q28" s="173">
        <f t="shared" si="2"/>
        <v>0</v>
      </c>
      <c r="R28" s="173">
        <f t="shared" si="3"/>
        <v>0</v>
      </c>
      <c r="S28" s="173">
        <f t="shared" si="4"/>
        <v>0</v>
      </c>
      <c r="T28" s="173">
        <f t="shared" si="7"/>
        <v>0</v>
      </c>
      <c r="U28" s="173">
        <f t="shared" si="7"/>
        <v>0</v>
      </c>
      <c r="V28" s="174">
        <f t="shared" si="7"/>
        <v>0</v>
      </c>
      <c r="W28" s="178">
        <f t="shared" si="6"/>
        <v>0</v>
      </c>
      <c r="X28" s="173">
        <v>17.016393442622952</v>
      </c>
      <c r="Y28" s="179">
        <v>30.360655737704917</v>
      </c>
      <c r="Z28" s="502">
        <v>0.02</v>
      </c>
      <c r="AA28" s="156">
        <v>14.12</v>
      </c>
      <c r="AB28" s="250">
        <v>43.24</v>
      </c>
    </row>
    <row r="29" spans="1:28" s="129" customFormat="1" ht="13.5" customHeight="1">
      <c r="A29" s="616"/>
      <c r="B29" s="459">
        <v>6</v>
      </c>
      <c r="C29" s="117">
        <v>0</v>
      </c>
      <c r="D29" s="118">
        <v>0</v>
      </c>
      <c r="E29" s="118">
        <v>0</v>
      </c>
      <c r="F29" s="118">
        <v>0</v>
      </c>
      <c r="G29" s="118">
        <v>2</v>
      </c>
      <c r="H29" s="118">
        <v>0</v>
      </c>
      <c r="I29" s="119">
        <v>0</v>
      </c>
      <c r="J29" s="419">
        <v>2</v>
      </c>
      <c r="K29" s="118">
        <v>718</v>
      </c>
      <c r="L29" s="119">
        <v>1480</v>
      </c>
      <c r="M29" s="121">
        <v>48</v>
      </c>
      <c r="N29" s="122">
        <v>44944</v>
      </c>
      <c r="O29" s="123">
        <v>130639</v>
      </c>
      <c r="P29" s="165">
        <f t="shared" si="1"/>
        <v>0</v>
      </c>
      <c r="Q29" s="158">
        <f t="shared" si="2"/>
        <v>0</v>
      </c>
      <c r="R29" s="158">
        <f t="shared" si="3"/>
        <v>0</v>
      </c>
      <c r="S29" s="158">
        <f>F29/16</f>
        <v>0</v>
      </c>
      <c r="T29" s="158">
        <f t="shared" si="7"/>
        <v>0.2857142857142857</v>
      </c>
      <c r="U29" s="158">
        <f t="shared" si="7"/>
        <v>0</v>
      </c>
      <c r="V29" s="168">
        <f t="shared" si="7"/>
        <v>0</v>
      </c>
      <c r="W29" s="167">
        <f>J29/60</f>
        <v>0.03333333333333333</v>
      </c>
      <c r="X29" s="158">
        <v>11.770491803278688</v>
      </c>
      <c r="Y29" s="168">
        <v>24.262295081967213</v>
      </c>
      <c r="Z29" s="500">
        <v>0.01</v>
      </c>
      <c r="AA29" s="225">
        <v>9.06</v>
      </c>
      <c r="AB29" s="210">
        <v>26.32</v>
      </c>
    </row>
    <row r="30" spans="1:28" s="129" customFormat="1" ht="13.5" customHeight="1">
      <c r="A30" s="616"/>
      <c r="B30" s="459">
        <v>7</v>
      </c>
      <c r="C30" s="117">
        <v>0</v>
      </c>
      <c r="D30" s="118">
        <v>0</v>
      </c>
      <c r="E30" s="118">
        <v>1</v>
      </c>
      <c r="F30" s="118">
        <v>0</v>
      </c>
      <c r="G30" s="118">
        <v>0</v>
      </c>
      <c r="H30" s="118">
        <v>0</v>
      </c>
      <c r="I30" s="119">
        <v>0</v>
      </c>
      <c r="J30" s="419">
        <v>1</v>
      </c>
      <c r="K30" s="118">
        <v>479</v>
      </c>
      <c r="L30" s="119">
        <v>846</v>
      </c>
      <c r="M30" s="121">
        <v>39</v>
      </c>
      <c r="N30" s="122">
        <v>37214</v>
      </c>
      <c r="O30" s="123">
        <v>61987</v>
      </c>
      <c r="P30" s="165">
        <f t="shared" si="1"/>
        <v>0</v>
      </c>
      <c r="Q30" s="158">
        <f t="shared" si="2"/>
        <v>0</v>
      </c>
      <c r="R30" s="158">
        <f t="shared" si="3"/>
        <v>0.125</v>
      </c>
      <c r="S30" s="158">
        <f t="shared" si="4"/>
        <v>0</v>
      </c>
      <c r="T30" s="158">
        <f t="shared" si="7"/>
        <v>0</v>
      </c>
      <c r="U30" s="158">
        <f t="shared" si="7"/>
        <v>0</v>
      </c>
      <c r="V30" s="168">
        <f t="shared" si="7"/>
        <v>0</v>
      </c>
      <c r="W30" s="167">
        <f t="shared" si="6"/>
        <v>0.01639344262295082</v>
      </c>
      <c r="X30" s="158">
        <v>7.852459016393443</v>
      </c>
      <c r="Y30" s="159">
        <v>13.868852459016393</v>
      </c>
      <c r="Z30" s="500">
        <v>0.01</v>
      </c>
      <c r="AA30" s="127">
        <v>7.49</v>
      </c>
      <c r="AB30" s="210">
        <v>12.48</v>
      </c>
    </row>
    <row r="31" spans="1:28" s="129" customFormat="1" ht="13.5" customHeight="1">
      <c r="A31" s="617"/>
      <c r="B31" s="455">
        <v>8</v>
      </c>
      <c r="C31" s="132">
        <v>0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134">
        <v>0</v>
      </c>
      <c r="J31" s="422">
        <v>0</v>
      </c>
      <c r="K31" s="133">
        <v>402</v>
      </c>
      <c r="L31" s="134">
        <v>634</v>
      </c>
      <c r="M31" s="135">
        <v>46</v>
      </c>
      <c r="N31" s="136">
        <v>30681</v>
      </c>
      <c r="O31" s="137">
        <v>44673</v>
      </c>
      <c r="P31" s="169">
        <f t="shared" si="1"/>
        <v>0</v>
      </c>
      <c r="Q31" s="161">
        <f t="shared" si="2"/>
        <v>0</v>
      </c>
      <c r="R31" s="161">
        <f t="shared" si="3"/>
        <v>0</v>
      </c>
      <c r="S31" s="161">
        <f t="shared" si="4"/>
        <v>0</v>
      </c>
      <c r="T31" s="161">
        <f t="shared" si="7"/>
        <v>0</v>
      </c>
      <c r="U31" s="161">
        <f t="shared" si="7"/>
        <v>0</v>
      </c>
      <c r="V31" s="170">
        <f t="shared" si="7"/>
        <v>0</v>
      </c>
      <c r="W31" s="171">
        <f t="shared" si="6"/>
        <v>0</v>
      </c>
      <c r="X31" s="161">
        <v>6.590163934426229</v>
      </c>
      <c r="Y31" s="162">
        <v>10.39344262295082</v>
      </c>
      <c r="Z31" s="501">
        <v>0.01</v>
      </c>
      <c r="AA31" s="140">
        <v>6.19</v>
      </c>
      <c r="AB31" s="212">
        <v>9</v>
      </c>
    </row>
    <row r="32" spans="1:28" s="129" customFormat="1" ht="13.5" customHeight="1">
      <c r="A32" s="618">
        <v>3</v>
      </c>
      <c r="B32" s="459">
        <v>9</v>
      </c>
      <c r="C32" s="117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408">
        <v>0</v>
      </c>
      <c r="J32" s="419">
        <v>0</v>
      </c>
      <c r="K32" s="118">
        <v>256</v>
      </c>
      <c r="L32" s="119">
        <v>533</v>
      </c>
      <c r="M32" s="121">
        <v>26</v>
      </c>
      <c r="N32" s="122">
        <v>23645</v>
      </c>
      <c r="O32" s="290">
        <v>29415</v>
      </c>
      <c r="P32" s="165">
        <f t="shared" si="1"/>
        <v>0</v>
      </c>
      <c r="Q32" s="158">
        <f t="shared" si="2"/>
        <v>0</v>
      </c>
      <c r="R32" s="158">
        <f t="shared" si="3"/>
        <v>0</v>
      </c>
      <c r="S32" s="158">
        <f t="shared" si="4"/>
        <v>0</v>
      </c>
      <c r="T32" s="158">
        <f t="shared" si="7"/>
        <v>0</v>
      </c>
      <c r="U32" s="158">
        <f t="shared" si="7"/>
        <v>0</v>
      </c>
      <c r="V32" s="159">
        <f t="shared" si="7"/>
        <v>0</v>
      </c>
      <c r="W32" s="167">
        <f t="shared" si="6"/>
        <v>0</v>
      </c>
      <c r="X32" s="158">
        <v>4.19672131147541</v>
      </c>
      <c r="Y32" s="168">
        <v>8.737704918032787</v>
      </c>
      <c r="Z32" s="500">
        <v>0.01</v>
      </c>
      <c r="AA32" s="127">
        <v>4.77</v>
      </c>
      <c r="AB32" s="210">
        <v>5.92</v>
      </c>
    </row>
    <row r="33" spans="1:28" s="129" customFormat="1" ht="13.5" customHeight="1">
      <c r="A33" s="616"/>
      <c r="B33" s="459">
        <v>10</v>
      </c>
      <c r="C33" s="117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9">
        <v>0</v>
      </c>
      <c r="J33" s="419">
        <v>0</v>
      </c>
      <c r="K33" s="118">
        <v>191</v>
      </c>
      <c r="L33" s="408">
        <v>369</v>
      </c>
      <c r="M33" s="121">
        <v>45</v>
      </c>
      <c r="N33" s="157">
        <v>15544</v>
      </c>
      <c r="O33" s="123">
        <v>20487</v>
      </c>
      <c r="P33" s="165">
        <f t="shared" si="1"/>
        <v>0</v>
      </c>
      <c r="Q33" s="158">
        <f t="shared" si="2"/>
        <v>0</v>
      </c>
      <c r="R33" s="158">
        <f t="shared" si="3"/>
        <v>0</v>
      </c>
      <c r="S33" s="158">
        <f t="shared" si="4"/>
        <v>0</v>
      </c>
      <c r="T33" s="158">
        <f t="shared" si="7"/>
        <v>0</v>
      </c>
      <c r="U33" s="158">
        <f t="shared" si="7"/>
        <v>0</v>
      </c>
      <c r="V33" s="168">
        <f t="shared" si="7"/>
        <v>0</v>
      </c>
      <c r="W33" s="167">
        <f t="shared" si="6"/>
        <v>0</v>
      </c>
      <c r="X33" s="158">
        <v>3.1311475409836067</v>
      </c>
      <c r="Y33" s="159">
        <v>6.049180327868853</v>
      </c>
      <c r="Z33" s="500">
        <v>0.01</v>
      </c>
      <c r="AA33" s="225">
        <v>3.14</v>
      </c>
      <c r="AB33" s="210">
        <v>4.12</v>
      </c>
    </row>
    <row r="34" spans="1:28" s="129" customFormat="1" ht="12.75">
      <c r="A34" s="616"/>
      <c r="B34" s="459">
        <v>11</v>
      </c>
      <c r="C34" s="117">
        <v>0</v>
      </c>
      <c r="D34" s="118">
        <v>0</v>
      </c>
      <c r="E34" s="118">
        <v>0</v>
      </c>
      <c r="F34" s="118">
        <v>0</v>
      </c>
      <c r="G34" s="118">
        <v>0</v>
      </c>
      <c r="H34" s="118">
        <v>0</v>
      </c>
      <c r="I34" s="119">
        <v>0</v>
      </c>
      <c r="J34" s="419">
        <v>0</v>
      </c>
      <c r="K34" s="118">
        <v>139</v>
      </c>
      <c r="L34" s="119">
        <v>225</v>
      </c>
      <c r="M34" s="121">
        <v>24</v>
      </c>
      <c r="N34" s="122">
        <v>6390</v>
      </c>
      <c r="O34" s="123">
        <v>14502</v>
      </c>
      <c r="P34" s="165">
        <f t="shared" si="1"/>
        <v>0</v>
      </c>
      <c r="Q34" s="158">
        <f t="shared" si="2"/>
        <v>0</v>
      </c>
      <c r="R34" s="158">
        <f t="shared" si="3"/>
        <v>0</v>
      </c>
      <c r="S34" s="158">
        <f t="shared" si="4"/>
        <v>0</v>
      </c>
      <c r="T34" s="158">
        <f t="shared" si="7"/>
        <v>0</v>
      </c>
      <c r="U34" s="158">
        <f t="shared" si="7"/>
        <v>0</v>
      </c>
      <c r="V34" s="159">
        <f t="shared" si="7"/>
        <v>0</v>
      </c>
      <c r="W34" s="167">
        <f t="shared" si="6"/>
        <v>0</v>
      </c>
      <c r="X34" s="158">
        <v>2.278688524590164</v>
      </c>
      <c r="Y34" s="159">
        <v>3.6885245901639343</v>
      </c>
      <c r="Z34" s="500">
        <v>0</v>
      </c>
      <c r="AA34" s="127">
        <v>1.29</v>
      </c>
      <c r="AB34" s="210">
        <v>2.92</v>
      </c>
    </row>
    <row r="35" spans="1:28" s="129" customFormat="1" ht="13.5" customHeight="1">
      <c r="A35" s="617"/>
      <c r="B35" s="459">
        <v>12</v>
      </c>
      <c r="C35" s="117">
        <v>0</v>
      </c>
      <c r="D35" s="118">
        <v>0</v>
      </c>
      <c r="E35" s="118">
        <v>0</v>
      </c>
      <c r="F35" s="118">
        <v>0</v>
      </c>
      <c r="G35" s="118">
        <v>1</v>
      </c>
      <c r="H35" s="118">
        <v>1</v>
      </c>
      <c r="I35" s="119">
        <v>0</v>
      </c>
      <c r="J35" s="419">
        <v>2</v>
      </c>
      <c r="K35" s="118">
        <v>35</v>
      </c>
      <c r="L35" s="119">
        <v>201</v>
      </c>
      <c r="M35" s="121">
        <v>26</v>
      </c>
      <c r="N35" s="122">
        <v>2670</v>
      </c>
      <c r="O35" s="123">
        <v>12334</v>
      </c>
      <c r="P35" s="165">
        <f t="shared" si="1"/>
        <v>0</v>
      </c>
      <c r="Q35" s="158">
        <f t="shared" si="2"/>
        <v>0</v>
      </c>
      <c r="R35" s="158">
        <f t="shared" si="3"/>
        <v>0</v>
      </c>
      <c r="S35" s="158">
        <f t="shared" si="4"/>
        <v>0</v>
      </c>
      <c r="T35" s="158">
        <f t="shared" si="7"/>
        <v>0.14285714285714285</v>
      </c>
      <c r="U35" s="158">
        <f t="shared" si="7"/>
        <v>0.14285714285714285</v>
      </c>
      <c r="V35" s="159">
        <f t="shared" si="7"/>
        <v>0</v>
      </c>
      <c r="W35" s="167">
        <f t="shared" si="6"/>
        <v>0.03278688524590164</v>
      </c>
      <c r="X35" s="158">
        <v>0.5737704918032787</v>
      </c>
      <c r="Y35" s="159">
        <v>3.2950819672131146</v>
      </c>
      <c r="Z35" s="500">
        <v>0.01</v>
      </c>
      <c r="AA35" s="127">
        <v>0.54</v>
      </c>
      <c r="AB35" s="210">
        <v>2.49</v>
      </c>
    </row>
    <row r="36" spans="1:28" s="129" customFormat="1" ht="13.5" customHeight="1">
      <c r="A36" s="618">
        <v>4</v>
      </c>
      <c r="B36" s="472">
        <v>13</v>
      </c>
      <c r="C36" s="175">
        <v>0</v>
      </c>
      <c r="D36" s="176">
        <v>0</v>
      </c>
      <c r="E36" s="176">
        <v>0</v>
      </c>
      <c r="F36" s="176">
        <v>0</v>
      </c>
      <c r="G36" s="176">
        <v>1</v>
      </c>
      <c r="H36" s="176">
        <v>0</v>
      </c>
      <c r="I36" s="177">
        <v>0</v>
      </c>
      <c r="J36" s="428">
        <v>1</v>
      </c>
      <c r="K36" s="176">
        <v>11</v>
      </c>
      <c r="L36" s="177">
        <v>200</v>
      </c>
      <c r="M36" s="152">
        <v>24</v>
      </c>
      <c r="N36" s="153">
        <v>1341</v>
      </c>
      <c r="O36" s="154">
        <v>8585</v>
      </c>
      <c r="P36" s="172">
        <f t="shared" si="1"/>
        <v>0</v>
      </c>
      <c r="Q36" s="173">
        <f t="shared" si="2"/>
        <v>0</v>
      </c>
      <c r="R36" s="173">
        <f t="shared" si="3"/>
        <v>0</v>
      </c>
      <c r="S36" s="173">
        <f t="shared" si="4"/>
        <v>0</v>
      </c>
      <c r="T36" s="173">
        <f t="shared" si="7"/>
        <v>0.14285714285714285</v>
      </c>
      <c r="U36" s="173">
        <f t="shared" si="7"/>
        <v>0</v>
      </c>
      <c r="V36" s="174">
        <f t="shared" si="7"/>
        <v>0</v>
      </c>
      <c r="W36" s="178">
        <f t="shared" si="6"/>
        <v>0.01639344262295082</v>
      </c>
      <c r="X36" s="173">
        <v>0.18032786885245902</v>
      </c>
      <c r="Y36" s="179">
        <v>3.278688524590164</v>
      </c>
      <c r="Z36" s="502">
        <v>0</v>
      </c>
      <c r="AA36" s="156">
        <v>0.27</v>
      </c>
      <c r="AB36" s="250">
        <v>1.73</v>
      </c>
    </row>
    <row r="37" spans="1:28" s="129" customFormat="1" ht="13.5" customHeight="1">
      <c r="A37" s="616"/>
      <c r="B37" s="459">
        <v>14</v>
      </c>
      <c r="C37" s="117">
        <v>0</v>
      </c>
      <c r="D37" s="118">
        <v>0</v>
      </c>
      <c r="E37" s="118">
        <v>0</v>
      </c>
      <c r="F37" s="118">
        <v>0</v>
      </c>
      <c r="G37" s="118">
        <v>0</v>
      </c>
      <c r="H37" s="118">
        <v>0</v>
      </c>
      <c r="I37" s="119">
        <v>0</v>
      </c>
      <c r="J37" s="419">
        <v>0</v>
      </c>
      <c r="K37" s="118">
        <v>4</v>
      </c>
      <c r="L37" s="119">
        <v>129</v>
      </c>
      <c r="M37" s="121">
        <v>18</v>
      </c>
      <c r="N37" s="122">
        <v>750</v>
      </c>
      <c r="O37" s="123">
        <v>7248</v>
      </c>
      <c r="P37" s="165">
        <f t="shared" si="1"/>
        <v>0</v>
      </c>
      <c r="Q37" s="158">
        <f t="shared" si="2"/>
        <v>0</v>
      </c>
      <c r="R37" s="158">
        <f t="shared" si="3"/>
        <v>0</v>
      </c>
      <c r="S37" s="158">
        <f t="shared" si="4"/>
        <v>0</v>
      </c>
      <c r="T37" s="158">
        <f t="shared" si="7"/>
        <v>0</v>
      </c>
      <c r="U37" s="158">
        <f t="shared" si="7"/>
        <v>0</v>
      </c>
      <c r="V37" s="168">
        <f t="shared" si="7"/>
        <v>0</v>
      </c>
      <c r="W37" s="167">
        <f t="shared" si="6"/>
        <v>0</v>
      </c>
      <c r="X37" s="158">
        <v>0.06557377049180328</v>
      </c>
      <c r="Y37" s="159">
        <v>2.1147540983606556</v>
      </c>
      <c r="Z37" s="500">
        <v>0</v>
      </c>
      <c r="AA37" s="127">
        <v>0.15</v>
      </c>
      <c r="AB37" s="210">
        <v>1.46</v>
      </c>
    </row>
    <row r="38" spans="1:28" s="129" customFormat="1" ht="13.5" customHeight="1">
      <c r="A38" s="616"/>
      <c r="B38" s="454">
        <v>15</v>
      </c>
      <c r="C38" s="117">
        <v>0</v>
      </c>
      <c r="D38" s="118">
        <v>0</v>
      </c>
      <c r="E38" s="118">
        <v>0</v>
      </c>
      <c r="F38" s="118">
        <v>0</v>
      </c>
      <c r="G38" s="118">
        <v>0</v>
      </c>
      <c r="H38" s="118">
        <v>0</v>
      </c>
      <c r="I38" s="119">
        <v>0</v>
      </c>
      <c r="J38" s="419">
        <v>0</v>
      </c>
      <c r="K38" s="118">
        <v>5</v>
      </c>
      <c r="L38" s="119">
        <v>125</v>
      </c>
      <c r="M38" s="121">
        <v>12</v>
      </c>
      <c r="N38" s="122">
        <v>431</v>
      </c>
      <c r="O38" s="123">
        <v>8294</v>
      </c>
      <c r="P38" s="165">
        <f t="shared" si="1"/>
        <v>0</v>
      </c>
      <c r="Q38" s="158">
        <f t="shared" si="2"/>
        <v>0</v>
      </c>
      <c r="R38" s="158">
        <f t="shared" si="3"/>
        <v>0</v>
      </c>
      <c r="S38" s="158">
        <f t="shared" si="4"/>
        <v>0</v>
      </c>
      <c r="T38" s="158">
        <f t="shared" si="7"/>
        <v>0</v>
      </c>
      <c r="U38" s="158">
        <f t="shared" si="7"/>
        <v>0</v>
      </c>
      <c r="V38" s="168">
        <f t="shared" si="7"/>
        <v>0</v>
      </c>
      <c r="W38" s="167">
        <f t="shared" si="6"/>
        <v>0</v>
      </c>
      <c r="X38" s="158">
        <v>0.08196721311475409</v>
      </c>
      <c r="Y38" s="159">
        <v>2.0491803278688523</v>
      </c>
      <c r="Z38" s="500">
        <v>0</v>
      </c>
      <c r="AA38" s="127">
        <v>0.09</v>
      </c>
      <c r="AB38" s="210">
        <v>1.67</v>
      </c>
    </row>
    <row r="39" spans="1:28" s="129" customFormat="1" ht="13.5" customHeight="1">
      <c r="A39" s="616"/>
      <c r="B39" s="454">
        <v>16</v>
      </c>
      <c r="C39" s="117">
        <v>0</v>
      </c>
      <c r="D39" s="118">
        <v>0</v>
      </c>
      <c r="E39" s="118">
        <v>0</v>
      </c>
      <c r="F39" s="118">
        <v>0</v>
      </c>
      <c r="G39" s="118">
        <v>0</v>
      </c>
      <c r="H39" s="118">
        <v>0</v>
      </c>
      <c r="I39" s="119">
        <v>0</v>
      </c>
      <c r="J39" s="419">
        <v>0</v>
      </c>
      <c r="K39" s="118">
        <v>0</v>
      </c>
      <c r="L39" s="119">
        <v>188</v>
      </c>
      <c r="M39" s="121">
        <v>17</v>
      </c>
      <c r="N39" s="122">
        <v>235</v>
      </c>
      <c r="O39" s="123">
        <v>12621</v>
      </c>
      <c r="P39" s="165">
        <f t="shared" si="1"/>
        <v>0</v>
      </c>
      <c r="Q39" s="158">
        <f t="shared" si="2"/>
        <v>0</v>
      </c>
      <c r="R39" s="158">
        <f t="shared" si="3"/>
        <v>0</v>
      </c>
      <c r="S39" s="158">
        <f t="shared" si="4"/>
        <v>0</v>
      </c>
      <c r="T39" s="158">
        <f t="shared" si="7"/>
        <v>0</v>
      </c>
      <c r="U39" s="158">
        <f t="shared" si="7"/>
        <v>0</v>
      </c>
      <c r="V39" s="168">
        <f t="shared" si="7"/>
        <v>0</v>
      </c>
      <c r="W39" s="167">
        <f t="shared" si="6"/>
        <v>0</v>
      </c>
      <c r="X39" s="158">
        <v>0</v>
      </c>
      <c r="Y39" s="159">
        <v>3.081967213114754</v>
      </c>
      <c r="Z39" s="500">
        <v>0</v>
      </c>
      <c r="AA39" s="127">
        <v>0.05</v>
      </c>
      <c r="AB39" s="210">
        <v>2.54</v>
      </c>
    </row>
    <row r="40" spans="1:28" s="129" customFormat="1" ht="13.5" customHeight="1">
      <c r="A40" s="617"/>
      <c r="B40" s="456">
        <v>17</v>
      </c>
      <c r="C40" s="132">
        <v>0</v>
      </c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410">
        <v>0</v>
      </c>
      <c r="J40" s="422">
        <v>0</v>
      </c>
      <c r="K40" s="133">
        <v>4</v>
      </c>
      <c r="L40" s="134">
        <v>158</v>
      </c>
      <c r="M40" s="135">
        <v>14</v>
      </c>
      <c r="N40" s="136">
        <v>119</v>
      </c>
      <c r="O40" s="137">
        <v>10767</v>
      </c>
      <c r="P40" s="169">
        <f t="shared" si="1"/>
        <v>0</v>
      </c>
      <c r="Q40" s="161">
        <f t="shared" si="2"/>
        <v>0</v>
      </c>
      <c r="R40" s="161">
        <f t="shared" si="3"/>
        <v>0</v>
      </c>
      <c r="S40" s="161">
        <f t="shared" si="4"/>
        <v>0</v>
      </c>
      <c r="T40" s="161">
        <f t="shared" si="7"/>
        <v>0</v>
      </c>
      <c r="U40" s="161">
        <f t="shared" si="7"/>
        <v>0</v>
      </c>
      <c r="V40" s="170">
        <f t="shared" si="7"/>
        <v>0</v>
      </c>
      <c r="W40" s="171">
        <f t="shared" si="6"/>
        <v>0</v>
      </c>
      <c r="X40" s="161">
        <v>0.06557377049180328</v>
      </c>
      <c r="Y40" s="170">
        <v>2.5901639344262297</v>
      </c>
      <c r="Z40" s="501">
        <v>0</v>
      </c>
      <c r="AA40" s="140">
        <v>0.02</v>
      </c>
      <c r="AB40" s="212">
        <v>2.18</v>
      </c>
    </row>
    <row r="41" spans="1:28" s="129" customFormat="1" ht="13.5" customHeight="1">
      <c r="A41" s="618">
        <v>5</v>
      </c>
      <c r="B41" s="459">
        <v>18</v>
      </c>
      <c r="C41" s="117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  <c r="I41" s="119">
        <v>0</v>
      </c>
      <c r="J41" s="419">
        <v>0</v>
      </c>
      <c r="K41" s="118">
        <v>1</v>
      </c>
      <c r="L41" s="119">
        <v>38</v>
      </c>
      <c r="M41" s="121">
        <v>6</v>
      </c>
      <c r="N41" s="122">
        <v>65</v>
      </c>
      <c r="O41" s="123">
        <v>4759</v>
      </c>
      <c r="P41" s="165">
        <f t="shared" si="1"/>
        <v>0</v>
      </c>
      <c r="Q41" s="158">
        <f t="shared" si="2"/>
        <v>0</v>
      </c>
      <c r="R41" s="158">
        <f t="shared" si="3"/>
        <v>0</v>
      </c>
      <c r="S41" s="158">
        <f t="shared" si="4"/>
        <v>0</v>
      </c>
      <c r="T41" s="158">
        <f t="shared" si="7"/>
        <v>0</v>
      </c>
      <c r="U41" s="158">
        <f t="shared" si="7"/>
        <v>0</v>
      </c>
      <c r="V41" s="159">
        <f t="shared" si="7"/>
        <v>0</v>
      </c>
      <c r="W41" s="167">
        <f t="shared" si="6"/>
        <v>0</v>
      </c>
      <c r="X41" s="158">
        <v>0.01639344262295082</v>
      </c>
      <c r="Y41" s="159">
        <v>0.6229508196721312</v>
      </c>
      <c r="Z41" s="500">
        <v>0</v>
      </c>
      <c r="AA41" s="127">
        <v>0.01</v>
      </c>
      <c r="AB41" s="210">
        <v>1.03</v>
      </c>
    </row>
    <row r="42" spans="1:28" s="129" customFormat="1" ht="13.5" customHeight="1">
      <c r="A42" s="616"/>
      <c r="B42" s="459">
        <v>19</v>
      </c>
      <c r="C42" s="117">
        <v>0</v>
      </c>
      <c r="D42" s="118">
        <v>0</v>
      </c>
      <c r="E42" s="118">
        <v>0</v>
      </c>
      <c r="F42" s="118">
        <v>0</v>
      </c>
      <c r="G42" s="118">
        <v>0</v>
      </c>
      <c r="H42" s="118">
        <v>0</v>
      </c>
      <c r="I42" s="408">
        <v>0</v>
      </c>
      <c r="J42" s="419">
        <v>0</v>
      </c>
      <c r="K42" s="118">
        <v>1</v>
      </c>
      <c r="L42" s="408">
        <v>75</v>
      </c>
      <c r="M42" s="121">
        <v>9</v>
      </c>
      <c r="N42" s="157">
        <v>24</v>
      </c>
      <c r="O42" s="290">
        <v>3650</v>
      </c>
      <c r="P42" s="165">
        <f t="shared" si="1"/>
        <v>0</v>
      </c>
      <c r="Q42" s="158">
        <f t="shared" si="2"/>
        <v>0</v>
      </c>
      <c r="R42" s="158">
        <f t="shared" si="3"/>
        <v>0</v>
      </c>
      <c r="S42" s="158">
        <f t="shared" si="4"/>
        <v>0</v>
      </c>
      <c r="T42" s="158">
        <f t="shared" si="7"/>
        <v>0</v>
      </c>
      <c r="U42" s="158">
        <f t="shared" si="7"/>
        <v>0</v>
      </c>
      <c r="V42" s="168">
        <f t="shared" si="7"/>
        <v>0</v>
      </c>
      <c r="W42" s="167">
        <f t="shared" si="6"/>
        <v>0</v>
      </c>
      <c r="X42" s="158">
        <v>0.01639344262295082</v>
      </c>
      <c r="Y42" s="168">
        <v>1.2295081967213115</v>
      </c>
      <c r="Z42" s="500">
        <v>0</v>
      </c>
      <c r="AA42" s="225">
        <v>0</v>
      </c>
      <c r="AB42" s="210">
        <v>0.74</v>
      </c>
    </row>
    <row r="43" spans="1:28" s="129" customFormat="1" ht="13.5" customHeight="1">
      <c r="A43" s="616"/>
      <c r="B43" s="459">
        <v>20</v>
      </c>
      <c r="C43" s="117">
        <v>0</v>
      </c>
      <c r="D43" s="118">
        <v>0</v>
      </c>
      <c r="E43" s="118">
        <v>0</v>
      </c>
      <c r="F43" s="118">
        <v>0</v>
      </c>
      <c r="G43" s="118">
        <v>0</v>
      </c>
      <c r="H43" s="118">
        <v>0</v>
      </c>
      <c r="I43" s="119">
        <v>0</v>
      </c>
      <c r="J43" s="419">
        <v>0</v>
      </c>
      <c r="K43" s="118">
        <v>0</v>
      </c>
      <c r="L43" s="119">
        <v>70</v>
      </c>
      <c r="M43" s="121">
        <v>8</v>
      </c>
      <c r="N43" s="122">
        <v>15</v>
      </c>
      <c r="O43" s="123">
        <v>4563</v>
      </c>
      <c r="P43" s="165">
        <f t="shared" si="1"/>
        <v>0</v>
      </c>
      <c r="Q43" s="158">
        <f t="shared" si="2"/>
        <v>0</v>
      </c>
      <c r="R43" s="158">
        <f t="shared" si="3"/>
        <v>0</v>
      </c>
      <c r="S43" s="158">
        <f t="shared" si="4"/>
        <v>0</v>
      </c>
      <c r="T43" s="158">
        <f t="shared" si="7"/>
        <v>0</v>
      </c>
      <c r="U43" s="158">
        <f t="shared" si="7"/>
        <v>0</v>
      </c>
      <c r="V43" s="159">
        <f t="shared" si="7"/>
        <v>0</v>
      </c>
      <c r="W43" s="167">
        <f t="shared" si="6"/>
        <v>0</v>
      </c>
      <c r="X43" s="158">
        <v>0</v>
      </c>
      <c r="Y43" s="159">
        <v>1.1475409836065573</v>
      </c>
      <c r="Z43" s="500">
        <v>0</v>
      </c>
      <c r="AA43" s="127">
        <v>0</v>
      </c>
      <c r="AB43" s="210">
        <v>0.92</v>
      </c>
    </row>
    <row r="44" spans="1:28" s="129" customFormat="1" ht="13.5" customHeight="1">
      <c r="A44" s="617"/>
      <c r="B44" s="459">
        <v>21</v>
      </c>
      <c r="C44" s="117">
        <v>0</v>
      </c>
      <c r="D44" s="118">
        <v>0</v>
      </c>
      <c r="E44" s="118">
        <v>0</v>
      </c>
      <c r="F44" s="118">
        <v>0</v>
      </c>
      <c r="G44" s="118">
        <v>0</v>
      </c>
      <c r="H44" s="118">
        <v>0</v>
      </c>
      <c r="I44" s="119">
        <v>0</v>
      </c>
      <c r="J44" s="419">
        <v>0</v>
      </c>
      <c r="K44" s="118">
        <v>0</v>
      </c>
      <c r="L44" s="119">
        <v>40</v>
      </c>
      <c r="M44" s="121">
        <v>4</v>
      </c>
      <c r="N44" s="122">
        <v>14</v>
      </c>
      <c r="O44" s="123">
        <v>3095</v>
      </c>
      <c r="P44" s="165">
        <f t="shared" si="1"/>
        <v>0</v>
      </c>
      <c r="Q44" s="158">
        <f t="shared" si="2"/>
        <v>0</v>
      </c>
      <c r="R44" s="158">
        <f t="shared" si="3"/>
        <v>0</v>
      </c>
      <c r="S44" s="158">
        <f t="shared" si="4"/>
        <v>0</v>
      </c>
      <c r="T44" s="158">
        <f t="shared" si="7"/>
        <v>0</v>
      </c>
      <c r="U44" s="158">
        <f t="shared" si="7"/>
        <v>0</v>
      </c>
      <c r="V44" s="159">
        <f t="shared" si="7"/>
        <v>0</v>
      </c>
      <c r="W44" s="167">
        <f t="shared" si="6"/>
        <v>0</v>
      </c>
      <c r="X44" s="158">
        <v>0</v>
      </c>
      <c r="Y44" s="159">
        <v>0.6557377049180327</v>
      </c>
      <c r="Z44" s="500">
        <v>0</v>
      </c>
      <c r="AA44" s="127">
        <v>0</v>
      </c>
      <c r="AB44" s="210">
        <v>0.62</v>
      </c>
    </row>
    <row r="45" spans="1:28" s="129" customFormat="1" ht="13.5" customHeight="1">
      <c r="A45" s="618">
        <v>6</v>
      </c>
      <c r="B45" s="453">
        <v>22</v>
      </c>
      <c r="C45" s="175">
        <v>0</v>
      </c>
      <c r="D45" s="176">
        <v>0</v>
      </c>
      <c r="E45" s="176">
        <v>0</v>
      </c>
      <c r="F45" s="176">
        <v>0</v>
      </c>
      <c r="G45" s="176">
        <v>0</v>
      </c>
      <c r="H45" s="176">
        <v>0</v>
      </c>
      <c r="I45" s="177">
        <v>0</v>
      </c>
      <c r="J45" s="428">
        <v>0</v>
      </c>
      <c r="K45" s="176">
        <v>0</v>
      </c>
      <c r="L45" s="177">
        <v>19</v>
      </c>
      <c r="M45" s="152">
        <v>6</v>
      </c>
      <c r="N45" s="153">
        <v>9</v>
      </c>
      <c r="O45" s="154">
        <v>2442</v>
      </c>
      <c r="P45" s="172">
        <f t="shared" si="1"/>
        <v>0</v>
      </c>
      <c r="Q45" s="173">
        <f t="shared" si="2"/>
        <v>0</v>
      </c>
      <c r="R45" s="173">
        <f t="shared" si="3"/>
        <v>0</v>
      </c>
      <c r="S45" s="173">
        <f t="shared" si="4"/>
        <v>0</v>
      </c>
      <c r="T45" s="173">
        <f t="shared" si="7"/>
        <v>0</v>
      </c>
      <c r="U45" s="173">
        <f t="shared" si="7"/>
        <v>0</v>
      </c>
      <c r="V45" s="174">
        <f t="shared" si="7"/>
        <v>0</v>
      </c>
      <c r="W45" s="178">
        <f t="shared" si="6"/>
        <v>0</v>
      </c>
      <c r="X45" s="173">
        <v>0</v>
      </c>
      <c r="Y45" s="179">
        <v>0.3114754098360656</v>
      </c>
      <c r="Z45" s="502">
        <v>0</v>
      </c>
      <c r="AA45" s="156">
        <v>0</v>
      </c>
      <c r="AB45" s="250">
        <v>0.49</v>
      </c>
    </row>
    <row r="46" spans="1:28" s="129" customFormat="1" ht="13.5" customHeight="1">
      <c r="A46" s="616"/>
      <c r="B46" s="454">
        <v>23</v>
      </c>
      <c r="C46" s="117">
        <v>0</v>
      </c>
      <c r="D46" s="118">
        <v>0</v>
      </c>
      <c r="E46" s="118">
        <v>0</v>
      </c>
      <c r="F46" s="118">
        <v>0</v>
      </c>
      <c r="G46" s="118">
        <v>0</v>
      </c>
      <c r="H46" s="118">
        <v>0</v>
      </c>
      <c r="I46" s="119">
        <v>0</v>
      </c>
      <c r="J46" s="419">
        <v>0</v>
      </c>
      <c r="K46" s="118">
        <v>0</v>
      </c>
      <c r="L46" s="119">
        <v>10</v>
      </c>
      <c r="M46" s="121">
        <v>4</v>
      </c>
      <c r="N46" s="122">
        <v>15</v>
      </c>
      <c r="O46" s="123">
        <v>1715</v>
      </c>
      <c r="P46" s="165">
        <f t="shared" si="1"/>
        <v>0</v>
      </c>
      <c r="Q46" s="158">
        <f t="shared" si="2"/>
        <v>0</v>
      </c>
      <c r="R46" s="158">
        <f t="shared" si="3"/>
        <v>0</v>
      </c>
      <c r="S46" s="158">
        <f t="shared" si="4"/>
        <v>0</v>
      </c>
      <c r="T46" s="158">
        <f t="shared" si="7"/>
        <v>0</v>
      </c>
      <c r="U46" s="158">
        <f t="shared" si="7"/>
        <v>0</v>
      </c>
      <c r="V46" s="159">
        <f t="shared" si="7"/>
        <v>0</v>
      </c>
      <c r="W46" s="167">
        <f t="shared" si="6"/>
        <v>0</v>
      </c>
      <c r="X46" s="158">
        <v>0</v>
      </c>
      <c r="Y46" s="159">
        <v>0.16393442622950818</v>
      </c>
      <c r="Z46" s="500">
        <v>0</v>
      </c>
      <c r="AA46" s="127">
        <v>0</v>
      </c>
      <c r="AB46" s="210">
        <v>0.35</v>
      </c>
    </row>
    <row r="47" spans="1:28" s="129" customFormat="1" ht="13.5" customHeight="1">
      <c r="A47" s="616"/>
      <c r="B47" s="454">
        <v>24</v>
      </c>
      <c r="C47" s="117">
        <v>0</v>
      </c>
      <c r="D47" s="118">
        <v>0</v>
      </c>
      <c r="E47" s="118">
        <v>0</v>
      </c>
      <c r="F47" s="118">
        <v>0</v>
      </c>
      <c r="G47" s="118">
        <v>0</v>
      </c>
      <c r="H47" s="118">
        <v>0</v>
      </c>
      <c r="I47" s="119">
        <v>0</v>
      </c>
      <c r="J47" s="419">
        <v>0</v>
      </c>
      <c r="K47" s="118">
        <v>0</v>
      </c>
      <c r="L47" s="119">
        <v>2</v>
      </c>
      <c r="M47" s="121">
        <v>3</v>
      </c>
      <c r="N47" s="122">
        <v>7</v>
      </c>
      <c r="O47" s="123">
        <v>1240</v>
      </c>
      <c r="P47" s="165">
        <f t="shared" si="1"/>
        <v>0</v>
      </c>
      <c r="Q47" s="158">
        <f t="shared" si="2"/>
        <v>0</v>
      </c>
      <c r="R47" s="158">
        <f t="shared" si="3"/>
        <v>0</v>
      </c>
      <c r="S47" s="158">
        <f t="shared" si="4"/>
        <v>0</v>
      </c>
      <c r="T47" s="158">
        <f t="shared" si="7"/>
        <v>0</v>
      </c>
      <c r="U47" s="158">
        <f t="shared" si="7"/>
        <v>0</v>
      </c>
      <c r="V47" s="159">
        <f t="shared" si="7"/>
        <v>0</v>
      </c>
      <c r="W47" s="167">
        <f t="shared" si="6"/>
        <v>0</v>
      </c>
      <c r="X47" s="158">
        <v>0</v>
      </c>
      <c r="Y47" s="159">
        <v>0.03278688524590164</v>
      </c>
      <c r="Z47" s="500">
        <v>0</v>
      </c>
      <c r="AA47" s="127">
        <v>0</v>
      </c>
      <c r="AB47" s="210">
        <v>0.25</v>
      </c>
    </row>
    <row r="48" spans="1:28" s="129" customFormat="1" ht="13.5" customHeight="1">
      <c r="A48" s="617"/>
      <c r="B48" s="456">
        <v>25</v>
      </c>
      <c r="C48" s="132">
        <v>0</v>
      </c>
      <c r="D48" s="133">
        <v>0</v>
      </c>
      <c r="E48" s="133">
        <v>0</v>
      </c>
      <c r="F48" s="133">
        <v>0</v>
      </c>
      <c r="G48" s="133">
        <v>0</v>
      </c>
      <c r="H48" s="133">
        <v>0</v>
      </c>
      <c r="I48" s="134">
        <v>0</v>
      </c>
      <c r="J48" s="422">
        <v>0</v>
      </c>
      <c r="K48" s="133">
        <v>0</v>
      </c>
      <c r="L48" s="134">
        <v>6</v>
      </c>
      <c r="M48" s="135">
        <v>3</v>
      </c>
      <c r="N48" s="136">
        <v>6</v>
      </c>
      <c r="O48" s="137">
        <v>977</v>
      </c>
      <c r="P48" s="169">
        <f t="shared" si="1"/>
        <v>0</v>
      </c>
      <c r="Q48" s="161">
        <f t="shared" si="2"/>
        <v>0</v>
      </c>
      <c r="R48" s="161">
        <f t="shared" si="3"/>
        <v>0</v>
      </c>
      <c r="S48" s="161">
        <f t="shared" si="4"/>
        <v>0</v>
      </c>
      <c r="T48" s="161">
        <f t="shared" si="7"/>
        <v>0</v>
      </c>
      <c r="U48" s="161">
        <f t="shared" si="7"/>
        <v>0</v>
      </c>
      <c r="V48" s="162">
        <f t="shared" si="7"/>
        <v>0</v>
      </c>
      <c r="W48" s="171">
        <f t="shared" si="6"/>
        <v>0</v>
      </c>
      <c r="X48" s="161">
        <v>0</v>
      </c>
      <c r="Y48" s="162">
        <v>0.09836065573770492</v>
      </c>
      <c r="Z48" s="501">
        <v>0</v>
      </c>
      <c r="AA48" s="140">
        <v>0</v>
      </c>
      <c r="AB48" s="212">
        <v>0.2</v>
      </c>
    </row>
    <row r="49" spans="1:28" s="129" customFormat="1" ht="13.5" customHeight="1">
      <c r="A49" s="618">
        <v>7</v>
      </c>
      <c r="B49" s="453">
        <v>26</v>
      </c>
      <c r="C49" s="175">
        <v>0</v>
      </c>
      <c r="D49" s="176">
        <v>0</v>
      </c>
      <c r="E49" s="176">
        <v>0</v>
      </c>
      <c r="F49" s="176">
        <v>0</v>
      </c>
      <c r="G49" s="176">
        <v>0</v>
      </c>
      <c r="H49" s="176">
        <v>0</v>
      </c>
      <c r="I49" s="177">
        <v>0</v>
      </c>
      <c r="J49" s="428">
        <v>0</v>
      </c>
      <c r="K49" s="176">
        <v>1</v>
      </c>
      <c r="L49" s="177">
        <v>11</v>
      </c>
      <c r="M49" s="152">
        <v>8</v>
      </c>
      <c r="N49" s="153">
        <v>9</v>
      </c>
      <c r="O49" s="154">
        <v>898</v>
      </c>
      <c r="P49" s="172">
        <f t="shared" si="1"/>
        <v>0</v>
      </c>
      <c r="Q49" s="173">
        <f t="shared" si="2"/>
        <v>0</v>
      </c>
      <c r="R49" s="173">
        <f t="shared" si="3"/>
        <v>0</v>
      </c>
      <c r="S49" s="173">
        <f t="shared" si="4"/>
        <v>0</v>
      </c>
      <c r="T49" s="173">
        <f t="shared" si="7"/>
        <v>0</v>
      </c>
      <c r="U49" s="173">
        <f t="shared" si="7"/>
        <v>0</v>
      </c>
      <c r="V49" s="174">
        <f t="shared" si="7"/>
        <v>0</v>
      </c>
      <c r="W49" s="178">
        <f t="shared" si="6"/>
        <v>0</v>
      </c>
      <c r="X49" s="173">
        <v>0.01639344262295082</v>
      </c>
      <c r="Y49" s="179">
        <v>0.18032786885245902</v>
      </c>
      <c r="Z49" s="502">
        <v>0</v>
      </c>
      <c r="AA49" s="156">
        <v>0</v>
      </c>
      <c r="AB49" s="250">
        <v>0.18</v>
      </c>
    </row>
    <row r="50" spans="1:28" s="129" customFormat="1" ht="13.5" customHeight="1">
      <c r="A50" s="616"/>
      <c r="B50" s="454">
        <v>27</v>
      </c>
      <c r="C50" s="117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v>0</v>
      </c>
      <c r="I50" s="119">
        <v>0</v>
      </c>
      <c r="J50" s="419">
        <v>0</v>
      </c>
      <c r="K50" s="118">
        <v>0</v>
      </c>
      <c r="L50" s="119">
        <v>13</v>
      </c>
      <c r="M50" s="121">
        <v>2</v>
      </c>
      <c r="N50" s="122">
        <v>11</v>
      </c>
      <c r="O50" s="123">
        <v>861</v>
      </c>
      <c r="P50" s="165">
        <f t="shared" si="1"/>
        <v>0</v>
      </c>
      <c r="Q50" s="158">
        <f t="shared" si="2"/>
        <v>0</v>
      </c>
      <c r="R50" s="158">
        <f t="shared" si="3"/>
        <v>0</v>
      </c>
      <c r="S50" s="158">
        <f t="shared" si="4"/>
        <v>0</v>
      </c>
      <c r="T50" s="158">
        <f t="shared" si="7"/>
        <v>0</v>
      </c>
      <c r="U50" s="158">
        <f t="shared" si="7"/>
        <v>0</v>
      </c>
      <c r="V50" s="168">
        <f t="shared" si="7"/>
        <v>0</v>
      </c>
      <c r="W50" s="167">
        <f t="shared" si="6"/>
        <v>0</v>
      </c>
      <c r="X50" s="158">
        <v>0</v>
      </c>
      <c r="Y50" s="159">
        <v>0.21311475409836064</v>
      </c>
      <c r="Z50" s="500">
        <v>0</v>
      </c>
      <c r="AA50" s="127">
        <v>0</v>
      </c>
      <c r="AB50" s="210">
        <v>0.17</v>
      </c>
    </row>
    <row r="51" spans="1:28" s="129" customFormat="1" ht="13.5" customHeight="1">
      <c r="A51" s="616"/>
      <c r="B51" s="454">
        <v>28</v>
      </c>
      <c r="C51" s="117">
        <v>0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  <c r="I51" s="119">
        <v>0</v>
      </c>
      <c r="J51" s="419">
        <v>0</v>
      </c>
      <c r="K51" s="118">
        <v>0</v>
      </c>
      <c r="L51" s="119">
        <v>8</v>
      </c>
      <c r="M51" s="121">
        <v>1</v>
      </c>
      <c r="N51" s="122">
        <v>9</v>
      </c>
      <c r="O51" s="123">
        <v>923</v>
      </c>
      <c r="P51" s="165">
        <f t="shared" si="1"/>
        <v>0</v>
      </c>
      <c r="Q51" s="158">
        <f t="shared" si="2"/>
        <v>0</v>
      </c>
      <c r="R51" s="158">
        <f t="shared" si="3"/>
        <v>0</v>
      </c>
      <c r="S51" s="158">
        <f t="shared" si="4"/>
        <v>0</v>
      </c>
      <c r="T51" s="158">
        <f t="shared" si="7"/>
        <v>0</v>
      </c>
      <c r="U51" s="158">
        <f t="shared" si="7"/>
        <v>0</v>
      </c>
      <c r="V51" s="168">
        <f t="shared" si="7"/>
        <v>0</v>
      </c>
      <c r="W51" s="167">
        <f t="shared" si="6"/>
        <v>0</v>
      </c>
      <c r="X51" s="158">
        <v>0</v>
      </c>
      <c r="Y51" s="159">
        <v>0.13114754098360656</v>
      </c>
      <c r="Z51" s="500">
        <v>0</v>
      </c>
      <c r="AA51" s="127">
        <v>0</v>
      </c>
      <c r="AB51" s="210">
        <v>0.19</v>
      </c>
    </row>
    <row r="52" spans="1:28" s="129" customFormat="1" ht="13.5" customHeight="1">
      <c r="A52" s="616"/>
      <c r="B52" s="454">
        <v>29</v>
      </c>
      <c r="C52" s="117">
        <v>0</v>
      </c>
      <c r="D52" s="118">
        <v>0</v>
      </c>
      <c r="E52" s="118">
        <v>0</v>
      </c>
      <c r="F52" s="118">
        <v>0</v>
      </c>
      <c r="G52" s="118">
        <v>0</v>
      </c>
      <c r="H52" s="118">
        <v>0</v>
      </c>
      <c r="I52" s="119">
        <v>0</v>
      </c>
      <c r="J52" s="419">
        <v>0</v>
      </c>
      <c r="K52" s="118">
        <v>1</v>
      </c>
      <c r="L52" s="119">
        <v>22</v>
      </c>
      <c r="M52" s="121">
        <v>2</v>
      </c>
      <c r="N52" s="122">
        <v>3</v>
      </c>
      <c r="O52" s="123">
        <v>920</v>
      </c>
      <c r="P52" s="165">
        <f t="shared" si="1"/>
        <v>0</v>
      </c>
      <c r="Q52" s="158">
        <f t="shared" si="2"/>
        <v>0</v>
      </c>
      <c r="R52" s="158">
        <f t="shared" si="3"/>
        <v>0</v>
      </c>
      <c r="S52" s="158">
        <f t="shared" si="4"/>
        <v>0</v>
      </c>
      <c r="T52" s="158">
        <f t="shared" si="7"/>
        <v>0</v>
      </c>
      <c r="U52" s="158">
        <f t="shared" si="7"/>
        <v>0</v>
      </c>
      <c r="V52" s="168">
        <f t="shared" si="7"/>
        <v>0</v>
      </c>
      <c r="W52" s="167">
        <f t="shared" si="6"/>
        <v>0</v>
      </c>
      <c r="X52" s="158">
        <v>0.01639344262295082</v>
      </c>
      <c r="Y52" s="159">
        <v>0.36065573770491804</v>
      </c>
      <c r="Z52" s="500">
        <v>0</v>
      </c>
      <c r="AA52" s="127">
        <v>0</v>
      </c>
      <c r="AB52" s="210">
        <v>0.19</v>
      </c>
    </row>
    <row r="53" spans="1:28" s="129" customFormat="1" ht="13.5" customHeight="1">
      <c r="A53" s="617"/>
      <c r="B53" s="455">
        <v>30</v>
      </c>
      <c r="C53" s="132">
        <v>0</v>
      </c>
      <c r="D53" s="133">
        <v>0</v>
      </c>
      <c r="E53" s="133">
        <v>0</v>
      </c>
      <c r="F53" s="133">
        <v>0</v>
      </c>
      <c r="G53" s="133">
        <v>0</v>
      </c>
      <c r="H53" s="133">
        <v>0</v>
      </c>
      <c r="I53" s="410">
        <v>0</v>
      </c>
      <c r="J53" s="422">
        <v>0</v>
      </c>
      <c r="K53" s="133">
        <v>0</v>
      </c>
      <c r="L53" s="134">
        <v>23</v>
      </c>
      <c r="M53" s="135">
        <v>5</v>
      </c>
      <c r="N53" s="136">
        <v>4</v>
      </c>
      <c r="O53" s="137">
        <v>782</v>
      </c>
      <c r="P53" s="169">
        <f t="shared" si="1"/>
        <v>0</v>
      </c>
      <c r="Q53" s="161">
        <f t="shared" si="2"/>
        <v>0</v>
      </c>
      <c r="R53" s="161">
        <f t="shared" si="3"/>
        <v>0</v>
      </c>
      <c r="S53" s="161">
        <f t="shared" si="4"/>
        <v>0</v>
      </c>
      <c r="T53" s="161">
        <f t="shared" si="7"/>
        <v>0</v>
      </c>
      <c r="U53" s="161">
        <f t="shared" si="7"/>
        <v>0</v>
      </c>
      <c r="V53" s="170">
        <f t="shared" si="7"/>
        <v>0</v>
      </c>
      <c r="W53" s="171">
        <f t="shared" si="6"/>
        <v>0</v>
      </c>
      <c r="X53" s="161">
        <v>0</v>
      </c>
      <c r="Y53" s="162">
        <v>0.3770491803278688</v>
      </c>
      <c r="Z53" s="501">
        <v>0</v>
      </c>
      <c r="AA53" s="140">
        <v>0</v>
      </c>
      <c r="AB53" s="212">
        <v>0.16</v>
      </c>
    </row>
    <row r="54" spans="1:28" s="129" customFormat="1" ht="13.5" customHeight="1">
      <c r="A54" s="618">
        <v>8</v>
      </c>
      <c r="B54" s="454">
        <v>31</v>
      </c>
      <c r="C54" s="117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0</v>
      </c>
      <c r="I54" s="119">
        <v>0</v>
      </c>
      <c r="J54" s="419">
        <v>0</v>
      </c>
      <c r="K54" s="118">
        <v>0</v>
      </c>
      <c r="L54" s="119">
        <v>26</v>
      </c>
      <c r="M54" s="121">
        <v>2</v>
      </c>
      <c r="N54" s="122">
        <v>8</v>
      </c>
      <c r="O54" s="123">
        <v>947</v>
      </c>
      <c r="P54" s="165">
        <f t="shared" si="1"/>
        <v>0</v>
      </c>
      <c r="Q54" s="158">
        <f t="shared" si="2"/>
        <v>0</v>
      </c>
      <c r="R54" s="158">
        <f t="shared" si="3"/>
        <v>0</v>
      </c>
      <c r="S54" s="158">
        <f t="shared" si="4"/>
        <v>0</v>
      </c>
      <c r="T54" s="158">
        <f t="shared" si="7"/>
        <v>0</v>
      </c>
      <c r="U54" s="158">
        <f t="shared" si="7"/>
        <v>0</v>
      </c>
      <c r="V54" s="168">
        <f t="shared" si="7"/>
        <v>0</v>
      </c>
      <c r="W54" s="167">
        <f t="shared" si="6"/>
        <v>0</v>
      </c>
      <c r="X54" s="158">
        <v>0</v>
      </c>
      <c r="Y54" s="159">
        <v>0.4262295081967213</v>
      </c>
      <c r="Z54" s="500">
        <v>0</v>
      </c>
      <c r="AA54" s="225">
        <v>0</v>
      </c>
      <c r="AB54" s="210">
        <v>0.19</v>
      </c>
    </row>
    <row r="55" spans="1:28" s="129" customFormat="1" ht="13.5" customHeight="1">
      <c r="A55" s="616"/>
      <c r="B55" s="459">
        <v>32</v>
      </c>
      <c r="C55" s="117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v>0</v>
      </c>
      <c r="I55" s="119">
        <v>0</v>
      </c>
      <c r="J55" s="419">
        <v>0</v>
      </c>
      <c r="K55" s="118">
        <v>0</v>
      </c>
      <c r="L55" s="408">
        <v>12</v>
      </c>
      <c r="M55" s="121"/>
      <c r="N55" s="157">
        <v>1</v>
      </c>
      <c r="O55" s="290">
        <v>1078</v>
      </c>
      <c r="P55" s="165">
        <f t="shared" si="1"/>
        <v>0</v>
      </c>
      <c r="Q55" s="158">
        <f t="shared" si="2"/>
        <v>0</v>
      </c>
      <c r="R55" s="158">
        <f t="shared" si="3"/>
        <v>0</v>
      </c>
      <c r="S55" s="158">
        <f t="shared" si="4"/>
        <v>0</v>
      </c>
      <c r="T55" s="158">
        <f t="shared" si="7"/>
        <v>0</v>
      </c>
      <c r="U55" s="158">
        <f t="shared" si="7"/>
        <v>0</v>
      </c>
      <c r="V55" s="159">
        <f t="shared" si="7"/>
        <v>0</v>
      </c>
      <c r="W55" s="167">
        <f t="shared" si="6"/>
        <v>0</v>
      </c>
      <c r="X55" s="158">
        <v>0</v>
      </c>
      <c r="Y55" s="168">
        <v>0.19672131147540983</v>
      </c>
      <c r="Z55" s="500"/>
      <c r="AA55" s="127">
        <v>0</v>
      </c>
      <c r="AB55" s="210">
        <v>0.22</v>
      </c>
    </row>
    <row r="56" spans="1:28" s="129" customFormat="1" ht="13.5" customHeight="1">
      <c r="A56" s="616"/>
      <c r="B56" s="454">
        <v>33</v>
      </c>
      <c r="C56" s="117">
        <v>0</v>
      </c>
      <c r="D56" s="118">
        <v>0</v>
      </c>
      <c r="E56" s="118">
        <v>0</v>
      </c>
      <c r="F56" s="118">
        <v>0</v>
      </c>
      <c r="G56" s="118">
        <v>0</v>
      </c>
      <c r="H56" s="118">
        <v>0</v>
      </c>
      <c r="I56" s="119">
        <v>0</v>
      </c>
      <c r="J56" s="419">
        <v>0</v>
      </c>
      <c r="K56" s="118">
        <v>0</v>
      </c>
      <c r="L56" s="119">
        <v>23</v>
      </c>
      <c r="M56" s="121">
        <v>3</v>
      </c>
      <c r="N56" s="122">
        <v>6</v>
      </c>
      <c r="O56" s="123">
        <v>1077</v>
      </c>
      <c r="P56" s="165">
        <f t="shared" si="1"/>
        <v>0</v>
      </c>
      <c r="Q56" s="158">
        <f t="shared" si="2"/>
        <v>0</v>
      </c>
      <c r="R56" s="158">
        <f t="shared" si="3"/>
        <v>0</v>
      </c>
      <c r="S56" s="158">
        <f t="shared" si="4"/>
        <v>0</v>
      </c>
      <c r="T56" s="158">
        <f t="shared" si="7"/>
        <v>0</v>
      </c>
      <c r="U56" s="158">
        <f t="shared" si="7"/>
        <v>0</v>
      </c>
      <c r="V56" s="159">
        <f t="shared" si="7"/>
        <v>0</v>
      </c>
      <c r="W56" s="167">
        <f t="shared" si="6"/>
        <v>0</v>
      </c>
      <c r="X56" s="158">
        <v>0</v>
      </c>
      <c r="Y56" s="159">
        <v>0.3770491803278688</v>
      </c>
      <c r="Z56" s="500">
        <v>0</v>
      </c>
      <c r="AA56" s="127">
        <v>0</v>
      </c>
      <c r="AB56" s="210">
        <v>0.23</v>
      </c>
    </row>
    <row r="57" spans="1:28" s="129" customFormat="1" ht="13.5" customHeight="1">
      <c r="A57" s="616"/>
      <c r="B57" s="454">
        <v>34</v>
      </c>
      <c r="C57" s="117">
        <v>0</v>
      </c>
      <c r="D57" s="118">
        <v>0</v>
      </c>
      <c r="E57" s="118">
        <v>0</v>
      </c>
      <c r="F57" s="118">
        <v>0</v>
      </c>
      <c r="G57" s="118">
        <v>0</v>
      </c>
      <c r="H57" s="118">
        <v>0</v>
      </c>
      <c r="I57" s="119">
        <v>0</v>
      </c>
      <c r="J57" s="419">
        <v>0</v>
      </c>
      <c r="K57" s="118">
        <v>0</v>
      </c>
      <c r="L57" s="119">
        <v>8</v>
      </c>
      <c r="M57" s="121">
        <v>5</v>
      </c>
      <c r="N57" s="122"/>
      <c r="O57" s="123">
        <v>1154</v>
      </c>
      <c r="P57" s="165">
        <f t="shared" si="1"/>
        <v>0</v>
      </c>
      <c r="Q57" s="158">
        <f t="shared" si="2"/>
        <v>0</v>
      </c>
      <c r="R57" s="158">
        <f t="shared" si="3"/>
        <v>0</v>
      </c>
      <c r="S57" s="158">
        <f t="shared" si="4"/>
        <v>0</v>
      </c>
      <c r="T57" s="158">
        <f t="shared" si="7"/>
        <v>0</v>
      </c>
      <c r="U57" s="158">
        <f t="shared" si="7"/>
        <v>0</v>
      </c>
      <c r="V57" s="159">
        <f t="shared" si="7"/>
        <v>0</v>
      </c>
      <c r="W57" s="167">
        <f t="shared" si="6"/>
        <v>0</v>
      </c>
      <c r="X57" s="158">
        <v>0</v>
      </c>
      <c r="Y57" s="159">
        <v>0.13114754098360656</v>
      </c>
      <c r="Z57" s="500">
        <v>0</v>
      </c>
      <c r="AA57" s="127"/>
      <c r="AB57" s="210">
        <v>0.23</v>
      </c>
    </row>
    <row r="58" spans="1:28" s="129" customFormat="1" ht="13.5" customHeight="1">
      <c r="A58" s="635"/>
      <c r="B58" s="460">
        <v>35</v>
      </c>
      <c r="C58" s="132">
        <v>0</v>
      </c>
      <c r="D58" s="133">
        <v>0</v>
      </c>
      <c r="E58" s="133">
        <v>0</v>
      </c>
      <c r="F58" s="118">
        <v>0</v>
      </c>
      <c r="G58" s="133">
        <v>0</v>
      </c>
      <c r="H58" s="133">
        <v>0</v>
      </c>
      <c r="I58" s="134">
        <v>0</v>
      </c>
      <c r="J58" s="452">
        <v>0</v>
      </c>
      <c r="K58" s="180">
        <v>0</v>
      </c>
      <c r="L58" s="181">
        <v>18</v>
      </c>
      <c r="M58" s="497">
        <v>4</v>
      </c>
      <c r="N58" s="182">
        <v>2</v>
      </c>
      <c r="O58" s="183">
        <v>1930</v>
      </c>
      <c r="P58" s="165">
        <f t="shared" si="1"/>
        <v>0</v>
      </c>
      <c r="Q58" s="184">
        <f t="shared" si="2"/>
        <v>0</v>
      </c>
      <c r="R58" s="184">
        <f t="shared" si="3"/>
        <v>0</v>
      </c>
      <c r="S58" s="184">
        <f t="shared" si="4"/>
        <v>0</v>
      </c>
      <c r="T58" s="184">
        <f t="shared" si="7"/>
        <v>0</v>
      </c>
      <c r="U58" s="184">
        <f t="shared" si="7"/>
        <v>0</v>
      </c>
      <c r="V58" s="185">
        <f t="shared" si="7"/>
        <v>0</v>
      </c>
      <c r="W58" s="451">
        <f t="shared" si="6"/>
        <v>0</v>
      </c>
      <c r="X58" s="184">
        <v>0</v>
      </c>
      <c r="Y58" s="185">
        <v>0.29508196721311475</v>
      </c>
      <c r="Z58" s="505">
        <v>0</v>
      </c>
      <c r="AA58" s="186">
        <v>0</v>
      </c>
      <c r="AB58" s="251">
        <v>0.39</v>
      </c>
    </row>
    <row r="59" spans="1:28" s="129" customFormat="1" ht="15.75" customHeight="1">
      <c r="A59" s="622" t="s">
        <v>20</v>
      </c>
      <c r="B59" s="623"/>
      <c r="C59" s="187">
        <f aca="true" t="shared" si="8" ref="C59:M59">SUM(C6:C58)</f>
        <v>0</v>
      </c>
      <c r="D59" s="188">
        <f t="shared" si="8"/>
        <v>0</v>
      </c>
      <c r="E59" s="188">
        <f t="shared" si="8"/>
        <v>2</v>
      </c>
      <c r="F59" s="188">
        <f t="shared" si="8"/>
        <v>1</v>
      </c>
      <c r="G59" s="188">
        <f t="shared" si="8"/>
        <v>5</v>
      </c>
      <c r="H59" s="188">
        <f t="shared" si="8"/>
        <v>2</v>
      </c>
      <c r="I59" s="189">
        <f t="shared" si="8"/>
        <v>0</v>
      </c>
      <c r="J59" s="434">
        <f t="shared" si="8"/>
        <v>10</v>
      </c>
      <c r="K59" s="188">
        <v>11494</v>
      </c>
      <c r="L59" s="189">
        <v>15759</v>
      </c>
      <c r="M59" s="7">
        <f t="shared" si="8"/>
        <v>1335</v>
      </c>
      <c r="N59" s="190">
        <v>1007241</v>
      </c>
      <c r="O59" s="46">
        <v>1572816</v>
      </c>
      <c r="P59" s="191">
        <f>C59/5</f>
        <v>0</v>
      </c>
      <c r="Q59" s="192">
        <f>D59/10</f>
        <v>0</v>
      </c>
      <c r="R59" s="192">
        <f>E59/8</f>
        <v>0.25</v>
      </c>
      <c r="S59" s="192">
        <f>F59/17</f>
        <v>0.058823529411764705</v>
      </c>
      <c r="T59" s="192">
        <f>G59/7</f>
        <v>0.7142857142857143</v>
      </c>
      <c r="U59" s="192">
        <f>H59/7</f>
        <v>0.2857142857142857</v>
      </c>
      <c r="V59" s="193">
        <f>I59/7</f>
        <v>0</v>
      </c>
      <c r="W59" s="431">
        <f>SUM(W6:W58)</f>
        <v>0.1644808743169399</v>
      </c>
      <c r="X59" s="193">
        <v>188.56010928961754</v>
      </c>
      <c r="Y59" s="215">
        <v>258.45245901639333</v>
      </c>
      <c r="Z59" s="433">
        <f>SUM(Z6:Z58)</f>
        <v>0.21000000000000002</v>
      </c>
      <c r="AA59" s="194">
        <v>203.78000000000003</v>
      </c>
      <c r="AB59" s="11">
        <v>316.99000000000024</v>
      </c>
    </row>
    <row r="60" ht="13.5" customHeight="1">
      <c r="P60" s="4"/>
    </row>
    <row r="62" spans="2:28" s="102" customFormat="1" ht="14.25">
      <c r="B62" s="252"/>
      <c r="C62" s="101"/>
      <c r="D62" s="101"/>
      <c r="E62" s="101"/>
      <c r="F62" s="101"/>
      <c r="G62" s="101"/>
      <c r="H62" s="101"/>
      <c r="I62" s="101"/>
      <c r="J62" s="1"/>
      <c r="K62" s="101"/>
      <c r="L62" s="101"/>
      <c r="M62" s="1"/>
      <c r="N62" s="1"/>
      <c r="O62" s="1"/>
      <c r="P62" s="101"/>
      <c r="Q62" s="101"/>
      <c r="R62" s="101"/>
      <c r="S62" s="101"/>
      <c r="T62" s="101"/>
      <c r="U62" s="101"/>
      <c r="V62" s="101"/>
      <c r="W62" s="1"/>
      <c r="X62" s="101"/>
      <c r="Y62" s="101"/>
      <c r="Z62" s="1"/>
      <c r="AA62" s="1"/>
      <c r="AB62" s="1"/>
    </row>
    <row r="63" spans="2:28" s="102" customFormat="1" ht="14.25">
      <c r="B63" s="252"/>
      <c r="C63" s="101"/>
      <c r="D63" s="101"/>
      <c r="E63" s="101"/>
      <c r="F63" s="101"/>
      <c r="G63" s="101"/>
      <c r="H63" s="101"/>
      <c r="I63" s="101"/>
      <c r="J63" s="1"/>
      <c r="K63" s="101"/>
      <c r="L63" s="101"/>
      <c r="M63" s="1"/>
      <c r="N63" s="1"/>
      <c r="O63" s="1"/>
      <c r="P63" s="101"/>
      <c r="Q63" s="101"/>
      <c r="R63" s="101"/>
      <c r="S63" s="101"/>
      <c r="T63" s="101"/>
      <c r="U63" s="101"/>
      <c r="V63" s="101"/>
      <c r="W63" s="1"/>
      <c r="X63" s="101"/>
      <c r="Y63" s="101"/>
      <c r="Z63" s="1"/>
      <c r="AA63" s="1"/>
      <c r="AB63" s="1"/>
    </row>
    <row r="64" spans="2:28" s="102" customFormat="1" ht="14.25">
      <c r="B64" s="252"/>
      <c r="C64" s="101"/>
      <c r="D64" s="101"/>
      <c r="E64" s="101"/>
      <c r="F64" s="101"/>
      <c r="G64" s="101"/>
      <c r="H64" s="101"/>
      <c r="I64" s="101"/>
      <c r="J64" s="1"/>
      <c r="K64" s="101"/>
      <c r="L64" s="101"/>
      <c r="M64" s="1"/>
      <c r="N64" s="1"/>
      <c r="O64" s="1"/>
      <c r="P64" s="101"/>
      <c r="Q64" s="101"/>
      <c r="R64" s="101"/>
      <c r="S64" s="101"/>
      <c r="T64" s="101"/>
      <c r="U64" s="101"/>
      <c r="V64" s="101"/>
      <c r="W64" s="1"/>
      <c r="X64" s="101"/>
      <c r="Y64" s="101"/>
      <c r="Z64" s="197"/>
      <c r="AA64" s="197"/>
      <c r="AB64" s="1"/>
    </row>
    <row r="65" spans="2:28" s="102" customFormat="1" ht="14.25">
      <c r="B65" s="252"/>
      <c r="C65" s="101"/>
      <c r="D65" s="101"/>
      <c r="E65" s="101"/>
      <c r="F65" s="101"/>
      <c r="G65" s="101"/>
      <c r="H65" s="101"/>
      <c r="I65" s="101"/>
      <c r="J65" s="1"/>
      <c r="K65" s="101"/>
      <c r="L65" s="101"/>
      <c r="M65" s="1"/>
      <c r="N65" s="1"/>
      <c r="O65" s="1"/>
      <c r="P65" s="101"/>
      <c r="Q65" s="101"/>
      <c r="R65" s="101"/>
      <c r="S65" s="101"/>
      <c r="T65" s="101"/>
      <c r="U65" s="101"/>
      <c r="V65" s="101"/>
      <c r="W65" s="1"/>
      <c r="X65" s="101"/>
      <c r="Y65" s="101"/>
      <c r="Z65" s="1"/>
      <c r="AA65" s="1"/>
      <c r="AB65" s="1"/>
    </row>
    <row r="66" spans="2:28" s="102" customFormat="1" ht="14.25">
      <c r="B66" s="252"/>
      <c r="C66" s="101"/>
      <c r="D66" s="101"/>
      <c r="E66" s="101"/>
      <c r="F66" s="101"/>
      <c r="G66" s="101"/>
      <c r="H66" s="101"/>
      <c r="I66" s="101"/>
      <c r="J66" s="1"/>
      <c r="K66" s="101"/>
      <c r="L66" s="101"/>
      <c r="M66" s="1"/>
      <c r="N66" s="1"/>
      <c r="O66" s="1"/>
      <c r="P66" s="101"/>
      <c r="Q66" s="101"/>
      <c r="R66" s="101"/>
      <c r="S66" s="101"/>
      <c r="T66" s="101"/>
      <c r="U66" s="101"/>
      <c r="V66" s="101"/>
      <c r="W66" s="1"/>
      <c r="X66" s="101"/>
      <c r="Y66" s="101"/>
      <c r="Z66" s="1"/>
      <c r="AA66" s="1"/>
      <c r="AB66" s="1"/>
    </row>
    <row r="67" spans="2:28" s="102" customFormat="1" ht="14.25">
      <c r="B67" s="252"/>
      <c r="C67" s="101"/>
      <c r="D67" s="101"/>
      <c r="E67" s="101"/>
      <c r="F67" s="101"/>
      <c r="G67" s="101"/>
      <c r="H67" s="101"/>
      <c r="I67" s="101"/>
      <c r="J67" s="1"/>
      <c r="K67" s="101"/>
      <c r="L67" s="101"/>
      <c r="M67" s="1"/>
      <c r="N67" s="1"/>
      <c r="O67" s="1"/>
      <c r="P67" s="101"/>
      <c r="Q67" s="101"/>
      <c r="R67" s="101"/>
      <c r="S67" s="101"/>
      <c r="T67" s="101"/>
      <c r="U67" s="101"/>
      <c r="V67" s="101"/>
      <c r="W67" s="1"/>
      <c r="X67" s="101"/>
      <c r="Y67" s="101"/>
      <c r="Z67" s="1"/>
      <c r="AA67" s="1"/>
      <c r="AB67" s="1"/>
    </row>
    <row r="68" spans="2:28" s="102" customFormat="1" ht="14.25">
      <c r="B68" s="252"/>
      <c r="C68" s="101"/>
      <c r="D68" s="101"/>
      <c r="E68" s="101"/>
      <c r="F68" s="101"/>
      <c r="G68" s="101"/>
      <c r="H68" s="101"/>
      <c r="I68" s="101"/>
      <c r="J68" s="1"/>
      <c r="K68" s="101"/>
      <c r="L68" s="101"/>
      <c r="M68" s="1"/>
      <c r="N68" s="1"/>
      <c r="O68" s="1"/>
      <c r="P68" s="101"/>
      <c r="Q68" s="101"/>
      <c r="R68" s="101"/>
      <c r="S68" s="101"/>
      <c r="T68" s="101"/>
      <c r="U68" s="101"/>
      <c r="V68" s="101"/>
      <c r="W68" s="1"/>
      <c r="X68" s="101"/>
      <c r="Y68" s="101"/>
      <c r="Z68" s="1"/>
      <c r="AA68" s="1"/>
      <c r="AB68" s="1"/>
    </row>
    <row r="69" spans="2:28" s="102" customFormat="1" ht="14.25">
      <c r="B69" s="252"/>
      <c r="C69" s="101"/>
      <c r="D69" s="101"/>
      <c r="E69" s="101"/>
      <c r="F69" s="101"/>
      <c r="G69" s="101"/>
      <c r="H69" s="101"/>
      <c r="I69" s="101"/>
      <c r="J69" s="1"/>
      <c r="K69" s="101"/>
      <c r="L69" s="101"/>
      <c r="M69" s="1"/>
      <c r="N69" s="1"/>
      <c r="O69" s="1"/>
      <c r="P69" s="101"/>
      <c r="Q69" s="101"/>
      <c r="R69" s="101"/>
      <c r="S69" s="101"/>
      <c r="T69" s="101"/>
      <c r="U69" s="101"/>
      <c r="V69" s="101"/>
      <c r="W69" s="1"/>
      <c r="X69" s="101"/>
      <c r="Y69" s="101"/>
      <c r="Z69" s="1"/>
      <c r="AA69" s="1"/>
      <c r="AB69" s="1"/>
    </row>
    <row r="70" spans="2:28" s="102" customFormat="1" ht="14.25">
      <c r="B70" s="252"/>
      <c r="C70" s="101"/>
      <c r="D70" s="101"/>
      <c r="E70" s="101"/>
      <c r="F70" s="101"/>
      <c r="G70" s="101"/>
      <c r="H70" s="101"/>
      <c r="I70" s="101"/>
      <c r="J70" s="1"/>
      <c r="K70" s="101"/>
      <c r="L70" s="101"/>
      <c r="M70" s="1"/>
      <c r="N70" s="1"/>
      <c r="O70" s="1"/>
      <c r="P70" s="101"/>
      <c r="Q70" s="101"/>
      <c r="R70" s="101"/>
      <c r="S70" s="101"/>
      <c r="T70" s="101"/>
      <c r="U70" s="101"/>
      <c r="V70" s="101"/>
      <c r="W70" s="1"/>
      <c r="X70" s="101"/>
      <c r="Y70" s="101"/>
      <c r="Z70" s="1"/>
      <c r="AA70" s="1"/>
      <c r="AB70" s="1"/>
    </row>
    <row r="71" spans="2:28" s="102" customFormat="1" ht="14.25">
      <c r="B71" s="252"/>
      <c r="C71" s="101"/>
      <c r="D71" s="101"/>
      <c r="E71" s="101"/>
      <c r="F71" s="101"/>
      <c r="G71" s="101"/>
      <c r="H71" s="101"/>
      <c r="I71" s="101"/>
      <c r="J71" s="1"/>
      <c r="K71" s="101"/>
      <c r="L71" s="101"/>
      <c r="M71" s="1"/>
      <c r="N71" s="1"/>
      <c r="O71" s="1"/>
      <c r="P71" s="101"/>
      <c r="Q71" s="101"/>
      <c r="R71" s="101"/>
      <c r="S71" s="101"/>
      <c r="T71" s="101"/>
      <c r="U71" s="101"/>
      <c r="V71" s="101"/>
      <c r="W71" s="1"/>
      <c r="X71" s="101"/>
      <c r="Y71" s="101"/>
      <c r="Z71" s="1"/>
      <c r="AA71" s="1"/>
      <c r="AB71" s="1"/>
    </row>
  </sheetData>
  <sheetProtection/>
  <mergeCells count="33">
    <mergeCell ref="A54:A58"/>
    <mergeCell ref="P2:AB2"/>
    <mergeCell ref="C2:O2"/>
    <mergeCell ref="C3:I3"/>
    <mergeCell ref="J3:L3"/>
    <mergeCell ref="P3:V3"/>
    <mergeCell ref="Z3:AB3"/>
    <mergeCell ref="N4:N5"/>
    <mergeCell ref="M3:O3"/>
    <mergeCell ref="AA4:AA5"/>
    <mergeCell ref="W3:Y3"/>
    <mergeCell ref="J4:J5"/>
    <mergeCell ref="K4:K5"/>
    <mergeCell ref="Y4:Y5"/>
    <mergeCell ref="Z4:Z5"/>
    <mergeCell ref="A6:A9"/>
    <mergeCell ref="A10:A14"/>
    <mergeCell ref="A59:B59"/>
    <mergeCell ref="AB4:AB5"/>
    <mergeCell ref="L4:L5"/>
    <mergeCell ref="M4:M5"/>
    <mergeCell ref="O4:O5"/>
    <mergeCell ref="W4:W5"/>
    <mergeCell ref="X4:X5"/>
    <mergeCell ref="A15:A18"/>
    <mergeCell ref="A19:A23"/>
    <mergeCell ref="A24:A27"/>
    <mergeCell ref="A36:A40"/>
    <mergeCell ref="A41:A44"/>
    <mergeCell ref="A49:A53"/>
    <mergeCell ref="A28:A31"/>
    <mergeCell ref="A32:A35"/>
    <mergeCell ref="A45:A48"/>
  </mergeCells>
  <printOptions horizontalCentered="1" verticalCentered="1"/>
  <pageMargins left="0.35433070866141736" right="0.4330708661417323" top="0.5511811023622047" bottom="0.4330708661417323" header="0.4330708661417323" footer="0.35433070866141736"/>
  <pageSetup fitToHeight="1" fitToWidth="1" horizontalDpi="1200" verticalDpi="1200" orientation="landscape" paperSize="9" scale="66" r:id="rId1"/>
  <ignoredErrors>
    <ignoredError sqref="S29:W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showGridLines="0" showZeros="0" zoomScalePageLayoutView="0" workbookViewId="0" topLeftCell="A1">
      <pane xSplit="2" ySplit="5" topLeftCell="C6" activePane="bottomRight" state="frozen"/>
      <selection pane="topLeft" activeCell="M67" sqref="M67"/>
      <selection pane="topRight" activeCell="M67" sqref="M67"/>
      <selection pane="bottomLeft" activeCell="M67" sqref="M67"/>
      <selection pane="bottomRight" activeCell="AA22" sqref="AA22"/>
    </sheetView>
  </sheetViews>
  <sheetFormatPr defaultColWidth="9.00390625" defaultRowHeight="13.5"/>
  <cols>
    <col min="1" max="1" width="3.625" style="195" customWidth="1"/>
    <col min="2" max="2" width="4.625" style="56" customWidth="1"/>
    <col min="3" max="9" width="6.75390625" style="196" customWidth="1"/>
    <col min="10" max="10" width="7.375" style="5" customWidth="1"/>
    <col min="11" max="12" width="7.375" style="196" customWidth="1"/>
    <col min="13" max="13" width="8.875" style="5" customWidth="1"/>
    <col min="14" max="15" width="8.75390625" style="5" customWidth="1"/>
    <col min="16" max="22" width="7.75390625" style="5" customWidth="1"/>
    <col min="23" max="26" width="7.875" style="5" customWidth="1"/>
    <col min="27" max="28" width="7.875" style="196" customWidth="1"/>
    <col min="29" max="16384" width="9.00390625" style="195" customWidth="1"/>
  </cols>
  <sheetData>
    <row r="1" spans="1:28" s="102" customFormat="1" ht="24.75" customHeight="1">
      <c r="A1" s="259" t="s">
        <v>78</v>
      </c>
      <c r="B1" s="252"/>
      <c r="C1" s="101"/>
      <c r="D1" s="101"/>
      <c r="E1" s="101"/>
      <c r="F1" s="101"/>
      <c r="G1" s="101"/>
      <c r="H1" s="101"/>
      <c r="I1" s="101"/>
      <c r="J1" s="1"/>
      <c r="K1" s="101"/>
      <c r="L1" s="10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01"/>
      <c r="AB1" s="101"/>
    </row>
    <row r="2" spans="1:28" s="104" customFormat="1" ht="18" customHeight="1">
      <c r="A2" s="103"/>
      <c r="B2" s="467"/>
      <c r="C2" s="639" t="s">
        <v>16</v>
      </c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61"/>
      <c r="P2" s="636" t="s">
        <v>46</v>
      </c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60"/>
    </row>
    <row r="3" spans="1:28" s="104" customFormat="1" ht="18" customHeight="1">
      <c r="A3" s="105"/>
      <c r="B3" s="468"/>
      <c r="C3" s="640" t="str">
        <f>'（参考）インフルエンザ【2021年】'!C3:I3</f>
        <v>2021年　保健所別</v>
      </c>
      <c r="D3" s="641"/>
      <c r="E3" s="641"/>
      <c r="F3" s="641"/>
      <c r="G3" s="641"/>
      <c r="H3" s="641"/>
      <c r="I3" s="662"/>
      <c r="J3" s="642" t="s">
        <v>13</v>
      </c>
      <c r="K3" s="663"/>
      <c r="L3" s="664"/>
      <c r="M3" s="647" t="s">
        <v>19</v>
      </c>
      <c r="N3" s="648"/>
      <c r="O3" s="668"/>
      <c r="P3" s="665" t="str">
        <f>'（参考）インフルエンザ【2021年】'!P3:V3</f>
        <v>2021年　保健所別</v>
      </c>
      <c r="Q3" s="666"/>
      <c r="R3" s="666"/>
      <c r="S3" s="666"/>
      <c r="T3" s="666"/>
      <c r="U3" s="666"/>
      <c r="V3" s="667"/>
      <c r="W3" s="652" t="s">
        <v>17</v>
      </c>
      <c r="X3" s="653"/>
      <c r="Y3" s="654"/>
      <c r="Z3" s="652" t="s">
        <v>18</v>
      </c>
      <c r="AA3" s="653"/>
      <c r="AB3" s="654"/>
    </row>
    <row r="4" spans="1:28" s="104" customFormat="1" ht="6.75" customHeight="1">
      <c r="A4" s="255"/>
      <c r="B4" s="256"/>
      <c r="C4" s="106"/>
      <c r="D4" s="107"/>
      <c r="E4" s="107"/>
      <c r="F4" s="107"/>
      <c r="G4" s="107"/>
      <c r="H4" s="107"/>
      <c r="I4" s="108"/>
      <c r="J4" s="626">
        <f>'（参考）インフルエンザ【2021年】'!J4:J5</f>
        <v>2021</v>
      </c>
      <c r="K4" s="630">
        <f>'（参考）インフルエンザ【2021年】'!K4:K5</f>
        <v>2020</v>
      </c>
      <c r="L4" s="624">
        <f>'（参考）インフルエンザ【2021年】'!L4:L5</f>
        <v>2019</v>
      </c>
      <c r="M4" s="626">
        <f>'（参考）インフルエンザ【2021年】'!M4:M5</f>
        <v>2021</v>
      </c>
      <c r="N4" s="650">
        <f>'（参考）インフルエンザ【2021年】'!N4:N5</f>
        <v>2020</v>
      </c>
      <c r="O4" s="657">
        <f>'（参考）インフルエンザ【2021年】'!O4:O5</f>
        <v>2019</v>
      </c>
      <c r="P4" s="260"/>
      <c r="Q4" s="72"/>
      <c r="R4" s="72"/>
      <c r="S4" s="72"/>
      <c r="T4" s="72"/>
      <c r="U4" s="72"/>
      <c r="V4" s="71"/>
      <c r="W4" s="626">
        <f>'（参考）インフルエンザ【2021年】'!W4:W5</f>
        <v>2021</v>
      </c>
      <c r="X4" s="650">
        <f>'（参考）インフルエンザ【2021年】'!X4:X5</f>
        <v>2020</v>
      </c>
      <c r="Y4" s="669">
        <f>'（参考）インフルエンザ【2021年】'!Y4:Y5</f>
        <v>2019</v>
      </c>
      <c r="Z4" s="626">
        <f>'（参考）インフルエンザ【2021年】'!Z4:Z5</f>
        <v>2021</v>
      </c>
      <c r="AA4" s="630">
        <f>'（参考）インフルエンザ【2021年】'!AA4:AA5</f>
        <v>2020</v>
      </c>
      <c r="AB4" s="624">
        <f>'（参考）インフルエンザ【2021年】'!AB4:AB5</f>
        <v>2019</v>
      </c>
    </row>
    <row r="5" spans="1:28" s="116" customFormat="1" ht="61.5" customHeight="1">
      <c r="A5" s="261" t="s">
        <v>14</v>
      </c>
      <c r="B5" s="262" t="s">
        <v>15</v>
      </c>
      <c r="C5" s="111" t="s">
        <v>40</v>
      </c>
      <c r="D5" s="112" t="s">
        <v>41</v>
      </c>
      <c r="E5" s="112" t="s">
        <v>42</v>
      </c>
      <c r="F5" s="112" t="s">
        <v>12</v>
      </c>
      <c r="G5" s="112" t="s">
        <v>51</v>
      </c>
      <c r="H5" s="112" t="s">
        <v>43</v>
      </c>
      <c r="I5" s="113" t="s">
        <v>44</v>
      </c>
      <c r="J5" s="627"/>
      <c r="K5" s="631"/>
      <c r="L5" s="625"/>
      <c r="M5" s="627"/>
      <c r="N5" s="651"/>
      <c r="O5" s="658"/>
      <c r="P5" s="265" t="s">
        <v>40</v>
      </c>
      <c r="Q5" s="57" t="s">
        <v>41</v>
      </c>
      <c r="R5" s="57" t="s">
        <v>42</v>
      </c>
      <c r="S5" s="57" t="s">
        <v>12</v>
      </c>
      <c r="T5" s="57" t="s">
        <v>51</v>
      </c>
      <c r="U5" s="57" t="s">
        <v>43</v>
      </c>
      <c r="V5" s="264" t="s">
        <v>44</v>
      </c>
      <c r="W5" s="627"/>
      <c r="X5" s="651"/>
      <c r="Y5" s="670"/>
      <c r="Z5" s="627"/>
      <c r="AA5" s="631"/>
      <c r="AB5" s="625"/>
    </row>
    <row r="6" spans="1:28" s="130" customFormat="1" ht="13.5" customHeight="1">
      <c r="A6" s="615">
        <v>1</v>
      </c>
      <c r="B6" s="458">
        <v>1</v>
      </c>
      <c r="C6" s="526">
        <v>0</v>
      </c>
      <c r="D6" s="527">
        <v>1</v>
      </c>
      <c r="E6" s="527">
        <v>3</v>
      </c>
      <c r="F6" s="527">
        <v>1</v>
      </c>
      <c r="G6" s="527">
        <v>0</v>
      </c>
      <c r="H6" s="527">
        <v>0</v>
      </c>
      <c r="I6" s="528">
        <v>0</v>
      </c>
      <c r="J6" s="64">
        <v>5</v>
      </c>
      <c r="K6" s="198">
        <v>7</v>
      </c>
      <c r="L6" s="198">
        <v>22</v>
      </c>
      <c r="M6" s="498">
        <v>591</v>
      </c>
      <c r="N6" s="413">
        <v>945</v>
      </c>
      <c r="O6" s="414">
        <v>1316</v>
      </c>
      <c r="P6" s="415">
        <f>C6/3</f>
        <v>0</v>
      </c>
      <c r="Q6" s="416">
        <f>D6/6</f>
        <v>0.16666666666666666</v>
      </c>
      <c r="R6" s="416">
        <f>E6/5</f>
        <v>0.6</v>
      </c>
      <c r="S6" s="416">
        <f>F6/11</f>
        <v>0.09090909090909091</v>
      </c>
      <c r="T6" s="416">
        <f>G6/4</f>
        <v>0</v>
      </c>
      <c r="U6" s="416">
        <f>H6/4</f>
        <v>0</v>
      </c>
      <c r="V6" s="499">
        <f>I6/4</f>
        <v>0</v>
      </c>
      <c r="W6" s="430">
        <f>J6/37</f>
        <v>0.13513513513513514</v>
      </c>
      <c r="X6" s="416">
        <v>0.1891891891891892</v>
      </c>
      <c r="Y6" s="166">
        <v>0.5945945945945946</v>
      </c>
      <c r="Z6" s="2">
        <v>0.19</v>
      </c>
      <c r="AA6" s="203">
        <v>0.32</v>
      </c>
      <c r="AB6" s="204">
        <v>0.43</v>
      </c>
    </row>
    <row r="7" spans="1:28" s="130" customFormat="1" ht="13.5" customHeight="1">
      <c r="A7" s="616"/>
      <c r="B7" s="454">
        <v>2</v>
      </c>
      <c r="C7" s="529">
        <v>0</v>
      </c>
      <c r="D7" s="530">
        <v>0</v>
      </c>
      <c r="E7" s="530">
        <v>0</v>
      </c>
      <c r="F7" s="530">
        <v>1</v>
      </c>
      <c r="G7" s="530">
        <v>1</v>
      </c>
      <c r="H7" s="530">
        <v>0</v>
      </c>
      <c r="I7" s="531">
        <v>0</v>
      </c>
      <c r="J7" s="419">
        <v>2</v>
      </c>
      <c r="K7" s="142">
        <v>15</v>
      </c>
      <c r="L7" s="142">
        <v>19</v>
      </c>
      <c r="M7" s="121">
        <v>375</v>
      </c>
      <c r="N7" s="122">
        <v>2063</v>
      </c>
      <c r="O7" s="123">
        <v>1741</v>
      </c>
      <c r="P7" s="165">
        <f aca="true" t="shared" si="0" ref="P7:P56">C7/3</f>
        <v>0</v>
      </c>
      <c r="Q7" s="158">
        <f aca="true" t="shared" si="1" ref="Q7:Q56">D7/6</f>
        <v>0</v>
      </c>
      <c r="R7" s="158">
        <f aca="true" t="shared" si="2" ref="R7:R56">E7/5</f>
        <v>0</v>
      </c>
      <c r="S7" s="158">
        <f aca="true" t="shared" si="3" ref="S7:S56">F7/11</f>
        <v>0.09090909090909091</v>
      </c>
      <c r="T7" s="158">
        <f aca="true" t="shared" si="4" ref="T7:T56">G7/4</f>
        <v>0.25</v>
      </c>
      <c r="U7" s="158">
        <f aca="true" t="shared" si="5" ref="U7:U56">H7/4</f>
        <v>0</v>
      </c>
      <c r="V7" s="168">
        <f aca="true" t="shared" si="6" ref="V7:V56">I7/4</f>
        <v>0</v>
      </c>
      <c r="W7" s="167">
        <f aca="true" t="shared" si="7" ref="W7:W56">J7/37</f>
        <v>0.05405405405405406</v>
      </c>
      <c r="X7" s="158">
        <v>0.40540540540540543</v>
      </c>
      <c r="Y7" s="159">
        <v>0.5135135135135135</v>
      </c>
      <c r="Z7" s="500">
        <v>0.12</v>
      </c>
      <c r="AA7" s="206">
        <v>0.65</v>
      </c>
      <c r="AB7" s="207">
        <v>0.55</v>
      </c>
    </row>
    <row r="8" spans="1:28" s="130" customFormat="1" ht="13.5" customHeight="1">
      <c r="A8" s="616"/>
      <c r="B8" s="454">
        <v>3</v>
      </c>
      <c r="C8" s="529">
        <v>0</v>
      </c>
      <c r="D8" s="530">
        <v>0</v>
      </c>
      <c r="E8" s="530">
        <v>1</v>
      </c>
      <c r="F8" s="530">
        <v>0</v>
      </c>
      <c r="G8" s="530">
        <v>0</v>
      </c>
      <c r="H8" s="530">
        <v>0</v>
      </c>
      <c r="I8" s="531">
        <v>0</v>
      </c>
      <c r="J8" s="419">
        <v>1</v>
      </c>
      <c r="K8" s="142">
        <v>7</v>
      </c>
      <c r="L8" s="142">
        <v>10</v>
      </c>
      <c r="M8" s="121">
        <v>347</v>
      </c>
      <c r="N8" s="122">
        <v>940</v>
      </c>
      <c r="O8" s="123">
        <v>857</v>
      </c>
      <c r="P8" s="165">
        <f t="shared" si="0"/>
        <v>0</v>
      </c>
      <c r="Q8" s="158">
        <f t="shared" si="1"/>
        <v>0</v>
      </c>
      <c r="R8" s="158">
        <f t="shared" si="2"/>
        <v>0.2</v>
      </c>
      <c r="S8" s="158">
        <f t="shared" si="3"/>
        <v>0</v>
      </c>
      <c r="T8" s="158">
        <f t="shared" si="4"/>
        <v>0</v>
      </c>
      <c r="U8" s="158">
        <f t="shared" si="5"/>
        <v>0</v>
      </c>
      <c r="V8" s="168">
        <f t="shared" si="6"/>
        <v>0</v>
      </c>
      <c r="W8" s="167">
        <f t="shared" si="7"/>
        <v>0.02702702702702703</v>
      </c>
      <c r="X8" s="158">
        <v>0.1891891891891892</v>
      </c>
      <c r="Y8" s="159">
        <v>0.2702702702702703</v>
      </c>
      <c r="Z8" s="500">
        <v>0.11</v>
      </c>
      <c r="AA8" s="206">
        <v>0.3</v>
      </c>
      <c r="AB8" s="207">
        <v>0.27</v>
      </c>
    </row>
    <row r="9" spans="1:28" s="130" customFormat="1" ht="13.5" customHeight="1">
      <c r="A9" s="616"/>
      <c r="B9" s="454">
        <v>4</v>
      </c>
      <c r="C9" s="529">
        <v>0</v>
      </c>
      <c r="D9" s="530">
        <v>1</v>
      </c>
      <c r="E9" s="530">
        <v>0</v>
      </c>
      <c r="F9" s="530">
        <v>0</v>
      </c>
      <c r="G9" s="530">
        <v>0</v>
      </c>
      <c r="H9" s="530">
        <v>0</v>
      </c>
      <c r="I9" s="531">
        <v>2</v>
      </c>
      <c r="J9" s="419">
        <v>3</v>
      </c>
      <c r="K9" s="142">
        <v>9</v>
      </c>
      <c r="L9" s="142">
        <v>15</v>
      </c>
      <c r="M9" s="121">
        <v>375</v>
      </c>
      <c r="N9" s="122">
        <v>1363</v>
      </c>
      <c r="O9" s="123">
        <v>1132</v>
      </c>
      <c r="P9" s="165">
        <f t="shared" si="0"/>
        <v>0</v>
      </c>
      <c r="Q9" s="158">
        <f t="shared" si="1"/>
        <v>0.16666666666666666</v>
      </c>
      <c r="R9" s="158">
        <f t="shared" si="2"/>
        <v>0</v>
      </c>
      <c r="S9" s="158">
        <f t="shared" si="3"/>
        <v>0</v>
      </c>
      <c r="T9" s="158">
        <f t="shared" si="4"/>
        <v>0</v>
      </c>
      <c r="U9" s="158">
        <f t="shared" si="5"/>
        <v>0</v>
      </c>
      <c r="V9" s="168">
        <f t="shared" si="6"/>
        <v>0.5</v>
      </c>
      <c r="W9" s="167">
        <f t="shared" si="7"/>
        <v>0.08108108108108109</v>
      </c>
      <c r="X9" s="158">
        <v>0.24324324324324326</v>
      </c>
      <c r="Y9" s="159">
        <v>0.40540540540540543</v>
      </c>
      <c r="Z9" s="500">
        <v>0.12</v>
      </c>
      <c r="AA9" s="206">
        <v>0.43</v>
      </c>
      <c r="AB9" s="207">
        <v>0.36</v>
      </c>
    </row>
    <row r="10" spans="1:28" s="129" customFormat="1" ht="13.5" customHeight="1">
      <c r="A10" s="618">
        <v>2</v>
      </c>
      <c r="B10" s="472">
        <v>5</v>
      </c>
      <c r="C10" s="535">
        <v>0</v>
      </c>
      <c r="D10" s="536">
        <v>2</v>
      </c>
      <c r="E10" s="536">
        <v>0</v>
      </c>
      <c r="F10" s="536">
        <v>0</v>
      </c>
      <c r="G10" s="536">
        <v>0</v>
      </c>
      <c r="H10" s="536">
        <v>0</v>
      </c>
      <c r="I10" s="537">
        <v>0</v>
      </c>
      <c r="J10" s="428">
        <v>2</v>
      </c>
      <c r="K10" s="176">
        <v>6</v>
      </c>
      <c r="L10" s="177">
        <v>6</v>
      </c>
      <c r="M10" s="152">
        <v>392</v>
      </c>
      <c r="N10" s="153">
        <v>957</v>
      </c>
      <c r="O10" s="556">
        <v>794</v>
      </c>
      <c r="P10" s="172">
        <f t="shared" si="0"/>
        <v>0</v>
      </c>
      <c r="Q10" s="173">
        <f t="shared" si="1"/>
        <v>0.3333333333333333</v>
      </c>
      <c r="R10" s="173">
        <f t="shared" si="2"/>
        <v>0</v>
      </c>
      <c r="S10" s="173">
        <f t="shared" si="3"/>
        <v>0</v>
      </c>
      <c r="T10" s="173">
        <f t="shared" si="4"/>
        <v>0</v>
      </c>
      <c r="U10" s="173">
        <f t="shared" si="5"/>
        <v>0</v>
      </c>
      <c r="V10" s="174">
        <f t="shared" si="6"/>
        <v>0</v>
      </c>
      <c r="W10" s="178">
        <f t="shared" si="7"/>
        <v>0.05405405405405406</v>
      </c>
      <c r="X10" s="173">
        <v>0.16216216216216217</v>
      </c>
      <c r="Y10" s="179">
        <v>0.16216216216216217</v>
      </c>
      <c r="Z10" s="502">
        <v>0.12</v>
      </c>
      <c r="AA10" s="156">
        <v>0.3</v>
      </c>
      <c r="AB10" s="250">
        <v>0.25</v>
      </c>
    </row>
    <row r="11" spans="1:28" s="129" customFormat="1" ht="13.5" customHeight="1">
      <c r="A11" s="616"/>
      <c r="B11" s="454">
        <v>6</v>
      </c>
      <c r="C11" s="529">
        <v>0</v>
      </c>
      <c r="D11" s="530">
        <v>0</v>
      </c>
      <c r="E11" s="530">
        <v>0</v>
      </c>
      <c r="F11" s="530">
        <v>0</v>
      </c>
      <c r="G11" s="530">
        <v>0</v>
      </c>
      <c r="H11" s="530">
        <v>0</v>
      </c>
      <c r="I11" s="531">
        <v>0</v>
      </c>
      <c r="J11" s="419">
        <v>0</v>
      </c>
      <c r="K11" s="118">
        <v>11</v>
      </c>
      <c r="L11" s="119">
        <v>8</v>
      </c>
      <c r="M11" s="121">
        <v>364</v>
      </c>
      <c r="N11" s="122">
        <v>1243</v>
      </c>
      <c r="O11" s="123">
        <v>920</v>
      </c>
      <c r="P11" s="165">
        <f t="shared" si="0"/>
        <v>0</v>
      </c>
      <c r="Q11" s="158">
        <f t="shared" si="1"/>
        <v>0</v>
      </c>
      <c r="R11" s="158">
        <f t="shared" si="2"/>
        <v>0</v>
      </c>
      <c r="S11" s="158">
        <f>F11/10</f>
        <v>0</v>
      </c>
      <c r="T11" s="158">
        <f t="shared" si="4"/>
        <v>0</v>
      </c>
      <c r="U11" s="158">
        <f t="shared" si="5"/>
        <v>0</v>
      </c>
      <c r="V11" s="168">
        <f t="shared" si="6"/>
        <v>0</v>
      </c>
      <c r="W11" s="167">
        <f>J11/36</f>
        <v>0</v>
      </c>
      <c r="X11" s="158">
        <v>0.2972972972972973</v>
      </c>
      <c r="Y11" s="168">
        <v>0.21621621621621623</v>
      </c>
      <c r="Z11" s="500">
        <v>0.12</v>
      </c>
      <c r="AA11" s="225">
        <v>0.39</v>
      </c>
      <c r="AB11" s="210">
        <v>0.29</v>
      </c>
    </row>
    <row r="12" spans="1:28" s="129" customFormat="1" ht="13.5" customHeight="1">
      <c r="A12" s="616"/>
      <c r="B12" s="454">
        <v>7</v>
      </c>
      <c r="C12" s="529">
        <v>0</v>
      </c>
      <c r="D12" s="530">
        <v>2</v>
      </c>
      <c r="E12" s="530">
        <v>0</v>
      </c>
      <c r="F12" s="530">
        <v>2</v>
      </c>
      <c r="G12" s="530">
        <v>0</v>
      </c>
      <c r="H12" s="530">
        <v>0</v>
      </c>
      <c r="I12" s="531">
        <v>0</v>
      </c>
      <c r="J12" s="419">
        <v>4</v>
      </c>
      <c r="K12" s="118">
        <v>8</v>
      </c>
      <c r="L12" s="119">
        <v>8</v>
      </c>
      <c r="M12" s="121">
        <v>338</v>
      </c>
      <c r="N12" s="122">
        <v>1171</v>
      </c>
      <c r="O12" s="123">
        <v>839</v>
      </c>
      <c r="P12" s="165">
        <f t="shared" si="0"/>
        <v>0</v>
      </c>
      <c r="Q12" s="158">
        <f t="shared" si="1"/>
        <v>0.3333333333333333</v>
      </c>
      <c r="R12" s="158">
        <f t="shared" si="2"/>
        <v>0</v>
      </c>
      <c r="S12" s="158">
        <f t="shared" si="3"/>
        <v>0.18181818181818182</v>
      </c>
      <c r="T12" s="158">
        <f t="shared" si="4"/>
        <v>0</v>
      </c>
      <c r="U12" s="158">
        <f t="shared" si="5"/>
        <v>0</v>
      </c>
      <c r="V12" s="168">
        <f t="shared" si="6"/>
        <v>0</v>
      </c>
      <c r="W12" s="167">
        <f t="shared" si="7"/>
        <v>0.10810810810810811</v>
      </c>
      <c r="X12" s="158">
        <v>0.21621621621621623</v>
      </c>
      <c r="Y12" s="159">
        <v>0.21621621621621623</v>
      </c>
      <c r="Z12" s="500">
        <v>0.11</v>
      </c>
      <c r="AA12" s="127">
        <v>0.37</v>
      </c>
      <c r="AB12" s="210">
        <v>0.26</v>
      </c>
    </row>
    <row r="13" spans="1:28" s="129" customFormat="1" ht="13.5" customHeight="1">
      <c r="A13" s="617"/>
      <c r="B13" s="456">
        <v>8</v>
      </c>
      <c r="C13" s="532">
        <v>0</v>
      </c>
      <c r="D13" s="533">
        <v>0</v>
      </c>
      <c r="E13" s="533">
        <v>0</v>
      </c>
      <c r="F13" s="533">
        <v>0</v>
      </c>
      <c r="G13" s="533">
        <v>0</v>
      </c>
      <c r="H13" s="533">
        <v>0</v>
      </c>
      <c r="I13" s="534">
        <v>0</v>
      </c>
      <c r="J13" s="422">
        <v>0</v>
      </c>
      <c r="K13" s="133">
        <v>6</v>
      </c>
      <c r="L13" s="134">
        <v>15</v>
      </c>
      <c r="M13" s="135">
        <v>314</v>
      </c>
      <c r="N13" s="136">
        <v>1250</v>
      </c>
      <c r="O13" s="137">
        <v>953</v>
      </c>
      <c r="P13" s="169">
        <f t="shared" si="0"/>
        <v>0</v>
      </c>
      <c r="Q13" s="161">
        <f t="shared" si="1"/>
        <v>0</v>
      </c>
      <c r="R13" s="161">
        <f t="shared" si="2"/>
        <v>0</v>
      </c>
      <c r="S13" s="161">
        <f t="shared" si="3"/>
        <v>0</v>
      </c>
      <c r="T13" s="161">
        <f t="shared" si="4"/>
        <v>0</v>
      </c>
      <c r="U13" s="161">
        <f t="shared" si="5"/>
        <v>0</v>
      </c>
      <c r="V13" s="170">
        <f t="shared" si="6"/>
        <v>0</v>
      </c>
      <c r="W13" s="171">
        <f t="shared" si="7"/>
        <v>0</v>
      </c>
      <c r="X13" s="161">
        <v>0.16216216216216217</v>
      </c>
      <c r="Y13" s="162">
        <v>0.40540540540540543</v>
      </c>
      <c r="Z13" s="501">
        <v>0.1</v>
      </c>
      <c r="AA13" s="140">
        <v>0.39</v>
      </c>
      <c r="AB13" s="212">
        <v>0.3</v>
      </c>
    </row>
    <row r="14" spans="1:28" s="129" customFormat="1" ht="13.5" customHeight="1">
      <c r="A14" s="616">
        <v>3</v>
      </c>
      <c r="B14" s="454">
        <v>9</v>
      </c>
      <c r="C14" s="529">
        <v>1</v>
      </c>
      <c r="D14" s="530">
        <v>1</v>
      </c>
      <c r="E14" s="530">
        <v>0</v>
      </c>
      <c r="F14" s="530">
        <v>2</v>
      </c>
      <c r="G14" s="530">
        <v>0</v>
      </c>
      <c r="H14" s="530">
        <v>0</v>
      </c>
      <c r="I14" s="539">
        <v>0</v>
      </c>
      <c r="J14" s="419">
        <v>4</v>
      </c>
      <c r="K14" s="118">
        <v>13</v>
      </c>
      <c r="L14" s="119">
        <v>15</v>
      </c>
      <c r="M14" s="121">
        <v>378</v>
      </c>
      <c r="N14" s="122">
        <v>1191</v>
      </c>
      <c r="O14" s="290">
        <v>895</v>
      </c>
      <c r="P14" s="165">
        <f t="shared" si="0"/>
        <v>0.3333333333333333</v>
      </c>
      <c r="Q14" s="158">
        <f t="shared" si="1"/>
        <v>0.16666666666666666</v>
      </c>
      <c r="R14" s="158">
        <f t="shared" si="2"/>
        <v>0</v>
      </c>
      <c r="S14" s="158">
        <f t="shared" si="3"/>
        <v>0.18181818181818182</v>
      </c>
      <c r="T14" s="158">
        <f t="shared" si="4"/>
        <v>0</v>
      </c>
      <c r="U14" s="158">
        <f t="shared" si="5"/>
        <v>0</v>
      </c>
      <c r="V14" s="159">
        <f t="shared" si="6"/>
        <v>0</v>
      </c>
      <c r="W14" s="167">
        <f t="shared" si="7"/>
        <v>0.10810810810810811</v>
      </c>
      <c r="X14" s="158">
        <v>0.35135135135135137</v>
      </c>
      <c r="Y14" s="168">
        <v>0.40540540540540543</v>
      </c>
      <c r="Z14" s="500">
        <v>0.12</v>
      </c>
      <c r="AA14" s="127">
        <v>0.38</v>
      </c>
      <c r="AB14" s="210">
        <v>0.28</v>
      </c>
    </row>
    <row r="15" spans="1:28" s="129" customFormat="1" ht="13.5" customHeight="1">
      <c r="A15" s="616"/>
      <c r="B15" s="459">
        <v>10</v>
      </c>
      <c r="C15" s="529">
        <v>0</v>
      </c>
      <c r="D15" s="530">
        <v>4</v>
      </c>
      <c r="E15" s="530">
        <v>0</v>
      </c>
      <c r="F15" s="530">
        <v>1</v>
      </c>
      <c r="G15" s="530">
        <v>0</v>
      </c>
      <c r="H15" s="530">
        <v>0</v>
      </c>
      <c r="I15" s="531">
        <v>0</v>
      </c>
      <c r="J15" s="419">
        <v>5</v>
      </c>
      <c r="K15" s="118">
        <v>11</v>
      </c>
      <c r="L15" s="408">
        <v>7</v>
      </c>
      <c r="M15" s="121">
        <v>310</v>
      </c>
      <c r="N15" s="157">
        <v>1157</v>
      </c>
      <c r="O15" s="123">
        <v>1059</v>
      </c>
      <c r="P15" s="165">
        <f t="shared" si="0"/>
        <v>0</v>
      </c>
      <c r="Q15" s="158">
        <f t="shared" si="1"/>
        <v>0.6666666666666666</v>
      </c>
      <c r="R15" s="158">
        <f t="shared" si="2"/>
        <v>0</v>
      </c>
      <c r="S15" s="158">
        <f t="shared" si="3"/>
        <v>0.09090909090909091</v>
      </c>
      <c r="T15" s="158">
        <f t="shared" si="4"/>
        <v>0</v>
      </c>
      <c r="U15" s="158">
        <f t="shared" si="5"/>
        <v>0</v>
      </c>
      <c r="V15" s="168">
        <f t="shared" si="6"/>
        <v>0</v>
      </c>
      <c r="W15" s="167">
        <f t="shared" si="7"/>
        <v>0.13513513513513514</v>
      </c>
      <c r="X15" s="158">
        <v>0.2972972972972973</v>
      </c>
      <c r="Y15" s="159">
        <v>0.1891891891891892</v>
      </c>
      <c r="Z15" s="500">
        <v>0.1</v>
      </c>
      <c r="AA15" s="225">
        <v>0.37</v>
      </c>
      <c r="AB15" s="210">
        <v>0.33</v>
      </c>
    </row>
    <row r="16" spans="1:28" s="129" customFormat="1" ht="13.5" customHeight="1">
      <c r="A16" s="616"/>
      <c r="B16" s="454">
        <v>11</v>
      </c>
      <c r="C16" s="529">
        <v>0</v>
      </c>
      <c r="D16" s="530">
        <v>1</v>
      </c>
      <c r="E16" s="530">
        <v>0</v>
      </c>
      <c r="F16" s="530">
        <v>2</v>
      </c>
      <c r="G16" s="530">
        <v>0</v>
      </c>
      <c r="H16" s="530">
        <v>0</v>
      </c>
      <c r="I16" s="531">
        <v>0</v>
      </c>
      <c r="J16" s="419">
        <v>3</v>
      </c>
      <c r="K16" s="118">
        <v>10</v>
      </c>
      <c r="L16" s="119">
        <v>19</v>
      </c>
      <c r="M16" s="121">
        <v>380</v>
      </c>
      <c r="N16" s="122">
        <v>1111</v>
      </c>
      <c r="O16" s="123">
        <v>1029</v>
      </c>
      <c r="P16" s="165">
        <f t="shared" si="0"/>
        <v>0</v>
      </c>
      <c r="Q16" s="158">
        <f t="shared" si="1"/>
        <v>0.16666666666666666</v>
      </c>
      <c r="R16" s="158">
        <f t="shared" si="2"/>
        <v>0</v>
      </c>
      <c r="S16" s="158">
        <f t="shared" si="3"/>
        <v>0.18181818181818182</v>
      </c>
      <c r="T16" s="158">
        <f t="shared" si="4"/>
        <v>0</v>
      </c>
      <c r="U16" s="158">
        <f t="shared" si="5"/>
        <v>0</v>
      </c>
      <c r="V16" s="159">
        <f t="shared" si="6"/>
        <v>0</v>
      </c>
      <c r="W16" s="167">
        <f t="shared" si="7"/>
        <v>0.08108108108108109</v>
      </c>
      <c r="X16" s="158">
        <v>0.2702702702702703</v>
      </c>
      <c r="Y16" s="159">
        <v>0.5135135135135135</v>
      </c>
      <c r="Z16" s="500">
        <v>0.12</v>
      </c>
      <c r="AA16" s="127">
        <v>0.35</v>
      </c>
      <c r="AB16" s="210">
        <v>0.32</v>
      </c>
    </row>
    <row r="17" spans="1:28" s="129" customFormat="1" ht="13.5" customHeight="1">
      <c r="A17" s="616"/>
      <c r="B17" s="454">
        <v>12</v>
      </c>
      <c r="C17" s="529">
        <v>0</v>
      </c>
      <c r="D17" s="530">
        <v>1</v>
      </c>
      <c r="E17" s="530">
        <v>0</v>
      </c>
      <c r="F17" s="530">
        <v>3</v>
      </c>
      <c r="G17" s="530">
        <v>0</v>
      </c>
      <c r="H17" s="530">
        <v>0</v>
      </c>
      <c r="I17" s="531">
        <v>1</v>
      </c>
      <c r="J17" s="419">
        <v>5</v>
      </c>
      <c r="K17" s="118">
        <v>6</v>
      </c>
      <c r="L17" s="119">
        <v>8</v>
      </c>
      <c r="M17" s="121">
        <v>387</v>
      </c>
      <c r="N17" s="122">
        <v>829</v>
      </c>
      <c r="O17" s="123">
        <v>1146</v>
      </c>
      <c r="P17" s="165">
        <f t="shared" si="0"/>
        <v>0</v>
      </c>
      <c r="Q17" s="158">
        <f t="shared" si="1"/>
        <v>0.16666666666666666</v>
      </c>
      <c r="R17" s="158">
        <f t="shared" si="2"/>
        <v>0</v>
      </c>
      <c r="S17" s="158">
        <f t="shared" si="3"/>
        <v>0.2727272727272727</v>
      </c>
      <c r="T17" s="158">
        <f t="shared" si="4"/>
        <v>0</v>
      </c>
      <c r="U17" s="158">
        <f t="shared" si="5"/>
        <v>0</v>
      </c>
      <c r="V17" s="159">
        <f t="shared" si="6"/>
        <v>0.25</v>
      </c>
      <c r="W17" s="167">
        <f t="shared" si="7"/>
        <v>0.13513513513513514</v>
      </c>
      <c r="X17" s="158">
        <v>0.16216216216216217</v>
      </c>
      <c r="Y17" s="159">
        <v>0.21621621621621623</v>
      </c>
      <c r="Z17" s="500">
        <v>0.12</v>
      </c>
      <c r="AA17" s="127">
        <v>0.26</v>
      </c>
      <c r="AB17" s="210">
        <v>0.36</v>
      </c>
    </row>
    <row r="18" spans="1:28" s="129" customFormat="1" ht="13.5" customHeight="1">
      <c r="A18" s="618">
        <v>4</v>
      </c>
      <c r="B18" s="453">
        <v>13</v>
      </c>
      <c r="C18" s="535">
        <v>0</v>
      </c>
      <c r="D18" s="536">
        <v>0</v>
      </c>
      <c r="E18" s="536">
        <v>0</v>
      </c>
      <c r="F18" s="536">
        <v>0</v>
      </c>
      <c r="G18" s="536">
        <v>0</v>
      </c>
      <c r="H18" s="536">
        <v>1</v>
      </c>
      <c r="I18" s="537">
        <v>0</v>
      </c>
      <c r="J18" s="428">
        <v>1</v>
      </c>
      <c r="K18" s="176">
        <v>11</v>
      </c>
      <c r="L18" s="177">
        <v>11</v>
      </c>
      <c r="M18" s="152">
        <v>372</v>
      </c>
      <c r="N18" s="153">
        <v>754</v>
      </c>
      <c r="O18" s="154">
        <v>1076</v>
      </c>
      <c r="P18" s="172">
        <f t="shared" si="0"/>
        <v>0</v>
      </c>
      <c r="Q18" s="173">
        <f t="shared" si="1"/>
        <v>0</v>
      </c>
      <c r="R18" s="173">
        <f t="shared" si="2"/>
        <v>0</v>
      </c>
      <c r="S18" s="173">
        <f t="shared" si="3"/>
        <v>0</v>
      </c>
      <c r="T18" s="173">
        <f t="shared" si="4"/>
        <v>0</v>
      </c>
      <c r="U18" s="173">
        <f t="shared" si="5"/>
        <v>0.25</v>
      </c>
      <c r="V18" s="174">
        <f t="shared" si="6"/>
        <v>0</v>
      </c>
      <c r="W18" s="178">
        <f t="shared" si="7"/>
        <v>0.02702702702702703</v>
      </c>
      <c r="X18" s="173">
        <v>0.2972972972972973</v>
      </c>
      <c r="Y18" s="179">
        <v>0.2972972972972973</v>
      </c>
      <c r="Z18" s="502">
        <v>0.12</v>
      </c>
      <c r="AA18" s="156">
        <v>0.24</v>
      </c>
      <c r="AB18" s="250">
        <v>0.34</v>
      </c>
    </row>
    <row r="19" spans="1:28" s="129" customFormat="1" ht="13.5" customHeight="1">
      <c r="A19" s="616"/>
      <c r="B19" s="454">
        <v>14</v>
      </c>
      <c r="C19" s="529">
        <v>0</v>
      </c>
      <c r="D19" s="530">
        <v>0</v>
      </c>
      <c r="E19" s="530">
        <v>0</v>
      </c>
      <c r="F19" s="530">
        <v>1</v>
      </c>
      <c r="G19" s="530">
        <v>0</v>
      </c>
      <c r="H19" s="530">
        <v>0</v>
      </c>
      <c r="I19" s="531">
        <v>0</v>
      </c>
      <c r="J19" s="419">
        <v>1</v>
      </c>
      <c r="K19" s="118">
        <v>6</v>
      </c>
      <c r="L19" s="119">
        <v>9</v>
      </c>
      <c r="M19" s="121">
        <v>366</v>
      </c>
      <c r="N19" s="122">
        <v>637</v>
      </c>
      <c r="O19" s="123">
        <v>1013</v>
      </c>
      <c r="P19" s="165">
        <f t="shared" si="0"/>
        <v>0</v>
      </c>
      <c r="Q19" s="158">
        <f t="shared" si="1"/>
        <v>0</v>
      </c>
      <c r="R19" s="158">
        <f t="shared" si="2"/>
        <v>0</v>
      </c>
      <c r="S19" s="158">
        <f t="shared" si="3"/>
        <v>0.09090909090909091</v>
      </c>
      <c r="T19" s="158">
        <f t="shared" si="4"/>
        <v>0</v>
      </c>
      <c r="U19" s="158">
        <f t="shared" si="5"/>
        <v>0</v>
      </c>
      <c r="V19" s="168">
        <f t="shared" si="6"/>
        <v>0</v>
      </c>
      <c r="W19" s="167">
        <f t="shared" si="7"/>
        <v>0.02702702702702703</v>
      </c>
      <c r="X19" s="158">
        <v>0.16216216216216217</v>
      </c>
      <c r="Y19" s="159">
        <v>0.24324324324324326</v>
      </c>
      <c r="Z19" s="500">
        <v>0.12</v>
      </c>
      <c r="AA19" s="127">
        <v>0.2</v>
      </c>
      <c r="AB19" s="210">
        <v>0.32</v>
      </c>
    </row>
    <row r="20" spans="1:28" s="129" customFormat="1" ht="13.5" customHeight="1">
      <c r="A20" s="616"/>
      <c r="B20" s="454">
        <v>15</v>
      </c>
      <c r="C20" s="529">
        <v>0</v>
      </c>
      <c r="D20" s="530">
        <v>0</v>
      </c>
      <c r="E20" s="530">
        <v>1</v>
      </c>
      <c r="F20" s="530">
        <v>1</v>
      </c>
      <c r="G20" s="530">
        <v>0</v>
      </c>
      <c r="H20" s="530">
        <v>0</v>
      </c>
      <c r="I20" s="531">
        <v>0</v>
      </c>
      <c r="J20" s="419">
        <v>2</v>
      </c>
      <c r="K20" s="118">
        <v>12</v>
      </c>
      <c r="L20" s="119">
        <v>9</v>
      </c>
      <c r="M20" s="121">
        <v>340</v>
      </c>
      <c r="N20" s="122">
        <v>538</v>
      </c>
      <c r="O20" s="123">
        <v>991</v>
      </c>
      <c r="P20" s="165">
        <f t="shared" si="0"/>
        <v>0</v>
      </c>
      <c r="Q20" s="158">
        <f t="shared" si="1"/>
        <v>0</v>
      </c>
      <c r="R20" s="158">
        <f t="shared" si="2"/>
        <v>0.2</v>
      </c>
      <c r="S20" s="158">
        <f t="shared" si="3"/>
        <v>0.09090909090909091</v>
      </c>
      <c r="T20" s="158">
        <f t="shared" si="4"/>
        <v>0</v>
      </c>
      <c r="U20" s="158">
        <f t="shared" si="5"/>
        <v>0</v>
      </c>
      <c r="V20" s="168">
        <f t="shared" si="6"/>
        <v>0</v>
      </c>
      <c r="W20" s="167">
        <f t="shared" si="7"/>
        <v>0.05405405405405406</v>
      </c>
      <c r="X20" s="158">
        <v>0.32432432432432434</v>
      </c>
      <c r="Y20" s="159">
        <v>0.24324324324324326</v>
      </c>
      <c r="Z20" s="500">
        <v>0.11</v>
      </c>
      <c r="AA20" s="127">
        <v>0.17</v>
      </c>
      <c r="AB20" s="210">
        <v>0.31</v>
      </c>
    </row>
    <row r="21" spans="1:28" s="129" customFormat="1" ht="13.5" customHeight="1">
      <c r="A21" s="616"/>
      <c r="B21" s="454">
        <v>16</v>
      </c>
      <c r="C21" s="529">
        <v>0</v>
      </c>
      <c r="D21" s="530">
        <v>1</v>
      </c>
      <c r="E21" s="530">
        <v>1</v>
      </c>
      <c r="F21" s="530">
        <v>0</v>
      </c>
      <c r="G21" s="530">
        <v>0</v>
      </c>
      <c r="H21" s="530">
        <v>0</v>
      </c>
      <c r="I21" s="531">
        <v>0</v>
      </c>
      <c r="J21" s="419">
        <v>2</v>
      </c>
      <c r="K21" s="118">
        <v>4</v>
      </c>
      <c r="L21" s="119">
        <v>15</v>
      </c>
      <c r="M21" s="121">
        <v>326</v>
      </c>
      <c r="N21" s="122">
        <v>487</v>
      </c>
      <c r="O21" s="123">
        <v>912</v>
      </c>
      <c r="P21" s="165">
        <f t="shared" si="0"/>
        <v>0</v>
      </c>
      <c r="Q21" s="158">
        <f t="shared" si="1"/>
        <v>0.16666666666666666</v>
      </c>
      <c r="R21" s="158">
        <f t="shared" si="2"/>
        <v>0.2</v>
      </c>
      <c r="S21" s="158">
        <f t="shared" si="3"/>
        <v>0</v>
      </c>
      <c r="T21" s="158">
        <f t="shared" si="4"/>
        <v>0</v>
      </c>
      <c r="U21" s="158">
        <f t="shared" si="5"/>
        <v>0</v>
      </c>
      <c r="V21" s="168">
        <f t="shared" si="6"/>
        <v>0</v>
      </c>
      <c r="W21" s="167">
        <f t="shared" si="7"/>
        <v>0.05405405405405406</v>
      </c>
      <c r="X21" s="158">
        <v>0.10810810810810811</v>
      </c>
      <c r="Y21" s="159">
        <v>0.40540540540540543</v>
      </c>
      <c r="Z21" s="500">
        <v>0.1</v>
      </c>
      <c r="AA21" s="127">
        <v>0.15</v>
      </c>
      <c r="AB21" s="210">
        <v>0.29</v>
      </c>
    </row>
    <row r="22" spans="1:28" s="129" customFormat="1" ht="13.5" customHeight="1">
      <c r="A22" s="617"/>
      <c r="B22" s="456">
        <v>17</v>
      </c>
      <c r="C22" s="532">
        <v>0</v>
      </c>
      <c r="D22" s="533">
        <v>1</v>
      </c>
      <c r="E22" s="533">
        <v>0</v>
      </c>
      <c r="F22" s="533">
        <v>0</v>
      </c>
      <c r="G22" s="533">
        <v>0</v>
      </c>
      <c r="H22" s="533">
        <v>1</v>
      </c>
      <c r="I22" s="534">
        <v>0</v>
      </c>
      <c r="J22" s="422">
        <v>2</v>
      </c>
      <c r="K22" s="133">
        <v>7</v>
      </c>
      <c r="L22" s="134">
        <v>15</v>
      </c>
      <c r="M22" s="135">
        <v>352</v>
      </c>
      <c r="N22" s="136">
        <v>351</v>
      </c>
      <c r="O22" s="137">
        <v>1191</v>
      </c>
      <c r="P22" s="169">
        <f t="shared" si="0"/>
        <v>0</v>
      </c>
      <c r="Q22" s="161">
        <f t="shared" si="1"/>
        <v>0.16666666666666666</v>
      </c>
      <c r="R22" s="161">
        <f t="shared" si="2"/>
        <v>0</v>
      </c>
      <c r="S22" s="161">
        <f t="shared" si="3"/>
        <v>0</v>
      </c>
      <c r="T22" s="161">
        <f t="shared" si="4"/>
        <v>0</v>
      </c>
      <c r="U22" s="161">
        <f t="shared" si="5"/>
        <v>0.25</v>
      </c>
      <c r="V22" s="170">
        <f t="shared" si="6"/>
        <v>0</v>
      </c>
      <c r="W22" s="171">
        <f t="shared" si="7"/>
        <v>0.05405405405405406</v>
      </c>
      <c r="X22" s="161">
        <v>0.1891891891891892</v>
      </c>
      <c r="Y22" s="170">
        <v>0.40540540540540543</v>
      </c>
      <c r="Z22" s="501">
        <v>0.11</v>
      </c>
      <c r="AA22" s="140">
        <v>0.11</v>
      </c>
      <c r="AB22" s="212">
        <v>0.38</v>
      </c>
    </row>
    <row r="23" spans="1:28" s="129" customFormat="1" ht="13.5" customHeight="1">
      <c r="A23" s="616">
        <v>5</v>
      </c>
      <c r="B23" s="459">
        <v>18</v>
      </c>
      <c r="C23" s="540">
        <v>0</v>
      </c>
      <c r="D23" s="530">
        <v>1</v>
      </c>
      <c r="E23" s="530">
        <v>1</v>
      </c>
      <c r="F23" s="530">
        <v>0</v>
      </c>
      <c r="G23" s="530">
        <v>0</v>
      </c>
      <c r="H23" s="530">
        <v>0</v>
      </c>
      <c r="I23" s="531">
        <v>1</v>
      </c>
      <c r="J23" s="419">
        <v>3</v>
      </c>
      <c r="K23" s="118">
        <v>3</v>
      </c>
      <c r="L23" s="119">
        <v>4</v>
      </c>
      <c r="M23" s="121">
        <v>293</v>
      </c>
      <c r="N23" s="122">
        <v>339</v>
      </c>
      <c r="O23" s="123">
        <v>611</v>
      </c>
      <c r="P23" s="165">
        <f t="shared" si="0"/>
        <v>0</v>
      </c>
      <c r="Q23" s="158">
        <f t="shared" si="1"/>
        <v>0.16666666666666666</v>
      </c>
      <c r="R23" s="158">
        <f t="shared" si="2"/>
        <v>0.2</v>
      </c>
      <c r="S23" s="158">
        <f t="shared" si="3"/>
        <v>0</v>
      </c>
      <c r="T23" s="158">
        <f t="shared" si="4"/>
        <v>0</v>
      </c>
      <c r="U23" s="158">
        <f t="shared" si="5"/>
        <v>0</v>
      </c>
      <c r="V23" s="159">
        <f t="shared" si="6"/>
        <v>0.25</v>
      </c>
      <c r="W23" s="167">
        <f t="shared" si="7"/>
        <v>0.08108108108108109</v>
      </c>
      <c r="X23" s="158">
        <v>0.08108108108108109</v>
      </c>
      <c r="Y23" s="159">
        <v>0.10810810810810811</v>
      </c>
      <c r="Z23" s="500">
        <v>0.09</v>
      </c>
      <c r="AA23" s="127">
        <v>0.11</v>
      </c>
      <c r="AB23" s="210">
        <v>0.21</v>
      </c>
    </row>
    <row r="24" spans="1:28" s="129" customFormat="1" ht="13.5" customHeight="1">
      <c r="A24" s="616"/>
      <c r="B24" s="459">
        <v>19</v>
      </c>
      <c r="C24" s="540">
        <v>0</v>
      </c>
      <c r="D24" s="530">
        <v>0</v>
      </c>
      <c r="E24" s="530">
        <v>0</v>
      </c>
      <c r="F24" s="530">
        <v>2</v>
      </c>
      <c r="G24" s="530">
        <v>0</v>
      </c>
      <c r="H24" s="530">
        <v>0</v>
      </c>
      <c r="I24" s="539">
        <v>0</v>
      </c>
      <c r="J24" s="419">
        <v>2</v>
      </c>
      <c r="K24" s="118">
        <v>5</v>
      </c>
      <c r="L24" s="408">
        <v>13</v>
      </c>
      <c r="M24" s="121">
        <v>403</v>
      </c>
      <c r="N24" s="157">
        <v>235</v>
      </c>
      <c r="O24" s="290">
        <v>1542</v>
      </c>
      <c r="P24" s="165">
        <f t="shared" si="0"/>
        <v>0</v>
      </c>
      <c r="Q24" s="158">
        <f t="shared" si="1"/>
        <v>0</v>
      </c>
      <c r="R24" s="158">
        <f t="shared" si="2"/>
        <v>0</v>
      </c>
      <c r="S24" s="158">
        <f t="shared" si="3"/>
        <v>0.18181818181818182</v>
      </c>
      <c r="T24" s="158">
        <f t="shared" si="4"/>
        <v>0</v>
      </c>
      <c r="U24" s="158">
        <f t="shared" si="5"/>
        <v>0</v>
      </c>
      <c r="V24" s="168">
        <f t="shared" si="6"/>
        <v>0</v>
      </c>
      <c r="W24" s="167">
        <f t="shared" si="7"/>
        <v>0.05405405405405406</v>
      </c>
      <c r="X24" s="158">
        <v>0.13513513513513514</v>
      </c>
      <c r="Y24" s="168">
        <v>0.35135135135135137</v>
      </c>
      <c r="Z24" s="500">
        <v>0.13</v>
      </c>
      <c r="AA24" s="225">
        <v>0.07</v>
      </c>
      <c r="AB24" s="210">
        <v>0.49</v>
      </c>
    </row>
    <row r="25" spans="1:28" s="129" customFormat="1" ht="13.5" customHeight="1">
      <c r="A25" s="616"/>
      <c r="B25" s="459">
        <v>20</v>
      </c>
      <c r="C25" s="540">
        <v>0</v>
      </c>
      <c r="D25" s="530">
        <v>0</v>
      </c>
      <c r="E25" s="530">
        <v>2</v>
      </c>
      <c r="F25" s="530">
        <v>1</v>
      </c>
      <c r="G25" s="530">
        <v>1</v>
      </c>
      <c r="H25" s="530">
        <v>0</v>
      </c>
      <c r="I25" s="531">
        <v>0</v>
      </c>
      <c r="J25" s="419">
        <v>4</v>
      </c>
      <c r="K25" s="118">
        <v>6</v>
      </c>
      <c r="L25" s="119">
        <v>11</v>
      </c>
      <c r="M25" s="121">
        <v>365</v>
      </c>
      <c r="N25" s="122">
        <v>299</v>
      </c>
      <c r="O25" s="123">
        <v>954</v>
      </c>
      <c r="P25" s="165">
        <f t="shared" si="0"/>
        <v>0</v>
      </c>
      <c r="Q25" s="158">
        <f t="shared" si="1"/>
        <v>0</v>
      </c>
      <c r="R25" s="158">
        <f t="shared" si="2"/>
        <v>0.4</v>
      </c>
      <c r="S25" s="158">
        <f t="shared" si="3"/>
        <v>0.09090909090909091</v>
      </c>
      <c r="T25" s="158">
        <f t="shared" si="4"/>
        <v>0.25</v>
      </c>
      <c r="U25" s="158">
        <f t="shared" si="5"/>
        <v>0</v>
      </c>
      <c r="V25" s="159">
        <f t="shared" si="6"/>
        <v>0</v>
      </c>
      <c r="W25" s="167">
        <f t="shared" si="7"/>
        <v>0.10810810810810811</v>
      </c>
      <c r="X25" s="158">
        <v>0.16216216216216217</v>
      </c>
      <c r="Y25" s="159">
        <v>0.2972972972972973</v>
      </c>
      <c r="Z25" s="500">
        <v>0.12</v>
      </c>
      <c r="AA25" s="127">
        <v>0.09</v>
      </c>
      <c r="AB25" s="210">
        <v>0.3</v>
      </c>
    </row>
    <row r="26" spans="1:28" s="129" customFormat="1" ht="13.5" customHeight="1">
      <c r="A26" s="616"/>
      <c r="B26" s="459">
        <v>21</v>
      </c>
      <c r="C26" s="540">
        <v>0</v>
      </c>
      <c r="D26" s="530">
        <v>0</v>
      </c>
      <c r="E26" s="530">
        <v>0</v>
      </c>
      <c r="F26" s="530">
        <v>0</v>
      </c>
      <c r="G26" s="530">
        <v>2</v>
      </c>
      <c r="H26" s="530">
        <v>0</v>
      </c>
      <c r="I26" s="531">
        <v>0</v>
      </c>
      <c r="J26" s="419">
        <v>2</v>
      </c>
      <c r="K26" s="118">
        <v>1</v>
      </c>
      <c r="L26" s="119">
        <v>15</v>
      </c>
      <c r="M26" s="121">
        <v>405</v>
      </c>
      <c r="N26" s="122">
        <v>276</v>
      </c>
      <c r="O26" s="123">
        <v>1415</v>
      </c>
      <c r="P26" s="165">
        <f t="shared" si="0"/>
        <v>0</v>
      </c>
      <c r="Q26" s="158">
        <f t="shared" si="1"/>
        <v>0</v>
      </c>
      <c r="R26" s="158">
        <f t="shared" si="2"/>
        <v>0</v>
      </c>
      <c r="S26" s="158">
        <f t="shared" si="3"/>
        <v>0</v>
      </c>
      <c r="T26" s="158">
        <f t="shared" si="4"/>
        <v>0.5</v>
      </c>
      <c r="U26" s="158">
        <f t="shared" si="5"/>
        <v>0</v>
      </c>
      <c r="V26" s="159">
        <f t="shared" si="6"/>
        <v>0</v>
      </c>
      <c r="W26" s="167">
        <f t="shared" si="7"/>
        <v>0.05405405405405406</v>
      </c>
      <c r="X26" s="158">
        <v>0.02702702702702703</v>
      </c>
      <c r="Y26" s="159">
        <v>0.40540540540540543</v>
      </c>
      <c r="Z26" s="500">
        <v>0.13</v>
      </c>
      <c r="AA26" s="127">
        <v>0.09</v>
      </c>
      <c r="AB26" s="210">
        <v>0.45</v>
      </c>
    </row>
    <row r="27" spans="1:28" s="129" customFormat="1" ht="13.5" customHeight="1">
      <c r="A27" s="618">
        <v>6</v>
      </c>
      <c r="B27" s="453">
        <v>22</v>
      </c>
      <c r="C27" s="535">
        <v>0</v>
      </c>
      <c r="D27" s="536">
        <v>0</v>
      </c>
      <c r="E27" s="536">
        <v>1</v>
      </c>
      <c r="F27" s="536">
        <v>2</v>
      </c>
      <c r="G27" s="536">
        <v>2</v>
      </c>
      <c r="H27" s="536">
        <v>0</v>
      </c>
      <c r="I27" s="537">
        <v>0</v>
      </c>
      <c r="J27" s="428">
        <v>5</v>
      </c>
      <c r="K27" s="176">
        <v>2</v>
      </c>
      <c r="L27" s="177">
        <v>12</v>
      </c>
      <c r="M27" s="152">
        <v>376</v>
      </c>
      <c r="N27" s="153">
        <v>265</v>
      </c>
      <c r="O27" s="154">
        <v>1143</v>
      </c>
      <c r="P27" s="172">
        <f t="shared" si="0"/>
        <v>0</v>
      </c>
      <c r="Q27" s="173">
        <f t="shared" si="1"/>
        <v>0</v>
      </c>
      <c r="R27" s="173">
        <f t="shared" si="2"/>
        <v>0.2</v>
      </c>
      <c r="S27" s="173">
        <f t="shared" si="3"/>
        <v>0.18181818181818182</v>
      </c>
      <c r="T27" s="173">
        <f t="shared" si="4"/>
        <v>0.5</v>
      </c>
      <c r="U27" s="173">
        <f t="shared" si="5"/>
        <v>0</v>
      </c>
      <c r="V27" s="174">
        <f t="shared" si="6"/>
        <v>0</v>
      </c>
      <c r="W27" s="178">
        <f t="shared" si="7"/>
        <v>0.13513513513513514</v>
      </c>
      <c r="X27" s="173">
        <v>0.05405405405405406</v>
      </c>
      <c r="Y27" s="179">
        <v>0.32432432432432434</v>
      </c>
      <c r="Z27" s="502">
        <v>0.12</v>
      </c>
      <c r="AA27" s="156">
        <v>0.08</v>
      </c>
      <c r="AB27" s="250">
        <v>0.36</v>
      </c>
    </row>
    <row r="28" spans="1:28" s="129" customFormat="1" ht="13.5" customHeight="1">
      <c r="A28" s="616"/>
      <c r="B28" s="454">
        <v>23</v>
      </c>
      <c r="C28" s="529">
        <v>0</v>
      </c>
      <c r="D28" s="530">
        <v>2</v>
      </c>
      <c r="E28" s="530">
        <v>3</v>
      </c>
      <c r="F28" s="530">
        <v>0</v>
      </c>
      <c r="G28" s="530">
        <v>0</v>
      </c>
      <c r="H28" s="530">
        <v>0</v>
      </c>
      <c r="I28" s="531">
        <v>1</v>
      </c>
      <c r="J28" s="419">
        <v>6</v>
      </c>
      <c r="K28" s="118">
        <v>0</v>
      </c>
      <c r="L28" s="119">
        <v>9</v>
      </c>
      <c r="M28" s="121">
        <v>386</v>
      </c>
      <c r="N28" s="122">
        <v>304</v>
      </c>
      <c r="O28" s="123">
        <v>1423</v>
      </c>
      <c r="P28" s="165">
        <f t="shared" si="0"/>
        <v>0</v>
      </c>
      <c r="Q28" s="158">
        <f t="shared" si="1"/>
        <v>0.3333333333333333</v>
      </c>
      <c r="R28" s="158">
        <f t="shared" si="2"/>
        <v>0.6</v>
      </c>
      <c r="S28" s="158">
        <f t="shared" si="3"/>
        <v>0</v>
      </c>
      <c r="T28" s="158">
        <f t="shared" si="4"/>
        <v>0</v>
      </c>
      <c r="U28" s="158">
        <f t="shared" si="5"/>
        <v>0</v>
      </c>
      <c r="V28" s="159">
        <f t="shared" si="6"/>
        <v>0.25</v>
      </c>
      <c r="W28" s="167">
        <f t="shared" si="7"/>
        <v>0.16216216216216217</v>
      </c>
      <c r="X28" s="158">
        <v>0</v>
      </c>
      <c r="Y28" s="159">
        <v>0.24324324324324326</v>
      </c>
      <c r="Z28" s="500">
        <v>0.12</v>
      </c>
      <c r="AA28" s="127">
        <v>0.1</v>
      </c>
      <c r="AB28" s="210">
        <v>0.45</v>
      </c>
    </row>
    <row r="29" spans="1:28" s="129" customFormat="1" ht="13.5" customHeight="1">
      <c r="A29" s="616"/>
      <c r="B29" s="454">
        <v>24</v>
      </c>
      <c r="C29" s="529">
        <v>0</v>
      </c>
      <c r="D29" s="530">
        <v>1</v>
      </c>
      <c r="E29" s="530">
        <v>3</v>
      </c>
      <c r="F29" s="530">
        <v>0</v>
      </c>
      <c r="G29" s="530">
        <v>1</v>
      </c>
      <c r="H29" s="530">
        <v>0</v>
      </c>
      <c r="I29" s="531">
        <v>1</v>
      </c>
      <c r="J29" s="419">
        <v>6</v>
      </c>
      <c r="K29" s="118">
        <v>3</v>
      </c>
      <c r="L29" s="119">
        <v>12</v>
      </c>
      <c r="M29" s="121">
        <v>341</v>
      </c>
      <c r="N29" s="122">
        <v>347</v>
      </c>
      <c r="O29" s="123">
        <v>1243</v>
      </c>
      <c r="P29" s="165">
        <f t="shared" si="0"/>
        <v>0</v>
      </c>
      <c r="Q29" s="158">
        <f t="shared" si="1"/>
        <v>0.16666666666666666</v>
      </c>
      <c r="R29" s="158">
        <f t="shared" si="2"/>
        <v>0.6</v>
      </c>
      <c r="S29" s="158">
        <f t="shared" si="3"/>
        <v>0</v>
      </c>
      <c r="T29" s="158">
        <f t="shared" si="4"/>
        <v>0.25</v>
      </c>
      <c r="U29" s="158">
        <f t="shared" si="5"/>
        <v>0</v>
      </c>
      <c r="V29" s="159">
        <f t="shared" si="6"/>
        <v>0.25</v>
      </c>
      <c r="W29" s="167">
        <f t="shared" si="7"/>
        <v>0.16216216216216217</v>
      </c>
      <c r="X29" s="158">
        <v>0.08108108108108109</v>
      </c>
      <c r="Y29" s="159">
        <v>0.32432432432432434</v>
      </c>
      <c r="Z29" s="500">
        <v>0.11</v>
      </c>
      <c r="AA29" s="127">
        <v>0.11</v>
      </c>
      <c r="AB29" s="210">
        <v>0.39</v>
      </c>
    </row>
    <row r="30" spans="1:28" s="129" customFormat="1" ht="13.5" customHeight="1">
      <c r="A30" s="617"/>
      <c r="B30" s="456">
        <v>25</v>
      </c>
      <c r="C30" s="532">
        <v>0</v>
      </c>
      <c r="D30" s="533">
        <v>0</v>
      </c>
      <c r="E30" s="533">
        <v>4</v>
      </c>
      <c r="F30" s="533">
        <v>0</v>
      </c>
      <c r="G30" s="533">
        <v>4</v>
      </c>
      <c r="H30" s="533">
        <v>1</v>
      </c>
      <c r="I30" s="534">
        <v>0</v>
      </c>
      <c r="J30" s="422">
        <v>9</v>
      </c>
      <c r="K30" s="133">
        <v>5</v>
      </c>
      <c r="L30" s="134">
        <v>6</v>
      </c>
      <c r="M30" s="135">
        <v>303</v>
      </c>
      <c r="N30" s="136">
        <v>282</v>
      </c>
      <c r="O30" s="137">
        <v>1169</v>
      </c>
      <c r="P30" s="169">
        <f t="shared" si="0"/>
        <v>0</v>
      </c>
      <c r="Q30" s="161">
        <f t="shared" si="1"/>
        <v>0</v>
      </c>
      <c r="R30" s="161">
        <f t="shared" si="2"/>
        <v>0.8</v>
      </c>
      <c r="S30" s="161">
        <f t="shared" si="3"/>
        <v>0</v>
      </c>
      <c r="T30" s="161">
        <f t="shared" si="4"/>
        <v>1</v>
      </c>
      <c r="U30" s="161">
        <f t="shared" si="5"/>
        <v>0.25</v>
      </c>
      <c r="V30" s="162">
        <f t="shared" si="6"/>
        <v>0</v>
      </c>
      <c r="W30" s="171">
        <f t="shared" si="7"/>
        <v>0.24324324324324326</v>
      </c>
      <c r="X30" s="161">
        <v>0.13513513513513514</v>
      </c>
      <c r="Y30" s="162">
        <v>0.16216216216216217</v>
      </c>
      <c r="Z30" s="501">
        <v>0.1</v>
      </c>
      <c r="AA30" s="140">
        <v>0.09</v>
      </c>
      <c r="AB30" s="212">
        <v>0.37</v>
      </c>
    </row>
    <row r="31" spans="1:28" s="129" customFormat="1" ht="13.5" customHeight="1">
      <c r="A31" s="616">
        <v>7</v>
      </c>
      <c r="B31" s="454">
        <v>26</v>
      </c>
      <c r="C31" s="529">
        <v>2</v>
      </c>
      <c r="D31" s="530">
        <v>0</v>
      </c>
      <c r="E31" s="530">
        <v>0</v>
      </c>
      <c r="F31" s="530">
        <v>0</v>
      </c>
      <c r="G31" s="530">
        <v>0</v>
      </c>
      <c r="H31" s="530">
        <v>0</v>
      </c>
      <c r="I31" s="531">
        <v>0</v>
      </c>
      <c r="J31" s="419">
        <v>2</v>
      </c>
      <c r="K31" s="118">
        <v>1</v>
      </c>
      <c r="L31" s="119">
        <v>11</v>
      </c>
      <c r="M31" s="121">
        <v>316</v>
      </c>
      <c r="N31" s="122">
        <v>241</v>
      </c>
      <c r="O31" s="123">
        <v>1380</v>
      </c>
      <c r="P31" s="165">
        <f t="shared" si="0"/>
        <v>0.6666666666666666</v>
      </c>
      <c r="Q31" s="158">
        <f t="shared" si="1"/>
        <v>0</v>
      </c>
      <c r="R31" s="158">
        <f t="shared" si="2"/>
        <v>0</v>
      </c>
      <c r="S31" s="158">
        <f t="shared" si="3"/>
        <v>0</v>
      </c>
      <c r="T31" s="158">
        <f t="shared" si="4"/>
        <v>0</v>
      </c>
      <c r="U31" s="158">
        <f t="shared" si="5"/>
        <v>0</v>
      </c>
      <c r="V31" s="168">
        <f t="shared" si="6"/>
        <v>0</v>
      </c>
      <c r="W31" s="167">
        <f t="shared" si="7"/>
        <v>0.05405405405405406</v>
      </c>
      <c r="X31" s="158">
        <v>0.02702702702702703</v>
      </c>
      <c r="Y31" s="159">
        <v>0.2972972972972973</v>
      </c>
      <c r="Z31" s="500">
        <v>0.1</v>
      </c>
      <c r="AA31" s="127">
        <v>0.08</v>
      </c>
      <c r="AB31" s="210">
        <v>0.43</v>
      </c>
    </row>
    <row r="32" spans="1:28" s="129" customFormat="1" ht="13.5" customHeight="1">
      <c r="A32" s="616"/>
      <c r="B32" s="454">
        <v>27</v>
      </c>
      <c r="C32" s="529">
        <v>1</v>
      </c>
      <c r="D32" s="530">
        <v>0</v>
      </c>
      <c r="E32" s="530">
        <v>0</v>
      </c>
      <c r="F32" s="530">
        <v>1</v>
      </c>
      <c r="G32" s="530">
        <v>3</v>
      </c>
      <c r="H32" s="530">
        <v>1</v>
      </c>
      <c r="I32" s="531">
        <v>0</v>
      </c>
      <c r="J32" s="419">
        <v>6</v>
      </c>
      <c r="K32" s="118">
        <v>4</v>
      </c>
      <c r="L32" s="119">
        <v>12</v>
      </c>
      <c r="M32" s="121">
        <v>277</v>
      </c>
      <c r="N32" s="122">
        <v>320</v>
      </c>
      <c r="O32" s="123">
        <v>1111</v>
      </c>
      <c r="P32" s="165">
        <f t="shared" si="0"/>
        <v>0.3333333333333333</v>
      </c>
      <c r="Q32" s="158">
        <f t="shared" si="1"/>
        <v>0</v>
      </c>
      <c r="R32" s="158">
        <f t="shared" si="2"/>
        <v>0</v>
      </c>
      <c r="S32" s="158">
        <f t="shared" si="3"/>
        <v>0.09090909090909091</v>
      </c>
      <c r="T32" s="158">
        <f t="shared" si="4"/>
        <v>0.75</v>
      </c>
      <c r="U32" s="158">
        <f t="shared" si="5"/>
        <v>0.25</v>
      </c>
      <c r="V32" s="168">
        <f t="shared" si="6"/>
        <v>0</v>
      </c>
      <c r="W32" s="167">
        <f t="shared" si="7"/>
        <v>0.16216216216216217</v>
      </c>
      <c r="X32" s="158">
        <v>0.10810810810810811</v>
      </c>
      <c r="Y32" s="159">
        <v>0.32432432432432434</v>
      </c>
      <c r="Z32" s="500">
        <v>0.09</v>
      </c>
      <c r="AA32" s="127">
        <v>0.1</v>
      </c>
      <c r="AB32" s="210">
        <v>0.35</v>
      </c>
    </row>
    <row r="33" spans="1:28" s="129" customFormat="1" ht="13.5" customHeight="1">
      <c r="A33" s="616"/>
      <c r="B33" s="454">
        <v>28</v>
      </c>
      <c r="C33" s="529">
        <v>0</v>
      </c>
      <c r="D33" s="530">
        <v>0</v>
      </c>
      <c r="E33" s="530">
        <v>0</v>
      </c>
      <c r="F33" s="530">
        <v>2</v>
      </c>
      <c r="G33" s="530">
        <v>0</v>
      </c>
      <c r="H33" s="530">
        <v>0</v>
      </c>
      <c r="I33" s="531">
        <v>0</v>
      </c>
      <c r="J33" s="419">
        <v>2</v>
      </c>
      <c r="K33" s="118">
        <v>5</v>
      </c>
      <c r="L33" s="119">
        <v>15</v>
      </c>
      <c r="M33" s="121">
        <v>308</v>
      </c>
      <c r="N33" s="122">
        <v>383</v>
      </c>
      <c r="O33" s="123">
        <v>1182</v>
      </c>
      <c r="P33" s="165">
        <f t="shared" si="0"/>
        <v>0</v>
      </c>
      <c r="Q33" s="158">
        <f t="shared" si="1"/>
        <v>0</v>
      </c>
      <c r="R33" s="158">
        <f t="shared" si="2"/>
        <v>0</v>
      </c>
      <c r="S33" s="158">
        <f t="shared" si="3"/>
        <v>0.18181818181818182</v>
      </c>
      <c r="T33" s="158">
        <f t="shared" si="4"/>
        <v>0</v>
      </c>
      <c r="U33" s="158">
        <f t="shared" si="5"/>
        <v>0</v>
      </c>
      <c r="V33" s="168">
        <f t="shared" si="6"/>
        <v>0</v>
      </c>
      <c r="W33" s="167">
        <f t="shared" si="7"/>
        <v>0.05405405405405406</v>
      </c>
      <c r="X33" s="158">
        <v>0.13513513513513514</v>
      </c>
      <c r="Y33" s="159">
        <v>0.40540540540540543</v>
      </c>
      <c r="Z33" s="500">
        <v>0.1</v>
      </c>
      <c r="AA33" s="127">
        <v>0.12</v>
      </c>
      <c r="AB33" s="210">
        <v>0.37</v>
      </c>
    </row>
    <row r="34" spans="1:28" s="129" customFormat="1" ht="13.5" customHeight="1">
      <c r="A34" s="616"/>
      <c r="B34" s="454">
        <v>29</v>
      </c>
      <c r="C34" s="529">
        <v>0</v>
      </c>
      <c r="D34" s="530">
        <v>1</v>
      </c>
      <c r="E34" s="530">
        <v>1</v>
      </c>
      <c r="F34" s="530">
        <v>1</v>
      </c>
      <c r="G34" s="530">
        <v>0</v>
      </c>
      <c r="H34" s="530">
        <v>0</v>
      </c>
      <c r="I34" s="531">
        <v>0</v>
      </c>
      <c r="J34" s="419">
        <v>3</v>
      </c>
      <c r="K34" s="118">
        <v>6</v>
      </c>
      <c r="L34" s="119">
        <v>7</v>
      </c>
      <c r="M34" s="121">
        <v>211</v>
      </c>
      <c r="N34" s="122">
        <v>321</v>
      </c>
      <c r="O34" s="123">
        <v>878</v>
      </c>
      <c r="P34" s="165">
        <f t="shared" si="0"/>
        <v>0</v>
      </c>
      <c r="Q34" s="158">
        <f t="shared" si="1"/>
        <v>0.16666666666666666</v>
      </c>
      <c r="R34" s="158">
        <f t="shared" si="2"/>
        <v>0.2</v>
      </c>
      <c r="S34" s="158">
        <f t="shared" si="3"/>
        <v>0.09090909090909091</v>
      </c>
      <c r="T34" s="158">
        <f t="shared" si="4"/>
        <v>0</v>
      </c>
      <c r="U34" s="158">
        <f t="shared" si="5"/>
        <v>0</v>
      </c>
      <c r="V34" s="168">
        <f t="shared" si="6"/>
        <v>0</v>
      </c>
      <c r="W34" s="167">
        <f t="shared" si="7"/>
        <v>0.08108108108108109</v>
      </c>
      <c r="X34" s="158">
        <v>0.16216216216216217</v>
      </c>
      <c r="Y34" s="159">
        <v>0.1891891891891892</v>
      </c>
      <c r="Z34" s="500">
        <v>0.07</v>
      </c>
      <c r="AA34" s="127">
        <v>0.1</v>
      </c>
      <c r="AB34" s="210">
        <v>0.28</v>
      </c>
    </row>
    <row r="35" spans="1:28" s="129" customFormat="1" ht="13.5" customHeight="1">
      <c r="A35" s="616"/>
      <c r="B35" s="454">
        <v>30</v>
      </c>
      <c r="C35" s="529">
        <v>0</v>
      </c>
      <c r="D35" s="530">
        <v>0</v>
      </c>
      <c r="E35" s="530">
        <v>0</v>
      </c>
      <c r="F35" s="530">
        <v>0</v>
      </c>
      <c r="G35" s="530">
        <v>0</v>
      </c>
      <c r="H35" s="530">
        <v>3</v>
      </c>
      <c r="I35" s="531">
        <v>0</v>
      </c>
      <c r="J35" s="419">
        <v>3</v>
      </c>
      <c r="K35" s="118">
        <v>2</v>
      </c>
      <c r="L35" s="119">
        <v>6</v>
      </c>
      <c r="M35" s="121">
        <v>312</v>
      </c>
      <c r="N35" s="122">
        <v>344</v>
      </c>
      <c r="O35" s="123">
        <v>1040</v>
      </c>
      <c r="P35" s="165">
        <f t="shared" si="0"/>
        <v>0</v>
      </c>
      <c r="Q35" s="158">
        <f t="shared" si="1"/>
        <v>0</v>
      </c>
      <c r="R35" s="158">
        <f t="shared" si="2"/>
        <v>0</v>
      </c>
      <c r="S35" s="158">
        <f t="shared" si="3"/>
        <v>0</v>
      </c>
      <c r="T35" s="158">
        <f t="shared" si="4"/>
        <v>0</v>
      </c>
      <c r="U35" s="158">
        <f t="shared" si="5"/>
        <v>0.75</v>
      </c>
      <c r="V35" s="168">
        <f t="shared" si="6"/>
        <v>0</v>
      </c>
      <c r="W35" s="167">
        <f t="shared" si="7"/>
        <v>0.08108108108108109</v>
      </c>
      <c r="X35" s="158">
        <v>0.05405405405405406</v>
      </c>
      <c r="Y35" s="159">
        <v>0.16216216216216217</v>
      </c>
      <c r="Z35" s="500">
        <v>0.1</v>
      </c>
      <c r="AA35" s="127">
        <v>0.11</v>
      </c>
      <c r="AB35" s="210">
        <v>0.33</v>
      </c>
    </row>
    <row r="36" spans="1:28" s="129" customFormat="1" ht="13.5" customHeight="1">
      <c r="A36" s="618">
        <v>8</v>
      </c>
      <c r="B36" s="453">
        <v>31</v>
      </c>
      <c r="C36" s="535">
        <v>0</v>
      </c>
      <c r="D36" s="536">
        <v>0</v>
      </c>
      <c r="E36" s="536">
        <v>2</v>
      </c>
      <c r="F36" s="536">
        <v>0</v>
      </c>
      <c r="G36" s="536">
        <v>0</v>
      </c>
      <c r="H36" s="536">
        <v>0</v>
      </c>
      <c r="I36" s="537">
        <v>1</v>
      </c>
      <c r="J36" s="428">
        <v>3</v>
      </c>
      <c r="K36" s="176">
        <v>10</v>
      </c>
      <c r="L36" s="176">
        <v>3</v>
      </c>
      <c r="M36" s="152">
        <v>289</v>
      </c>
      <c r="N36" s="153">
        <v>363</v>
      </c>
      <c r="O36" s="154">
        <v>868</v>
      </c>
      <c r="P36" s="172">
        <f t="shared" si="0"/>
        <v>0</v>
      </c>
      <c r="Q36" s="173">
        <f t="shared" si="1"/>
        <v>0</v>
      </c>
      <c r="R36" s="173">
        <f t="shared" si="2"/>
        <v>0.4</v>
      </c>
      <c r="S36" s="173">
        <f t="shared" si="3"/>
        <v>0</v>
      </c>
      <c r="T36" s="173">
        <f t="shared" si="4"/>
        <v>0</v>
      </c>
      <c r="U36" s="173">
        <f t="shared" si="5"/>
        <v>0</v>
      </c>
      <c r="V36" s="179">
        <f t="shared" si="6"/>
        <v>0.25</v>
      </c>
      <c r="W36" s="178">
        <f t="shared" si="7"/>
        <v>0.08108108108108109</v>
      </c>
      <c r="X36" s="173">
        <v>0.2702702702702703</v>
      </c>
      <c r="Y36" s="179">
        <v>0.08108108108108109</v>
      </c>
      <c r="Z36" s="502">
        <v>0.09</v>
      </c>
      <c r="AA36" s="213">
        <v>0.11</v>
      </c>
      <c r="AB36" s="214">
        <v>0.27</v>
      </c>
    </row>
    <row r="37" spans="1:28" s="129" customFormat="1" ht="13.5" customHeight="1">
      <c r="A37" s="616"/>
      <c r="B37" s="459">
        <v>32</v>
      </c>
      <c r="C37" s="529">
        <v>0</v>
      </c>
      <c r="D37" s="530">
        <v>4</v>
      </c>
      <c r="E37" s="530">
        <v>0</v>
      </c>
      <c r="F37" s="530">
        <v>3</v>
      </c>
      <c r="G37" s="530">
        <v>0</v>
      </c>
      <c r="H37" s="530">
        <v>0</v>
      </c>
      <c r="I37" s="531">
        <v>0</v>
      </c>
      <c r="J37" s="419">
        <v>7</v>
      </c>
      <c r="K37" s="118">
        <v>8</v>
      </c>
      <c r="L37" s="118">
        <v>10</v>
      </c>
      <c r="M37" s="121">
        <v>206</v>
      </c>
      <c r="N37" s="122">
        <v>355</v>
      </c>
      <c r="O37" s="123">
        <v>791</v>
      </c>
      <c r="P37" s="165">
        <f t="shared" si="0"/>
        <v>0</v>
      </c>
      <c r="Q37" s="158">
        <f t="shared" si="1"/>
        <v>0.6666666666666666</v>
      </c>
      <c r="R37" s="158">
        <f t="shared" si="2"/>
        <v>0</v>
      </c>
      <c r="S37" s="158">
        <f t="shared" si="3"/>
        <v>0.2727272727272727</v>
      </c>
      <c r="T37" s="158">
        <f t="shared" si="4"/>
        <v>0</v>
      </c>
      <c r="U37" s="158">
        <f t="shared" si="5"/>
        <v>0</v>
      </c>
      <c r="V37" s="159">
        <f t="shared" si="6"/>
        <v>0</v>
      </c>
      <c r="W37" s="167">
        <f t="shared" si="7"/>
        <v>0.1891891891891892</v>
      </c>
      <c r="X37" s="158">
        <v>0.21621621621621623</v>
      </c>
      <c r="Y37" s="159">
        <v>0.2702702702702703</v>
      </c>
      <c r="Z37" s="500">
        <v>0.07</v>
      </c>
      <c r="AA37" s="206">
        <v>0.11</v>
      </c>
      <c r="AB37" s="207">
        <v>0.26</v>
      </c>
    </row>
    <row r="38" spans="1:28" s="129" customFormat="1" ht="13.5" customHeight="1">
      <c r="A38" s="616"/>
      <c r="B38" s="454">
        <v>33</v>
      </c>
      <c r="C38" s="529">
        <v>0</v>
      </c>
      <c r="D38" s="530">
        <v>1</v>
      </c>
      <c r="E38" s="530">
        <v>2</v>
      </c>
      <c r="F38" s="530">
        <v>1</v>
      </c>
      <c r="G38" s="530">
        <v>0</v>
      </c>
      <c r="H38" s="530">
        <v>0</v>
      </c>
      <c r="I38" s="531">
        <v>0</v>
      </c>
      <c r="J38" s="419">
        <v>4</v>
      </c>
      <c r="K38" s="118">
        <v>3</v>
      </c>
      <c r="L38" s="118">
        <v>11</v>
      </c>
      <c r="M38" s="121">
        <v>264</v>
      </c>
      <c r="N38" s="122">
        <v>330</v>
      </c>
      <c r="O38" s="123">
        <v>587</v>
      </c>
      <c r="P38" s="165">
        <f t="shared" si="0"/>
        <v>0</v>
      </c>
      <c r="Q38" s="158">
        <f t="shared" si="1"/>
        <v>0.16666666666666666</v>
      </c>
      <c r="R38" s="158">
        <f t="shared" si="2"/>
        <v>0.4</v>
      </c>
      <c r="S38" s="158">
        <f t="shared" si="3"/>
        <v>0.09090909090909091</v>
      </c>
      <c r="T38" s="158">
        <f t="shared" si="4"/>
        <v>0</v>
      </c>
      <c r="U38" s="158">
        <f t="shared" si="5"/>
        <v>0</v>
      </c>
      <c r="V38" s="159">
        <f t="shared" si="6"/>
        <v>0</v>
      </c>
      <c r="W38" s="167">
        <f t="shared" si="7"/>
        <v>0.10810810810810811</v>
      </c>
      <c r="X38" s="158">
        <v>0.08108108108108109</v>
      </c>
      <c r="Y38" s="159">
        <v>0.2972972972972973</v>
      </c>
      <c r="Z38" s="500">
        <v>0.08</v>
      </c>
      <c r="AA38" s="206">
        <v>0.11</v>
      </c>
      <c r="AB38" s="207">
        <v>0.19</v>
      </c>
    </row>
    <row r="39" spans="1:28" s="129" customFormat="1" ht="13.5" customHeight="1">
      <c r="A39" s="617"/>
      <c r="B39" s="456">
        <v>34</v>
      </c>
      <c r="C39" s="532">
        <v>0</v>
      </c>
      <c r="D39" s="533">
        <v>0</v>
      </c>
      <c r="E39" s="533">
        <v>0</v>
      </c>
      <c r="F39" s="533">
        <v>1</v>
      </c>
      <c r="G39" s="533">
        <v>0</v>
      </c>
      <c r="H39" s="533">
        <v>0</v>
      </c>
      <c r="I39" s="534">
        <v>0</v>
      </c>
      <c r="J39" s="422">
        <v>1</v>
      </c>
      <c r="K39" s="133">
        <v>6</v>
      </c>
      <c r="L39" s="133">
        <v>4</v>
      </c>
      <c r="M39" s="135">
        <v>247</v>
      </c>
      <c r="N39" s="136">
        <v>364</v>
      </c>
      <c r="O39" s="137">
        <v>743</v>
      </c>
      <c r="P39" s="169">
        <f t="shared" si="0"/>
        <v>0</v>
      </c>
      <c r="Q39" s="161">
        <f t="shared" si="1"/>
        <v>0</v>
      </c>
      <c r="R39" s="161">
        <f t="shared" si="2"/>
        <v>0</v>
      </c>
      <c r="S39" s="161">
        <f t="shared" si="3"/>
        <v>0.09090909090909091</v>
      </c>
      <c r="T39" s="161">
        <f t="shared" si="4"/>
        <v>0</v>
      </c>
      <c r="U39" s="161">
        <f t="shared" si="5"/>
        <v>0</v>
      </c>
      <c r="V39" s="162">
        <f t="shared" si="6"/>
        <v>0</v>
      </c>
      <c r="W39" s="171">
        <f t="shared" si="7"/>
        <v>0.02702702702702703</v>
      </c>
      <c r="X39" s="161">
        <v>0.16216216216216217</v>
      </c>
      <c r="Y39" s="162">
        <v>0.10810810810810811</v>
      </c>
      <c r="Z39" s="501">
        <v>0.08</v>
      </c>
      <c r="AA39" s="208">
        <v>0.12</v>
      </c>
      <c r="AB39" s="209">
        <v>0.24</v>
      </c>
    </row>
    <row r="40" spans="1:28" s="129" customFormat="1" ht="13.5" customHeight="1">
      <c r="A40" s="616">
        <v>9</v>
      </c>
      <c r="B40" s="470">
        <v>35</v>
      </c>
      <c r="C40" s="529">
        <v>0</v>
      </c>
      <c r="D40" s="530">
        <v>0</v>
      </c>
      <c r="E40" s="530">
        <v>0</v>
      </c>
      <c r="F40" s="530">
        <v>2</v>
      </c>
      <c r="G40" s="530">
        <v>0</v>
      </c>
      <c r="H40" s="530">
        <v>1</v>
      </c>
      <c r="I40" s="531">
        <v>0</v>
      </c>
      <c r="J40" s="419">
        <v>3</v>
      </c>
      <c r="K40" s="118">
        <v>6</v>
      </c>
      <c r="L40" s="118">
        <v>8</v>
      </c>
      <c r="M40" s="121">
        <v>267</v>
      </c>
      <c r="N40" s="122">
        <v>287</v>
      </c>
      <c r="O40" s="123">
        <v>511</v>
      </c>
      <c r="P40" s="165">
        <f t="shared" si="0"/>
        <v>0</v>
      </c>
      <c r="Q40" s="158">
        <f t="shared" si="1"/>
        <v>0</v>
      </c>
      <c r="R40" s="158">
        <f t="shared" si="2"/>
        <v>0</v>
      </c>
      <c r="S40" s="158">
        <f t="shared" si="3"/>
        <v>0.18181818181818182</v>
      </c>
      <c r="T40" s="158">
        <f t="shared" si="4"/>
        <v>0</v>
      </c>
      <c r="U40" s="158">
        <f t="shared" si="5"/>
        <v>0.25</v>
      </c>
      <c r="V40" s="159">
        <f t="shared" si="6"/>
        <v>0</v>
      </c>
      <c r="W40" s="167">
        <f t="shared" si="7"/>
        <v>0.08108108108108109</v>
      </c>
      <c r="X40" s="158">
        <v>0.16216216216216217</v>
      </c>
      <c r="Y40" s="159">
        <v>0.21621621621621623</v>
      </c>
      <c r="Z40" s="500">
        <v>0.08</v>
      </c>
      <c r="AA40" s="206">
        <v>0.09</v>
      </c>
      <c r="AB40" s="207">
        <v>0.16</v>
      </c>
    </row>
    <row r="41" spans="1:28" s="129" customFormat="1" ht="13.5" customHeight="1">
      <c r="A41" s="616"/>
      <c r="B41" s="470">
        <v>36</v>
      </c>
      <c r="C41" s="529">
        <v>0</v>
      </c>
      <c r="D41" s="530">
        <v>1</v>
      </c>
      <c r="E41" s="530">
        <v>0</v>
      </c>
      <c r="F41" s="530">
        <v>0</v>
      </c>
      <c r="G41" s="530">
        <v>0</v>
      </c>
      <c r="H41" s="530">
        <v>0</v>
      </c>
      <c r="I41" s="531">
        <v>0</v>
      </c>
      <c r="J41" s="419">
        <v>1</v>
      </c>
      <c r="K41" s="118">
        <v>3</v>
      </c>
      <c r="L41" s="118">
        <v>7</v>
      </c>
      <c r="M41" s="121">
        <v>222</v>
      </c>
      <c r="N41" s="122">
        <v>302</v>
      </c>
      <c r="O41" s="123">
        <v>721</v>
      </c>
      <c r="P41" s="165">
        <f t="shared" si="0"/>
        <v>0</v>
      </c>
      <c r="Q41" s="158">
        <f t="shared" si="1"/>
        <v>0.16666666666666666</v>
      </c>
      <c r="R41" s="158">
        <f t="shared" si="2"/>
        <v>0</v>
      </c>
      <c r="S41" s="158">
        <f t="shared" si="3"/>
        <v>0</v>
      </c>
      <c r="T41" s="158">
        <f t="shared" si="4"/>
        <v>0</v>
      </c>
      <c r="U41" s="158">
        <f t="shared" si="5"/>
        <v>0</v>
      </c>
      <c r="V41" s="159">
        <f t="shared" si="6"/>
        <v>0</v>
      </c>
      <c r="W41" s="167">
        <f t="shared" si="7"/>
        <v>0.02702702702702703</v>
      </c>
      <c r="X41" s="158">
        <v>0.08108108108108109</v>
      </c>
      <c r="Y41" s="159">
        <v>0.1891891891891892</v>
      </c>
      <c r="Z41" s="500">
        <v>0.07</v>
      </c>
      <c r="AA41" s="206">
        <v>0.1</v>
      </c>
      <c r="AB41" s="207">
        <v>0.23</v>
      </c>
    </row>
    <row r="42" spans="1:28" s="129" customFormat="1" ht="13.5" customHeight="1">
      <c r="A42" s="616"/>
      <c r="B42" s="470">
        <v>37</v>
      </c>
      <c r="C42" s="529">
        <v>0</v>
      </c>
      <c r="D42" s="530">
        <v>0</v>
      </c>
      <c r="E42" s="530">
        <v>2</v>
      </c>
      <c r="F42" s="530">
        <v>0</v>
      </c>
      <c r="G42" s="530">
        <v>0</v>
      </c>
      <c r="H42" s="530">
        <v>0</v>
      </c>
      <c r="I42" s="531">
        <v>0</v>
      </c>
      <c r="J42" s="419">
        <v>2</v>
      </c>
      <c r="K42" s="118">
        <v>6</v>
      </c>
      <c r="L42" s="118">
        <v>2</v>
      </c>
      <c r="M42" s="121">
        <v>267</v>
      </c>
      <c r="N42" s="122">
        <v>336</v>
      </c>
      <c r="O42" s="123">
        <v>612</v>
      </c>
      <c r="P42" s="165">
        <f t="shared" si="0"/>
        <v>0</v>
      </c>
      <c r="Q42" s="158">
        <f t="shared" si="1"/>
        <v>0</v>
      </c>
      <c r="R42" s="158">
        <f t="shared" si="2"/>
        <v>0.4</v>
      </c>
      <c r="S42" s="158">
        <f t="shared" si="3"/>
        <v>0</v>
      </c>
      <c r="T42" s="158">
        <f t="shared" si="4"/>
        <v>0</v>
      </c>
      <c r="U42" s="158">
        <f t="shared" si="5"/>
        <v>0</v>
      </c>
      <c r="V42" s="159">
        <f t="shared" si="6"/>
        <v>0</v>
      </c>
      <c r="W42" s="167">
        <f t="shared" si="7"/>
        <v>0.05405405405405406</v>
      </c>
      <c r="X42" s="158">
        <v>0.16216216216216217</v>
      </c>
      <c r="Y42" s="159">
        <v>0.05405405405405406</v>
      </c>
      <c r="Z42" s="500">
        <v>0.08</v>
      </c>
      <c r="AA42" s="206">
        <v>0.11</v>
      </c>
      <c r="AB42" s="207">
        <v>0.19</v>
      </c>
    </row>
    <row r="43" spans="1:28" s="129" customFormat="1" ht="13.5" customHeight="1">
      <c r="A43" s="616"/>
      <c r="B43" s="470">
        <v>38</v>
      </c>
      <c r="C43" s="529">
        <v>0</v>
      </c>
      <c r="D43" s="530">
        <v>0</v>
      </c>
      <c r="E43" s="530">
        <v>0</v>
      </c>
      <c r="F43" s="530">
        <v>0</v>
      </c>
      <c r="G43" s="530">
        <v>0</v>
      </c>
      <c r="H43" s="530">
        <v>1</v>
      </c>
      <c r="I43" s="531">
        <v>0</v>
      </c>
      <c r="J43" s="419">
        <v>1</v>
      </c>
      <c r="K43" s="118">
        <v>2</v>
      </c>
      <c r="L43" s="118">
        <v>7</v>
      </c>
      <c r="M43" s="121">
        <v>255</v>
      </c>
      <c r="N43" s="122">
        <v>387</v>
      </c>
      <c r="O43" s="123">
        <v>747</v>
      </c>
      <c r="P43" s="165">
        <f t="shared" si="0"/>
        <v>0</v>
      </c>
      <c r="Q43" s="158">
        <f t="shared" si="1"/>
        <v>0</v>
      </c>
      <c r="R43" s="158">
        <f t="shared" si="2"/>
        <v>0</v>
      </c>
      <c r="S43" s="158">
        <f t="shared" si="3"/>
        <v>0</v>
      </c>
      <c r="T43" s="158">
        <f t="shared" si="4"/>
        <v>0</v>
      </c>
      <c r="U43" s="158">
        <f t="shared" si="5"/>
        <v>0.25</v>
      </c>
      <c r="V43" s="159">
        <f t="shared" si="6"/>
        <v>0</v>
      </c>
      <c r="W43" s="167">
        <f t="shared" si="7"/>
        <v>0.02702702702702703</v>
      </c>
      <c r="X43" s="158">
        <v>0.05405405405405406</v>
      </c>
      <c r="Y43" s="159">
        <v>0.1891891891891892</v>
      </c>
      <c r="Z43" s="500">
        <v>0.08</v>
      </c>
      <c r="AA43" s="206">
        <v>0.12</v>
      </c>
      <c r="AB43" s="207">
        <v>0.24</v>
      </c>
    </row>
    <row r="44" spans="1:28" s="129" customFormat="1" ht="13.5" customHeight="1">
      <c r="A44" s="617"/>
      <c r="B44" s="469">
        <v>39</v>
      </c>
      <c r="C44" s="532">
        <v>0</v>
      </c>
      <c r="D44" s="533">
        <v>0</v>
      </c>
      <c r="E44" s="533">
        <v>1</v>
      </c>
      <c r="F44" s="533">
        <v>0</v>
      </c>
      <c r="G44" s="533">
        <v>0</v>
      </c>
      <c r="H44" s="533">
        <v>0</v>
      </c>
      <c r="I44" s="534">
        <v>1</v>
      </c>
      <c r="J44" s="422">
        <v>2</v>
      </c>
      <c r="K44" s="133">
        <v>2</v>
      </c>
      <c r="L44" s="133">
        <v>5</v>
      </c>
      <c r="M44" s="135">
        <v>275</v>
      </c>
      <c r="N44" s="136">
        <v>361</v>
      </c>
      <c r="O44" s="137">
        <v>661</v>
      </c>
      <c r="P44" s="169">
        <f t="shared" si="0"/>
        <v>0</v>
      </c>
      <c r="Q44" s="161">
        <f t="shared" si="1"/>
        <v>0</v>
      </c>
      <c r="R44" s="161">
        <f t="shared" si="2"/>
        <v>0.2</v>
      </c>
      <c r="S44" s="161">
        <f t="shared" si="3"/>
        <v>0</v>
      </c>
      <c r="T44" s="161">
        <f t="shared" si="4"/>
        <v>0</v>
      </c>
      <c r="U44" s="161">
        <f t="shared" si="5"/>
        <v>0</v>
      </c>
      <c r="V44" s="162">
        <f t="shared" si="6"/>
        <v>0.25</v>
      </c>
      <c r="W44" s="171">
        <f t="shared" si="7"/>
        <v>0.05405405405405406</v>
      </c>
      <c r="X44" s="161">
        <v>0.05405405405405406</v>
      </c>
      <c r="Y44" s="162">
        <v>0.13513513513513514</v>
      </c>
      <c r="Z44" s="501">
        <v>0.09</v>
      </c>
      <c r="AA44" s="208">
        <v>0.11</v>
      </c>
      <c r="AB44" s="209">
        <v>0.21</v>
      </c>
    </row>
    <row r="45" spans="1:28" s="129" customFormat="1" ht="13.5" customHeight="1">
      <c r="A45" s="618">
        <v>10</v>
      </c>
      <c r="B45" s="471">
        <v>40</v>
      </c>
      <c r="C45" s="535">
        <v>0</v>
      </c>
      <c r="D45" s="536">
        <v>0</v>
      </c>
      <c r="E45" s="536">
        <v>2</v>
      </c>
      <c r="F45" s="536">
        <v>0</v>
      </c>
      <c r="G45" s="536">
        <v>0</v>
      </c>
      <c r="H45" s="536">
        <v>0</v>
      </c>
      <c r="I45" s="537">
        <v>0</v>
      </c>
      <c r="J45" s="428">
        <v>2</v>
      </c>
      <c r="K45" s="176">
        <v>5</v>
      </c>
      <c r="L45" s="176">
        <v>10</v>
      </c>
      <c r="M45" s="152">
        <v>247</v>
      </c>
      <c r="N45" s="153">
        <v>394</v>
      </c>
      <c r="O45" s="154">
        <v>792</v>
      </c>
      <c r="P45" s="172">
        <f t="shared" si="0"/>
        <v>0</v>
      </c>
      <c r="Q45" s="173">
        <f t="shared" si="1"/>
        <v>0</v>
      </c>
      <c r="R45" s="173">
        <f t="shared" si="2"/>
        <v>0.4</v>
      </c>
      <c r="S45" s="173">
        <f t="shared" si="3"/>
        <v>0</v>
      </c>
      <c r="T45" s="173">
        <f t="shared" si="4"/>
        <v>0</v>
      </c>
      <c r="U45" s="173">
        <f t="shared" si="5"/>
        <v>0</v>
      </c>
      <c r="V45" s="179">
        <f t="shared" si="6"/>
        <v>0</v>
      </c>
      <c r="W45" s="178">
        <f t="shared" si="7"/>
        <v>0.05405405405405406</v>
      </c>
      <c r="X45" s="173">
        <v>0.13513513513513514</v>
      </c>
      <c r="Y45" s="179">
        <v>0.2702702702702703</v>
      </c>
      <c r="Z45" s="502">
        <v>0.08</v>
      </c>
      <c r="AA45" s="213">
        <v>0.12</v>
      </c>
      <c r="AB45" s="214">
        <v>0.25</v>
      </c>
    </row>
    <row r="46" spans="1:28" s="129" customFormat="1" ht="13.5" customHeight="1">
      <c r="A46" s="616"/>
      <c r="B46" s="470">
        <v>41</v>
      </c>
      <c r="C46" s="529">
        <v>2</v>
      </c>
      <c r="D46" s="530">
        <v>0</v>
      </c>
      <c r="E46" s="530">
        <v>0</v>
      </c>
      <c r="F46" s="530">
        <v>3</v>
      </c>
      <c r="G46" s="530">
        <v>0</v>
      </c>
      <c r="H46" s="530">
        <v>1</v>
      </c>
      <c r="I46" s="531">
        <v>0</v>
      </c>
      <c r="J46" s="419">
        <v>6</v>
      </c>
      <c r="K46" s="118">
        <v>2</v>
      </c>
      <c r="L46" s="118">
        <v>2</v>
      </c>
      <c r="M46" s="121">
        <v>275</v>
      </c>
      <c r="N46" s="122">
        <v>376</v>
      </c>
      <c r="O46" s="123">
        <v>702</v>
      </c>
      <c r="P46" s="165">
        <f t="shared" si="0"/>
        <v>0.6666666666666666</v>
      </c>
      <c r="Q46" s="158">
        <f t="shared" si="1"/>
        <v>0</v>
      </c>
      <c r="R46" s="158">
        <f t="shared" si="2"/>
        <v>0</v>
      </c>
      <c r="S46" s="158">
        <f t="shared" si="3"/>
        <v>0.2727272727272727</v>
      </c>
      <c r="T46" s="158">
        <f t="shared" si="4"/>
        <v>0</v>
      </c>
      <c r="U46" s="158">
        <f t="shared" si="5"/>
        <v>0.25</v>
      </c>
      <c r="V46" s="159">
        <f t="shared" si="6"/>
        <v>0</v>
      </c>
      <c r="W46" s="167">
        <f t="shared" si="7"/>
        <v>0.16216216216216217</v>
      </c>
      <c r="X46" s="158">
        <v>0.05405405405405406</v>
      </c>
      <c r="Y46" s="159">
        <v>0.05405405405405406</v>
      </c>
      <c r="Z46" s="500">
        <v>0.09</v>
      </c>
      <c r="AA46" s="206">
        <v>0.12</v>
      </c>
      <c r="AB46" s="207">
        <v>0.22</v>
      </c>
    </row>
    <row r="47" spans="1:28" s="129" customFormat="1" ht="13.5" customHeight="1">
      <c r="A47" s="616"/>
      <c r="B47" s="470">
        <v>42</v>
      </c>
      <c r="C47" s="529">
        <v>0</v>
      </c>
      <c r="D47" s="530">
        <v>0</v>
      </c>
      <c r="E47" s="530">
        <v>4</v>
      </c>
      <c r="F47" s="530">
        <v>0</v>
      </c>
      <c r="G47" s="530">
        <v>0</v>
      </c>
      <c r="H47" s="530">
        <v>0</v>
      </c>
      <c r="I47" s="531">
        <v>0</v>
      </c>
      <c r="J47" s="419">
        <v>4</v>
      </c>
      <c r="K47" s="118">
        <v>7</v>
      </c>
      <c r="L47" s="118">
        <v>7</v>
      </c>
      <c r="M47" s="121">
        <v>235</v>
      </c>
      <c r="N47" s="122">
        <v>435</v>
      </c>
      <c r="O47" s="123">
        <v>701</v>
      </c>
      <c r="P47" s="165">
        <f t="shared" si="0"/>
        <v>0</v>
      </c>
      <c r="Q47" s="158">
        <f t="shared" si="1"/>
        <v>0</v>
      </c>
      <c r="R47" s="158">
        <f t="shared" si="2"/>
        <v>0.8</v>
      </c>
      <c r="S47" s="158">
        <f t="shared" si="3"/>
        <v>0</v>
      </c>
      <c r="T47" s="158">
        <f t="shared" si="4"/>
        <v>0</v>
      </c>
      <c r="U47" s="158">
        <f t="shared" si="5"/>
        <v>0</v>
      </c>
      <c r="V47" s="159">
        <f t="shared" si="6"/>
        <v>0</v>
      </c>
      <c r="W47" s="167">
        <f t="shared" si="7"/>
        <v>0.10810810810810811</v>
      </c>
      <c r="X47" s="158">
        <v>0.1891891891891892</v>
      </c>
      <c r="Y47" s="159">
        <v>0.1891891891891892</v>
      </c>
      <c r="Z47" s="500">
        <v>0.07</v>
      </c>
      <c r="AA47" s="206">
        <v>0.14</v>
      </c>
      <c r="AB47" s="207">
        <v>0.22</v>
      </c>
    </row>
    <row r="48" spans="1:28" s="129" customFormat="1" ht="13.5" customHeight="1">
      <c r="A48" s="616"/>
      <c r="B48" s="470">
        <v>43</v>
      </c>
      <c r="C48" s="529">
        <v>0</v>
      </c>
      <c r="D48" s="530">
        <v>0</v>
      </c>
      <c r="E48" s="530">
        <v>2</v>
      </c>
      <c r="F48" s="530">
        <v>1</v>
      </c>
      <c r="G48" s="530">
        <v>0</v>
      </c>
      <c r="H48" s="530">
        <v>1</v>
      </c>
      <c r="I48" s="531">
        <v>1</v>
      </c>
      <c r="J48" s="419">
        <v>5</v>
      </c>
      <c r="K48" s="118">
        <v>3</v>
      </c>
      <c r="L48" s="118">
        <v>3</v>
      </c>
      <c r="M48" s="121">
        <v>250</v>
      </c>
      <c r="N48" s="122">
        <v>481</v>
      </c>
      <c r="O48" s="123">
        <v>915</v>
      </c>
      <c r="P48" s="165">
        <f t="shared" si="0"/>
        <v>0</v>
      </c>
      <c r="Q48" s="158">
        <f t="shared" si="1"/>
        <v>0</v>
      </c>
      <c r="R48" s="158">
        <f t="shared" si="2"/>
        <v>0.4</v>
      </c>
      <c r="S48" s="158">
        <f t="shared" si="3"/>
        <v>0.09090909090909091</v>
      </c>
      <c r="T48" s="158">
        <f t="shared" si="4"/>
        <v>0</v>
      </c>
      <c r="U48" s="158">
        <f t="shared" si="5"/>
        <v>0.25</v>
      </c>
      <c r="V48" s="159">
        <f t="shared" si="6"/>
        <v>0.25</v>
      </c>
      <c r="W48" s="167">
        <f t="shared" si="7"/>
        <v>0.13513513513513514</v>
      </c>
      <c r="X48" s="158">
        <v>0.08108108108108109</v>
      </c>
      <c r="Y48" s="159">
        <v>0.08108108108108109</v>
      </c>
      <c r="Z48" s="500">
        <v>0.08</v>
      </c>
      <c r="AA48" s="206">
        <v>0.15</v>
      </c>
      <c r="AB48" s="207">
        <v>0.29</v>
      </c>
    </row>
    <row r="49" spans="1:28" s="129" customFormat="1" ht="13.5" customHeight="1">
      <c r="A49" s="618">
        <v>11</v>
      </c>
      <c r="B49" s="471">
        <v>44</v>
      </c>
      <c r="C49" s="609">
        <v>0</v>
      </c>
      <c r="D49" s="536">
        <v>0</v>
      </c>
      <c r="E49" s="536">
        <v>0</v>
      </c>
      <c r="F49" s="536">
        <v>1</v>
      </c>
      <c r="G49" s="536">
        <v>1</v>
      </c>
      <c r="H49" s="536">
        <v>0</v>
      </c>
      <c r="I49" s="537">
        <v>0</v>
      </c>
      <c r="J49" s="428">
        <v>2</v>
      </c>
      <c r="K49" s="176">
        <v>6</v>
      </c>
      <c r="L49" s="176">
        <v>11</v>
      </c>
      <c r="M49" s="152">
        <v>325</v>
      </c>
      <c r="N49" s="153">
        <v>561</v>
      </c>
      <c r="O49" s="154">
        <v>1029</v>
      </c>
      <c r="P49" s="172">
        <f t="shared" si="0"/>
        <v>0</v>
      </c>
      <c r="Q49" s="173">
        <f t="shared" si="1"/>
        <v>0</v>
      </c>
      <c r="R49" s="173">
        <f t="shared" si="2"/>
        <v>0</v>
      </c>
      <c r="S49" s="173">
        <f t="shared" si="3"/>
        <v>0.09090909090909091</v>
      </c>
      <c r="T49" s="173">
        <f t="shared" si="4"/>
        <v>0.25</v>
      </c>
      <c r="U49" s="173">
        <f t="shared" si="5"/>
        <v>0</v>
      </c>
      <c r="V49" s="179">
        <f t="shared" si="6"/>
        <v>0</v>
      </c>
      <c r="W49" s="178">
        <f t="shared" si="7"/>
        <v>0.05405405405405406</v>
      </c>
      <c r="X49" s="173">
        <v>0.16216216216216217</v>
      </c>
      <c r="Y49" s="179">
        <v>0.2972972972972973</v>
      </c>
      <c r="Z49" s="502">
        <v>0.1</v>
      </c>
      <c r="AA49" s="213">
        <v>0.18</v>
      </c>
      <c r="AB49" s="214">
        <v>0.33</v>
      </c>
    </row>
    <row r="50" spans="1:28" s="129" customFormat="1" ht="13.5" customHeight="1">
      <c r="A50" s="616"/>
      <c r="B50" s="557">
        <v>45</v>
      </c>
      <c r="C50" s="540">
        <v>0</v>
      </c>
      <c r="D50" s="530">
        <v>1</v>
      </c>
      <c r="E50" s="530">
        <v>1</v>
      </c>
      <c r="F50" s="530">
        <v>3</v>
      </c>
      <c r="G50" s="530">
        <v>2</v>
      </c>
      <c r="H50" s="530">
        <v>0</v>
      </c>
      <c r="I50" s="531">
        <v>0</v>
      </c>
      <c r="J50" s="419">
        <v>7</v>
      </c>
      <c r="K50" s="118">
        <v>6</v>
      </c>
      <c r="L50" s="118">
        <v>14</v>
      </c>
      <c r="M50" s="121">
        <v>406</v>
      </c>
      <c r="N50" s="122">
        <v>590</v>
      </c>
      <c r="O50" s="123">
        <v>1029</v>
      </c>
      <c r="P50" s="165">
        <f t="shared" si="0"/>
        <v>0</v>
      </c>
      <c r="Q50" s="158">
        <f t="shared" si="1"/>
        <v>0.16666666666666666</v>
      </c>
      <c r="R50" s="158">
        <f t="shared" si="2"/>
        <v>0.2</v>
      </c>
      <c r="S50" s="158">
        <f t="shared" si="3"/>
        <v>0.2727272727272727</v>
      </c>
      <c r="T50" s="158">
        <f t="shared" si="4"/>
        <v>0.5</v>
      </c>
      <c r="U50" s="158">
        <f t="shared" si="5"/>
        <v>0</v>
      </c>
      <c r="V50" s="159">
        <f t="shared" si="6"/>
        <v>0</v>
      </c>
      <c r="W50" s="167">
        <f t="shared" si="7"/>
        <v>0.1891891891891892</v>
      </c>
      <c r="X50" s="158">
        <v>0.16216216216216217</v>
      </c>
      <c r="Y50" s="159">
        <v>0.3783783783783784</v>
      </c>
      <c r="Z50" s="500">
        <v>0.13</v>
      </c>
      <c r="AA50" s="206">
        <v>0.19</v>
      </c>
      <c r="AB50" s="207">
        <v>0.32</v>
      </c>
    </row>
    <row r="51" spans="1:28" s="129" customFormat="1" ht="13.5" customHeight="1">
      <c r="A51" s="616"/>
      <c r="B51" s="557">
        <v>46</v>
      </c>
      <c r="C51" s="540">
        <v>0</v>
      </c>
      <c r="D51" s="530">
        <v>0</v>
      </c>
      <c r="E51" s="530">
        <v>1</v>
      </c>
      <c r="F51" s="530">
        <v>2</v>
      </c>
      <c r="G51" s="530">
        <v>1</v>
      </c>
      <c r="H51" s="530">
        <v>0</v>
      </c>
      <c r="I51" s="531">
        <v>0</v>
      </c>
      <c r="J51" s="419">
        <v>4</v>
      </c>
      <c r="K51" s="118">
        <v>5</v>
      </c>
      <c r="L51" s="118">
        <v>6</v>
      </c>
      <c r="M51" s="121">
        <v>379</v>
      </c>
      <c r="N51" s="122">
        <v>641</v>
      </c>
      <c r="O51" s="123">
        <v>1291</v>
      </c>
      <c r="P51" s="165">
        <f t="shared" si="0"/>
        <v>0</v>
      </c>
      <c r="Q51" s="158">
        <f t="shared" si="1"/>
        <v>0</v>
      </c>
      <c r="R51" s="158">
        <f t="shared" si="2"/>
        <v>0.2</v>
      </c>
      <c r="S51" s="158">
        <f t="shared" si="3"/>
        <v>0.18181818181818182</v>
      </c>
      <c r="T51" s="158">
        <f t="shared" si="4"/>
        <v>0.25</v>
      </c>
      <c r="U51" s="158">
        <f t="shared" si="5"/>
        <v>0</v>
      </c>
      <c r="V51" s="159">
        <f t="shared" si="6"/>
        <v>0</v>
      </c>
      <c r="W51" s="167">
        <f t="shared" si="7"/>
        <v>0.10810810810810811</v>
      </c>
      <c r="X51" s="158">
        <v>0.13513513513513514</v>
      </c>
      <c r="Y51" s="159">
        <v>0.16216216216216217</v>
      </c>
      <c r="Z51" s="500">
        <v>0.12</v>
      </c>
      <c r="AA51" s="206">
        <v>0.2</v>
      </c>
      <c r="AB51" s="207">
        <v>0.41</v>
      </c>
    </row>
    <row r="52" spans="1:28" s="129" customFormat="1" ht="13.5" customHeight="1">
      <c r="A52" s="617"/>
      <c r="B52" s="557">
        <v>47</v>
      </c>
      <c r="C52" s="540">
        <v>0</v>
      </c>
      <c r="D52" s="530">
        <v>1</v>
      </c>
      <c r="E52" s="530">
        <v>2</v>
      </c>
      <c r="F52" s="530">
        <v>4</v>
      </c>
      <c r="G52" s="530">
        <v>8</v>
      </c>
      <c r="H52" s="530">
        <v>1</v>
      </c>
      <c r="I52" s="531">
        <v>0</v>
      </c>
      <c r="J52" s="422">
        <v>16</v>
      </c>
      <c r="K52" s="133">
        <v>14</v>
      </c>
      <c r="L52" s="133">
        <v>14</v>
      </c>
      <c r="M52" s="135">
        <v>445</v>
      </c>
      <c r="N52" s="136">
        <v>738</v>
      </c>
      <c r="O52" s="137">
        <v>1385</v>
      </c>
      <c r="P52" s="169">
        <f t="shared" si="0"/>
        <v>0</v>
      </c>
      <c r="Q52" s="161">
        <f t="shared" si="1"/>
        <v>0.16666666666666666</v>
      </c>
      <c r="R52" s="161">
        <f t="shared" si="2"/>
        <v>0.4</v>
      </c>
      <c r="S52" s="161">
        <f t="shared" si="3"/>
        <v>0.36363636363636365</v>
      </c>
      <c r="T52" s="161">
        <f t="shared" si="4"/>
        <v>2</v>
      </c>
      <c r="U52" s="161">
        <f t="shared" si="5"/>
        <v>0.25</v>
      </c>
      <c r="V52" s="162">
        <f t="shared" si="6"/>
        <v>0</v>
      </c>
      <c r="W52" s="171">
        <f t="shared" si="7"/>
        <v>0.43243243243243246</v>
      </c>
      <c r="X52" s="161">
        <v>0.3783783783783784</v>
      </c>
      <c r="Y52" s="162">
        <v>0.3783783783783784</v>
      </c>
      <c r="Z52" s="501">
        <v>0.14</v>
      </c>
      <c r="AA52" s="138">
        <v>0.23</v>
      </c>
      <c r="AB52" s="149">
        <v>0.44</v>
      </c>
    </row>
    <row r="53" spans="1:28" s="129" customFormat="1" ht="13.5" customHeight="1">
      <c r="A53" s="618">
        <v>12</v>
      </c>
      <c r="B53" s="471">
        <v>48</v>
      </c>
      <c r="C53" s="609">
        <v>0</v>
      </c>
      <c r="D53" s="536">
        <v>0</v>
      </c>
      <c r="E53" s="536">
        <v>2</v>
      </c>
      <c r="F53" s="536">
        <v>2</v>
      </c>
      <c r="G53" s="536">
        <v>1</v>
      </c>
      <c r="H53" s="536">
        <v>1</v>
      </c>
      <c r="I53" s="537">
        <v>0</v>
      </c>
      <c r="J53" s="428">
        <v>6</v>
      </c>
      <c r="K53" s="176">
        <v>9</v>
      </c>
      <c r="L53" s="176">
        <v>18</v>
      </c>
      <c r="M53" s="152">
        <v>513</v>
      </c>
      <c r="N53" s="153">
        <v>691</v>
      </c>
      <c r="O53" s="154">
        <v>1868</v>
      </c>
      <c r="P53" s="172">
        <f t="shared" si="0"/>
        <v>0</v>
      </c>
      <c r="Q53" s="173">
        <f t="shared" si="1"/>
        <v>0</v>
      </c>
      <c r="R53" s="173">
        <f t="shared" si="2"/>
        <v>0.4</v>
      </c>
      <c r="S53" s="173">
        <f t="shared" si="3"/>
        <v>0.18181818181818182</v>
      </c>
      <c r="T53" s="173">
        <f t="shared" si="4"/>
        <v>0.25</v>
      </c>
      <c r="U53" s="173">
        <f t="shared" si="5"/>
        <v>0.25</v>
      </c>
      <c r="V53" s="179">
        <f t="shared" si="6"/>
        <v>0</v>
      </c>
      <c r="W53" s="178">
        <f t="shared" si="7"/>
        <v>0.16216216216216217</v>
      </c>
      <c r="X53" s="173">
        <v>0.24324324324324326</v>
      </c>
      <c r="Y53" s="179">
        <v>0.4864864864864865</v>
      </c>
      <c r="Z53" s="502">
        <v>0.16</v>
      </c>
      <c r="AA53" s="145">
        <v>0.22</v>
      </c>
      <c r="AB53" s="146">
        <v>0.59</v>
      </c>
    </row>
    <row r="54" spans="1:28" s="129" customFormat="1" ht="13.5" customHeight="1">
      <c r="A54" s="616"/>
      <c r="B54" s="470">
        <v>49</v>
      </c>
      <c r="C54" s="540">
        <v>0</v>
      </c>
      <c r="D54" s="540">
        <v>0</v>
      </c>
      <c r="E54" s="530">
        <v>1</v>
      </c>
      <c r="F54" s="530">
        <v>4</v>
      </c>
      <c r="G54" s="530">
        <v>1</v>
      </c>
      <c r="H54" s="530">
        <v>0</v>
      </c>
      <c r="I54" s="531">
        <v>0</v>
      </c>
      <c r="J54" s="419">
        <v>6</v>
      </c>
      <c r="K54" s="118">
        <v>12</v>
      </c>
      <c r="L54" s="118">
        <v>16</v>
      </c>
      <c r="M54" s="121">
        <v>452</v>
      </c>
      <c r="N54" s="122">
        <v>676</v>
      </c>
      <c r="O54" s="123">
        <v>1795</v>
      </c>
      <c r="P54" s="165">
        <f t="shared" si="0"/>
        <v>0</v>
      </c>
      <c r="Q54" s="158">
        <f t="shared" si="1"/>
        <v>0</v>
      </c>
      <c r="R54" s="158">
        <f t="shared" si="2"/>
        <v>0.2</v>
      </c>
      <c r="S54" s="158">
        <f t="shared" si="3"/>
        <v>0.36363636363636365</v>
      </c>
      <c r="T54" s="158">
        <f t="shared" si="4"/>
        <v>0.25</v>
      </c>
      <c r="U54" s="158">
        <f t="shared" si="5"/>
        <v>0</v>
      </c>
      <c r="V54" s="159">
        <f t="shared" si="6"/>
        <v>0</v>
      </c>
      <c r="W54" s="167">
        <f t="shared" si="7"/>
        <v>0.16216216216216217</v>
      </c>
      <c r="X54" s="158">
        <v>0.32432432432432434</v>
      </c>
      <c r="Y54" s="159">
        <v>0.43243243243243246</v>
      </c>
      <c r="Z54" s="500">
        <v>0.14</v>
      </c>
      <c r="AA54" s="206">
        <v>0.21</v>
      </c>
      <c r="AB54" s="207">
        <v>0.57</v>
      </c>
    </row>
    <row r="55" spans="1:28" s="129" customFormat="1" ht="13.5" customHeight="1">
      <c r="A55" s="616"/>
      <c r="B55" s="470">
        <v>50</v>
      </c>
      <c r="C55" s="540">
        <v>0</v>
      </c>
      <c r="D55" s="530">
        <v>0</v>
      </c>
      <c r="E55" s="530">
        <v>1</v>
      </c>
      <c r="F55" s="530">
        <v>4</v>
      </c>
      <c r="G55" s="530">
        <v>2</v>
      </c>
      <c r="H55" s="530">
        <v>0</v>
      </c>
      <c r="I55" s="531">
        <v>1</v>
      </c>
      <c r="J55" s="419">
        <v>8</v>
      </c>
      <c r="K55" s="118">
        <v>12</v>
      </c>
      <c r="L55" s="118">
        <v>16</v>
      </c>
      <c r="M55" s="121">
        <v>561</v>
      </c>
      <c r="N55" s="122">
        <v>665</v>
      </c>
      <c r="O55" s="123">
        <v>2139</v>
      </c>
      <c r="P55" s="165">
        <f t="shared" si="0"/>
        <v>0</v>
      </c>
      <c r="Q55" s="158">
        <f t="shared" si="1"/>
        <v>0</v>
      </c>
      <c r="R55" s="158">
        <f t="shared" si="2"/>
        <v>0.2</v>
      </c>
      <c r="S55" s="158">
        <f t="shared" si="3"/>
        <v>0.36363636363636365</v>
      </c>
      <c r="T55" s="158">
        <f t="shared" si="4"/>
        <v>0.5</v>
      </c>
      <c r="U55" s="158">
        <f t="shared" si="5"/>
        <v>0</v>
      </c>
      <c r="V55" s="159">
        <f t="shared" si="6"/>
        <v>0.25</v>
      </c>
      <c r="W55" s="167">
        <f t="shared" si="7"/>
        <v>0.21621621621621623</v>
      </c>
      <c r="X55" s="158">
        <v>0.32432432432432434</v>
      </c>
      <c r="Y55" s="159">
        <v>0.4444444444444444</v>
      </c>
      <c r="Z55" s="500">
        <v>0.18</v>
      </c>
      <c r="AA55" s="206">
        <v>0.21</v>
      </c>
      <c r="AB55" s="207">
        <v>0.67</v>
      </c>
    </row>
    <row r="56" spans="1:28" s="129" customFormat="1" ht="13.5" customHeight="1">
      <c r="A56" s="616"/>
      <c r="B56" s="470">
        <v>51</v>
      </c>
      <c r="C56" s="540">
        <v>0</v>
      </c>
      <c r="D56" s="530">
        <v>1</v>
      </c>
      <c r="E56" s="530">
        <v>2</v>
      </c>
      <c r="F56" s="530">
        <v>4</v>
      </c>
      <c r="G56" s="530">
        <v>2</v>
      </c>
      <c r="H56" s="530">
        <v>1</v>
      </c>
      <c r="I56" s="531">
        <v>0</v>
      </c>
      <c r="J56" s="419">
        <v>10</v>
      </c>
      <c r="K56" s="118">
        <v>12</v>
      </c>
      <c r="L56" s="118">
        <v>15</v>
      </c>
      <c r="M56" s="121">
        <v>501</v>
      </c>
      <c r="N56" s="122">
        <v>604</v>
      </c>
      <c r="O56" s="123">
        <v>1998</v>
      </c>
      <c r="P56" s="165">
        <f t="shared" si="0"/>
        <v>0</v>
      </c>
      <c r="Q56" s="158">
        <f t="shared" si="1"/>
        <v>0.16666666666666666</v>
      </c>
      <c r="R56" s="158">
        <f t="shared" si="2"/>
        <v>0.4</v>
      </c>
      <c r="S56" s="158">
        <f t="shared" si="3"/>
        <v>0.36363636363636365</v>
      </c>
      <c r="T56" s="158">
        <f t="shared" si="4"/>
        <v>0.5</v>
      </c>
      <c r="U56" s="158">
        <f t="shared" si="5"/>
        <v>0.25</v>
      </c>
      <c r="V56" s="159">
        <f t="shared" si="6"/>
        <v>0</v>
      </c>
      <c r="W56" s="167">
        <f t="shared" si="7"/>
        <v>0.2702702702702703</v>
      </c>
      <c r="X56" s="158">
        <v>0.32432432432432434</v>
      </c>
      <c r="Y56" s="159">
        <v>0.40540540540540543</v>
      </c>
      <c r="Z56" s="500">
        <v>0.16</v>
      </c>
      <c r="AA56" s="206">
        <v>0.19</v>
      </c>
      <c r="AB56" s="207">
        <v>0.63</v>
      </c>
    </row>
    <row r="57" spans="1:28" s="129" customFormat="1" ht="13.5" customHeight="1">
      <c r="A57" s="616"/>
      <c r="B57" s="470">
        <v>52</v>
      </c>
      <c r="C57" s="540">
        <v>0</v>
      </c>
      <c r="D57" s="530">
        <v>0</v>
      </c>
      <c r="E57" s="530">
        <v>0</v>
      </c>
      <c r="F57" s="530">
        <v>0</v>
      </c>
      <c r="G57" s="530">
        <v>1</v>
      </c>
      <c r="H57" s="530">
        <v>0</v>
      </c>
      <c r="I57" s="531">
        <v>0</v>
      </c>
      <c r="J57" s="419">
        <v>1</v>
      </c>
      <c r="K57" s="118">
        <v>8</v>
      </c>
      <c r="L57" s="118">
        <v>18</v>
      </c>
      <c r="M57" s="121">
        <v>298</v>
      </c>
      <c r="N57" s="122">
        <v>566</v>
      </c>
      <c r="O57" s="123">
        <v>1959</v>
      </c>
      <c r="P57" s="165">
        <f>C57/3</f>
        <v>0</v>
      </c>
      <c r="Q57" s="158">
        <f>D57/6</f>
        <v>0</v>
      </c>
      <c r="R57" s="158">
        <f>E57/5</f>
        <v>0</v>
      </c>
      <c r="S57" s="158">
        <f>F57/11</f>
        <v>0</v>
      </c>
      <c r="T57" s="158">
        <f>G57/4</f>
        <v>0.25</v>
      </c>
      <c r="U57" s="158">
        <f>H57/4</f>
        <v>0</v>
      </c>
      <c r="V57" s="159">
        <f>I57/4</f>
        <v>0</v>
      </c>
      <c r="W57" s="167">
        <f>J57/37</f>
        <v>0.02702702702702703</v>
      </c>
      <c r="X57" s="158">
        <v>0.21621621621621623</v>
      </c>
      <c r="Y57" s="159">
        <v>0.4864864864864865</v>
      </c>
      <c r="Z57" s="500">
        <v>0.1</v>
      </c>
      <c r="AA57" s="206">
        <v>0.18</v>
      </c>
      <c r="AB57" s="207">
        <v>0.62</v>
      </c>
    </row>
    <row r="58" spans="1:28" s="129" customFormat="1" ht="13.5" customHeight="1">
      <c r="A58" s="635"/>
      <c r="B58" s="614">
        <v>53</v>
      </c>
      <c r="C58" s="597" t="s">
        <v>58</v>
      </c>
      <c r="D58" s="582" t="s">
        <v>58</v>
      </c>
      <c r="E58" s="582" t="s">
        <v>58</v>
      </c>
      <c r="F58" s="582" t="s">
        <v>58</v>
      </c>
      <c r="G58" s="582" t="s">
        <v>58</v>
      </c>
      <c r="H58" s="582" t="s">
        <v>58</v>
      </c>
      <c r="I58" s="583" t="s">
        <v>58</v>
      </c>
      <c r="J58" s="573" t="s">
        <v>58</v>
      </c>
      <c r="K58" s="598">
        <v>8</v>
      </c>
      <c r="L58" s="461" t="s">
        <v>58</v>
      </c>
      <c r="M58" s="584" t="s">
        <v>58</v>
      </c>
      <c r="N58" s="300">
        <v>322</v>
      </c>
      <c r="O58" s="475" t="s">
        <v>58</v>
      </c>
      <c r="P58" s="574" t="s">
        <v>58</v>
      </c>
      <c r="Q58" s="477" t="s">
        <v>58</v>
      </c>
      <c r="R58" s="477" t="s">
        <v>58</v>
      </c>
      <c r="S58" s="477" t="s">
        <v>58</v>
      </c>
      <c r="T58" s="477" t="s">
        <v>58</v>
      </c>
      <c r="U58" s="477" t="s">
        <v>58</v>
      </c>
      <c r="V58" s="478" t="s">
        <v>58</v>
      </c>
      <c r="W58" s="577" t="s">
        <v>58</v>
      </c>
      <c r="X58" s="309">
        <v>0.21621621621621623</v>
      </c>
      <c r="Y58" s="478" t="s">
        <v>58</v>
      </c>
      <c r="Z58" s="585" t="s">
        <v>58</v>
      </c>
      <c r="AA58" s="576">
        <v>0.1</v>
      </c>
      <c r="AB58" s="462" t="s">
        <v>58</v>
      </c>
    </row>
    <row r="59" spans="1:28" s="129" customFormat="1" ht="15.75" customHeight="1">
      <c r="A59" s="655" t="s">
        <v>20</v>
      </c>
      <c r="B59" s="656"/>
      <c r="C59" s="611">
        <f aca="true" t="shared" si="8" ref="C59:M59">SUM(C6:C58)</f>
        <v>6</v>
      </c>
      <c r="D59" s="188">
        <f t="shared" si="8"/>
        <v>29</v>
      </c>
      <c r="E59" s="188">
        <f t="shared" si="8"/>
        <v>46</v>
      </c>
      <c r="F59" s="188">
        <f t="shared" si="8"/>
        <v>58</v>
      </c>
      <c r="G59" s="188">
        <f t="shared" si="8"/>
        <v>33</v>
      </c>
      <c r="H59" s="188">
        <f t="shared" si="8"/>
        <v>14</v>
      </c>
      <c r="I59" s="189">
        <f t="shared" si="8"/>
        <v>10</v>
      </c>
      <c r="J59" s="434">
        <f t="shared" si="8"/>
        <v>196</v>
      </c>
      <c r="K59" s="188">
        <f>SUM(K6:K58)</f>
        <v>347</v>
      </c>
      <c r="L59" s="189">
        <f>SUM(L6:L57)</f>
        <v>551</v>
      </c>
      <c r="M59" s="7">
        <v>17782</v>
      </c>
      <c r="N59" s="8">
        <v>31768</v>
      </c>
      <c r="O59" s="46">
        <v>56799</v>
      </c>
      <c r="P59" s="235">
        <f>C59/3</f>
        <v>2</v>
      </c>
      <c r="Q59" s="10">
        <f>D59/6</f>
        <v>4.833333333333333</v>
      </c>
      <c r="R59" s="10">
        <f>E59/5</f>
        <v>9.2</v>
      </c>
      <c r="S59" s="10">
        <f>F59/11</f>
        <v>5.2727272727272725</v>
      </c>
      <c r="T59" s="10">
        <f>G59/4</f>
        <v>8.25</v>
      </c>
      <c r="U59" s="10">
        <f>H59/4</f>
        <v>3.5</v>
      </c>
      <c r="V59" s="11">
        <f>I59/4</f>
        <v>2.5</v>
      </c>
      <c r="W59" s="433">
        <f>J59/37</f>
        <v>5.297297297297297</v>
      </c>
      <c r="X59" s="10">
        <v>9.378378378378377</v>
      </c>
      <c r="Y59" s="44">
        <v>14.9039039039039</v>
      </c>
      <c r="Z59" s="509">
        <v>5.64</v>
      </c>
      <c r="AA59" s="192">
        <v>10.08</v>
      </c>
      <c r="AB59" s="215">
        <v>18</v>
      </c>
    </row>
    <row r="60" spans="2:28" s="218" customFormat="1" ht="13.5" customHeight="1">
      <c r="B60" s="258"/>
      <c r="C60" s="217"/>
      <c r="D60" s="217"/>
      <c r="E60" s="217"/>
      <c r="F60" s="217"/>
      <c r="G60" s="217"/>
      <c r="H60" s="217"/>
      <c r="I60" s="217"/>
      <c r="J60" s="257"/>
      <c r="K60" s="217"/>
      <c r="M60" s="257"/>
      <c r="N60" s="4"/>
      <c r="O60" s="59"/>
      <c r="P60" s="4"/>
      <c r="Q60" s="257"/>
      <c r="R60" s="59"/>
      <c r="S60" s="59"/>
      <c r="T60" s="59"/>
      <c r="U60" s="59"/>
      <c r="V60" s="59"/>
      <c r="W60" s="59"/>
      <c r="X60" s="59"/>
      <c r="Y60" s="59"/>
      <c r="Z60" s="59"/>
      <c r="AA60" s="217"/>
      <c r="AB60" s="217"/>
    </row>
    <row r="61" ht="12">
      <c r="J61" s="4"/>
    </row>
  </sheetData>
  <sheetProtection/>
  <mergeCells count="33">
    <mergeCell ref="A45:A48"/>
    <mergeCell ref="A40:A44"/>
    <mergeCell ref="A36:A39"/>
    <mergeCell ref="A31:A35"/>
    <mergeCell ref="A59:B59"/>
    <mergeCell ref="A49:A52"/>
    <mergeCell ref="A53:A58"/>
    <mergeCell ref="X4:X5"/>
    <mergeCell ref="J4:J5"/>
    <mergeCell ref="A27:A30"/>
    <mergeCell ref="A23:A26"/>
    <mergeCell ref="A18:A22"/>
    <mergeCell ref="A14:A17"/>
    <mergeCell ref="A10:A13"/>
    <mergeCell ref="A6:A9"/>
    <mergeCell ref="C2:O2"/>
    <mergeCell ref="P2:AB2"/>
    <mergeCell ref="C3:I3"/>
    <mergeCell ref="J3:L3"/>
    <mergeCell ref="P3:V3"/>
    <mergeCell ref="W3:Y3"/>
    <mergeCell ref="Z3:AB3"/>
    <mergeCell ref="M3:O3"/>
    <mergeCell ref="Y4:Y5"/>
    <mergeCell ref="AA4:AA5"/>
    <mergeCell ref="AB4:AB5"/>
    <mergeCell ref="Z4:Z5"/>
    <mergeCell ref="K4:K5"/>
    <mergeCell ref="L4:L5"/>
    <mergeCell ref="N4:N5"/>
    <mergeCell ref="O4:O5"/>
    <mergeCell ref="M4:M5"/>
    <mergeCell ref="W4:W5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6" r:id="rId1"/>
  <ignoredErrors>
    <ignoredError sqref="K4:W5 J4" formulaRange="1"/>
    <ignoredError sqref="L59 S11:W1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showGridLines="0" showZeros="0" zoomScalePageLayoutView="0" workbookViewId="0" topLeftCell="A1">
      <pane xSplit="2" ySplit="5" topLeftCell="C13" activePane="bottomRight" state="frozen"/>
      <selection pane="topLeft" activeCell="M67" sqref="M67"/>
      <selection pane="topRight" activeCell="M67" sqref="M67"/>
      <selection pane="bottomLeft" activeCell="M67" sqref="M67"/>
      <selection pane="bottomRight" activeCell="Y44" sqref="Y44"/>
    </sheetView>
  </sheetViews>
  <sheetFormatPr defaultColWidth="9.00390625" defaultRowHeight="13.5"/>
  <cols>
    <col min="1" max="1" width="3.625" style="195" customWidth="1"/>
    <col min="2" max="2" width="4.625" style="56" customWidth="1"/>
    <col min="3" max="9" width="6.75390625" style="196" customWidth="1"/>
    <col min="10" max="10" width="7.375" style="5" customWidth="1"/>
    <col min="11" max="12" width="7.375" style="196" customWidth="1"/>
    <col min="13" max="13" width="8.875" style="5" customWidth="1"/>
    <col min="14" max="15" width="8.75390625" style="5" customWidth="1"/>
    <col min="16" max="22" width="7.75390625" style="5" customWidth="1"/>
    <col min="23" max="26" width="7.875" style="5" customWidth="1"/>
    <col min="27" max="28" width="7.875" style="196" customWidth="1"/>
    <col min="29" max="16384" width="9.00390625" style="195" customWidth="1"/>
  </cols>
  <sheetData>
    <row r="1" spans="1:28" s="102" customFormat="1" ht="24.75" customHeight="1">
      <c r="A1" s="100" t="s">
        <v>27</v>
      </c>
      <c r="B1" s="252"/>
      <c r="C1" s="101"/>
      <c r="D1" s="101"/>
      <c r="E1" s="101"/>
      <c r="F1" s="101"/>
      <c r="G1" s="101"/>
      <c r="H1" s="101"/>
      <c r="I1" s="101"/>
      <c r="J1" s="1"/>
      <c r="K1" s="101"/>
      <c r="L1" s="10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01"/>
      <c r="AB1" s="101"/>
    </row>
    <row r="2" spans="1:28" s="104" customFormat="1" ht="18" customHeight="1">
      <c r="A2" s="103"/>
      <c r="B2" s="467"/>
      <c r="C2" s="639" t="s">
        <v>16</v>
      </c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61"/>
      <c r="P2" s="636" t="s">
        <v>46</v>
      </c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60"/>
    </row>
    <row r="3" spans="1:28" s="104" customFormat="1" ht="18" customHeight="1">
      <c r="A3" s="105"/>
      <c r="B3" s="468"/>
      <c r="C3" s="640" t="str">
        <f>'（参考）インフルエンザ【2021年】'!C3:I3</f>
        <v>2021年　保健所別</v>
      </c>
      <c r="D3" s="641"/>
      <c r="E3" s="641"/>
      <c r="F3" s="641"/>
      <c r="G3" s="641"/>
      <c r="H3" s="641"/>
      <c r="I3" s="662"/>
      <c r="J3" s="642" t="s">
        <v>13</v>
      </c>
      <c r="K3" s="663"/>
      <c r="L3" s="664"/>
      <c r="M3" s="647" t="s">
        <v>19</v>
      </c>
      <c r="N3" s="648"/>
      <c r="O3" s="668"/>
      <c r="P3" s="665" t="str">
        <f>'（参考）インフルエンザ【2021年】'!P3:V3</f>
        <v>2021年　保健所別</v>
      </c>
      <c r="Q3" s="666"/>
      <c r="R3" s="666"/>
      <c r="S3" s="666"/>
      <c r="T3" s="666"/>
      <c r="U3" s="666"/>
      <c r="V3" s="667"/>
      <c r="W3" s="652" t="s">
        <v>17</v>
      </c>
      <c r="X3" s="653"/>
      <c r="Y3" s="654"/>
      <c r="Z3" s="652" t="s">
        <v>18</v>
      </c>
      <c r="AA3" s="653"/>
      <c r="AB3" s="654"/>
    </row>
    <row r="4" spans="1:28" s="104" customFormat="1" ht="6.75" customHeight="1">
      <c r="A4" s="255"/>
      <c r="B4" s="256"/>
      <c r="C4" s="106"/>
      <c r="D4" s="107"/>
      <c r="E4" s="107"/>
      <c r="F4" s="107"/>
      <c r="G4" s="107"/>
      <c r="H4" s="107"/>
      <c r="I4" s="108"/>
      <c r="J4" s="626">
        <f>'（参考）インフルエンザ【2021年】'!J4:J5</f>
        <v>2021</v>
      </c>
      <c r="K4" s="630">
        <f>'（参考）インフルエンザ【2021年】'!K4:K5</f>
        <v>2020</v>
      </c>
      <c r="L4" s="624">
        <f>'（参考）インフルエンザ【2021年】'!L4:L5</f>
        <v>2019</v>
      </c>
      <c r="M4" s="626">
        <f>'（参考）インフルエンザ【2021年】'!M4:M5</f>
        <v>2021</v>
      </c>
      <c r="N4" s="650">
        <f>'（参考）インフルエンザ【2021年】'!N4:N5</f>
        <v>2020</v>
      </c>
      <c r="O4" s="657">
        <f>'（参考）インフルエンザ【2021年】'!O4:O5</f>
        <v>2019</v>
      </c>
      <c r="P4" s="260"/>
      <c r="Q4" s="72"/>
      <c r="R4" s="72"/>
      <c r="S4" s="72"/>
      <c r="T4" s="72"/>
      <c r="U4" s="72"/>
      <c r="V4" s="71"/>
      <c r="W4" s="626">
        <f>'（参考）インフルエンザ【2021年】'!W4:W5</f>
        <v>2021</v>
      </c>
      <c r="X4" s="650">
        <f>'（参考）インフルエンザ【2021年】'!X4:X5</f>
        <v>2020</v>
      </c>
      <c r="Y4" s="669">
        <f>'（参考）インフルエンザ【2021年】'!Y4:Y5</f>
        <v>2019</v>
      </c>
      <c r="Z4" s="626">
        <f>'（参考）インフルエンザ【2021年】'!Z4:Z5</f>
        <v>2021</v>
      </c>
      <c r="AA4" s="630">
        <f>'（参考）インフルエンザ【2021年】'!AA4:AA5</f>
        <v>2020</v>
      </c>
      <c r="AB4" s="624">
        <f>'（参考）インフルエンザ【2021年】'!AB4:AB5</f>
        <v>2019</v>
      </c>
    </row>
    <row r="5" spans="1:28" s="116" customFormat="1" ht="61.5" customHeight="1">
      <c r="A5" s="261" t="s">
        <v>14</v>
      </c>
      <c r="B5" s="262" t="s">
        <v>15</v>
      </c>
      <c r="C5" s="111" t="s">
        <v>40</v>
      </c>
      <c r="D5" s="112" t="s">
        <v>41</v>
      </c>
      <c r="E5" s="112" t="s">
        <v>42</v>
      </c>
      <c r="F5" s="112" t="s">
        <v>12</v>
      </c>
      <c r="G5" s="112" t="s">
        <v>51</v>
      </c>
      <c r="H5" s="112" t="s">
        <v>43</v>
      </c>
      <c r="I5" s="113" t="s">
        <v>44</v>
      </c>
      <c r="J5" s="627"/>
      <c r="K5" s="631"/>
      <c r="L5" s="625"/>
      <c r="M5" s="627"/>
      <c r="N5" s="651"/>
      <c r="O5" s="658"/>
      <c r="P5" s="265" t="s">
        <v>40</v>
      </c>
      <c r="Q5" s="57" t="s">
        <v>41</v>
      </c>
      <c r="R5" s="57" t="s">
        <v>42</v>
      </c>
      <c r="S5" s="57" t="s">
        <v>12</v>
      </c>
      <c r="T5" s="57" t="s">
        <v>51</v>
      </c>
      <c r="U5" s="57" t="s">
        <v>43</v>
      </c>
      <c r="V5" s="264" t="s">
        <v>44</v>
      </c>
      <c r="W5" s="627"/>
      <c r="X5" s="651"/>
      <c r="Y5" s="670"/>
      <c r="Z5" s="627"/>
      <c r="AA5" s="631"/>
      <c r="AB5" s="625"/>
    </row>
    <row r="6" spans="1:28" s="130" customFormat="1" ht="13.5" customHeight="1">
      <c r="A6" s="615">
        <v>1</v>
      </c>
      <c r="B6" s="458">
        <v>1</v>
      </c>
      <c r="C6" s="526">
        <v>5</v>
      </c>
      <c r="D6" s="527">
        <v>0</v>
      </c>
      <c r="E6" s="527">
        <v>0</v>
      </c>
      <c r="F6" s="527">
        <v>2</v>
      </c>
      <c r="G6" s="527">
        <v>0</v>
      </c>
      <c r="H6" s="527">
        <v>0</v>
      </c>
      <c r="I6" s="528">
        <v>0</v>
      </c>
      <c r="J6" s="64">
        <v>7</v>
      </c>
      <c r="K6" s="198">
        <v>4</v>
      </c>
      <c r="L6" s="198">
        <v>5</v>
      </c>
      <c r="M6" s="498">
        <v>164</v>
      </c>
      <c r="N6" s="413">
        <v>345</v>
      </c>
      <c r="O6" s="414">
        <v>334</v>
      </c>
      <c r="P6" s="415">
        <f>C6/3</f>
        <v>1.6666666666666667</v>
      </c>
      <c r="Q6" s="416">
        <f>D6/6</f>
        <v>0</v>
      </c>
      <c r="R6" s="416">
        <f>E6/5</f>
        <v>0</v>
      </c>
      <c r="S6" s="416">
        <f>F6/11</f>
        <v>0.18181818181818182</v>
      </c>
      <c r="T6" s="416">
        <f>G6/4</f>
        <v>0</v>
      </c>
      <c r="U6" s="416">
        <f>H6/4</f>
        <v>0</v>
      </c>
      <c r="V6" s="499">
        <f>I6/4</f>
        <v>0</v>
      </c>
      <c r="W6" s="430">
        <f>J6/37</f>
        <v>0.1891891891891892</v>
      </c>
      <c r="X6" s="416">
        <v>0.10810810810810811</v>
      </c>
      <c r="Y6" s="166">
        <v>0.13513513513513514</v>
      </c>
      <c r="Z6" s="2">
        <v>0.05</v>
      </c>
      <c r="AA6" s="203">
        <v>0.12</v>
      </c>
      <c r="AB6" s="204">
        <v>0.11</v>
      </c>
    </row>
    <row r="7" spans="1:28" s="130" customFormat="1" ht="13.5" customHeight="1">
      <c r="A7" s="616"/>
      <c r="B7" s="454">
        <v>2</v>
      </c>
      <c r="C7" s="529">
        <v>0</v>
      </c>
      <c r="D7" s="530">
        <v>0</v>
      </c>
      <c r="E7" s="530">
        <v>0</v>
      </c>
      <c r="F7" s="530">
        <v>0</v>
      </c>
      <c r="G7" s="530">
        <v>1</v>
      </c>
      <c r="H7" s="530">
        <v>0</v>
      </c>
      <c r="I7" s="531">
        <v>0</v>
      </c>
      <c r="J7" s="419">
        <v>1</v>
      </c>
      <c r="K7" s="142">
        <v>14</v>
      </c>
      <c r="L7" s="142">
        <v>3</v>
      </c>
      <c r="M7" s="121">
        <v>133</v>
      </c>
      <c r="N7" s="122">
        <v>622</v>
      </c>
      <c r="O7" s="123">
        <v>445</v>
      </c>
      <c r="P7" s="165">
        <f aca="true" t="shared" si="0" ref="P7:P56">C7/3</f>
        <v>0</v>
      </c>
      <c r="Q7" s="158">
        <f aca="true" t="shared" si="1" ref="Q7:Q56">D7/6</f>
        <v>0</v>
      </c>
      <c r="R7" s="158">
        <f aca="true" t="shared" si="2" ref="R7:R56">E7/5</f>
        <v>0</v>
      </c>
      <c r="S7" s="158">
        <f aca="true" t="shared" si="3" ref="S7:S56">F7/11</f>
        <v>0</v>
      </c>
      <c r="T7" s="158">
        <f aca="true" t="shared" si="4" ref="T7:T56">G7/4</f>
        <v>0.25</v>
      </c>
      <c r="U7" s="158">
        <f aca="true" t="shared" si="5" ref="U7:U56">H7/4</f>
        <v>0</v>
      </c>
      <c r="V7" s="168">
        <f aca="true" t="shared" si="6" ref="V7:V56">I7/4</f>
        <v>0</v>
      </c>
      <c r="W7" s="167">
        <f aca="true" t="shared" si="7" ref="W7:W56">J7/37</f>
        <v>0.02702702702702703</v>
      </c>
      <c r="X7" s="158">
        <v>0.3783783783783784</v>
      </c>
      <c r="Y7" s="159">
        <v>0.08108108108108109</v>
      </c>
      <c r="Z7" s="500">
        <v>0.04</v>
      </c>
      <c r="AA7" s="206">
        <v>0.2</v>
      </c>
      <c r="AB7" s="207">
        <v>0.14</v>
      </c>
    </row>
    <row r="8" spans="1:28" s="130" customFormat="1" ht="13.5" customHeight="1">
      <c r="A8" s="616"/>
      <c r="B8" s="454">
        <v>3</v>
      </c>
      <c r="C8" s="529">
        <v>0</v>
      </c>
      <c r="D8" s="530">
        <v>1</v>
      </c>
      <c r="E8" s="530">
        <v>1</v>
      </c>
      <c r="F8" s="530">
        <v>0</v>
      </c>
      <c r="G8" s="530">
        <v>0</v>
      </c>
      <c r="H8" s="530">
        <v>0</v>
      </c>
      <c r="I8" s="531">
        <v>0</v>
      </c>
      <c r="J8" s="419">
        <v>2</v>
      </c>
      <c r="K8" s="142">
        <v>6</v>
      </c>
      <c r="L8" s="142">
        <v>3</v>
      </c>
      <c r="M8" s="121">
        <v>163</v>
      </c>
      <c r="N8" s="122">
        <v>480</v>
      </c>
      <c r="O8" s="123">
        <v>545</v>
      </c>
      <c r="P8" s="165">
        <f t="shared" si="0"/>
        <v>0</v>
      </c>
      <c r="Q8" s="158">
        <f t="shared" si="1"/>
        <v>0.16666666666666666</v>
      </c>
      <c r="R8" s="158">
        <f t="shared" si="2"/>
        <v>0.2</v>
      </c>
      <c r="S8" s="158">
        <f t="shared" si="3"/>
        <v>0</v>
      </c>
      <c r="T8" s="158">
        <f t="shared" si="4"/>
        <v>0</v>
      </c>
      <c r="U8" s="158">
        <f t="shared" si="5"/>
        <v>0</v>
      </c>
      <c r="V8" s="168">
        <f t="shared" si="6"/>
        <v>0</v>
      </c>
      <c r="W8" s="167">
        <f t="shared" si="7"/>
        <v>0.05405405405405406</v>
      </c>
      <c r="X8" s="158">
        <v>0.16216216216216217</v>
      </c>
      <c r="Y8" s="159">
        <v>0.08108108108108109</v>
      </c>
      <c r="Z8" s="500">
        <v>0.05</v>
      </c>
      <c r="AA8" s="206">
        <v>0.15</v>
      </c>
      <c r="AB8" s="207">
        <v>0.17</v>
      </c>
    </row>
    <row r="9" spans="1:28" s="130" customFormat="1" ht="13.5" customHeight="1">
      <c r="A9" s="616"/>
      <c r="B9" s="454">
        <v>4</v>
      </c>
      <c r="C9" s="529">
        <v>1</v>
      </c>
      <c r="D9" s="530">
        <v>4</v>
      </c>
      <c r="E9" s="530">
        <v>1</v>
      </c>
      <c r="F9" s="530">
        <v>0</v>
      </c>
      <c r="G9" s="530">
        <v>0</v>
      </c>
      <c r="H9" s="530">
        <v>0</v>
      </c>
      <c r="I9" s="531">
        <v>0</v>
      </c>
      <c r="J9" s="419">
        <v>6</v>
      </c>
      <c r="K9" s="142">
        <v>11</v>
      </c>
      <c r="L9" s="142">
        <v>3</v>
      </c>
      <c r="M9" s="121">
        <v>141</v>
      </c>
      <c r="N9" s="122">
        <v>524</v>
      </c>
      <c r="O9" s="123">
        <v>421</v>
      </c>
      <c r="P9" s="165">
        <f t="shared" si="0"/>
        <v>0.3333333333333333</v>
      </c>
      <c r="Q9" s="158">
        <f t="shared" si="1"/>
        <v>0.6666666666666666</v>
      </c>
      <c r="R9" s="158">
        <f t="shared" si="2"/>
        <v>0.2</v>
      </c>
      <c r="S9" s="158">
        <f t="shared" si="3"/>
        <v>0</v>
      </c>
      <c r="T9" s="158">
        <f t="shared" si="4"/>
        <v>0</v>
      </c>
      <c r="U9" s="158">
        <f t="shared" si="5"/>
        <v>0</v>
      </c>
      <c r="V9" s="168">
        <f t="shared" si="6"/>
        <v>0</v>
      </c>
      <c r="W9" s="167">
        <f t="shared" si="7"/>
        <v>0.16216216216216217</v>
      </c>
      <c r="X9" s="158">
        <v>0.2972972972972973</v>
      </c>
      <c r="Y9" s="159">
        <v>0.08108108108108109</v>
      </c>
      <c r="Z9" s="500">
        <v>0.04</v>
      </c>
      <c r="AA9" s="206">
        <v>0.17</v>
      </c>
      <c r="AB9" s="207">
        <v>0.13</v>
      </c>
    </row>
    <row r="10" spans="1:28" s="129" customFormat="1" ht="13.5" customHeight="1">
      <c r="A10" s="618">
        <v>2</v>
      </c>
      <c r="B10" s="472">
        <v>5</v>
      </c>
      <c r="C10" s="535">
        <v>0</v>
      </c>
      <c r="D10" s="536">
        <v>1</v>
      </c>
      <c r="E10" s="536">
        <v>0</v>
      </c>
      <c r="F10" s="536">
        <v>0</v>
      </c>
      <c r="G10" s="536">
        <v>0</v>
      </c>
      <c r="H10" s="536">
        <v>0</v>
      </c>
      <c r="I10" s="537">
        <v>0</v>
      </c>
      <c r="J10" s="428">
        <v>1</v>
      </c>
      <c r="K10" s="176">
        <v>3</v>
      </c>
      <c r="L10" s="177">
        <v>2</v>
      </c>
      <c r="M10" s="152">
        <v>119</v>
      </c>
      <c r="N10" s="153">
        <v>516</v>
      </c>
      <c r="O10" s="556">
        <v>397</v>
      </c>
      <c r="P10" s="172">
        <f t="shared" si="0"/>
        <v>0</v>
      </c>
      <c r="Q10" s="173">
        <f t="shared" si="1"/>
        <v>0.16666666666666666</v>
      </c>
      <c r="R10" s="173">
        <f t="shared" si="2"/>
        <v>0</v>
      </c>
      <c r="S10" s="173">
        <f t="shared" si="3"/>
        <v>0</v>
      </c>
      <c r="T10" s="173">
        <f t="shared" si="4"/>
        <v>0</v>
      </c>
      <c r="U10" s="173">
        <f t="shared" si="5"/>
        <v>0</v>
      </c>
      <c r="V10" s="174">
        <f t="shared" si="6"/>
        <v>0</v>
      </c>
      <c r="W10" s="178">
        <f t="shared" si="7"/>
        <v>0.02702702702702703</v>
      </c>
      <c r="X10" s="173">
        <v>0.08108108108108109</v>
      </c>
      <c r="Y10" s="179">
        <v>0.05405405405405406</v>
      </c>
      <c r="Z10" s="502">
        <v>0.04</v>
      </c>
      <c r="AA10" s="156">
        <v>0.16</v>
      </c>
      <c r="AB10" s="250">
        <v>0.13</v>
      </c>
    </row>
    <row r="11" spans="1:28" s="129" customFormat="1" ht="13.5" customHeight="1">
      <c r="A11" s="616"/>
      <c r="B11" s="454">
        <v>6</v>
      </c>
      <c r="C11" s="529">
        <v>0</v>
      </c>
      <c r="D11" s="530">
        <v>1</v>
      </c>
      <c r="E11" s="530">
        <v>0</v>
      </c>
      <c r="F11" s="530">
        <v>0</v>
      </c>
      <c r="G11" s="530">
        <v>0</v>
      </c>
      <c r="H11" s="530">
        <v>0</v>
      </c>
      <c r="I11" s="531">
        <v>0</v>
      </c>
      <c r="J11" s="419">
        <v>1</v>
      </c>
      <c r="K11" s="118">
        <v>5</v>
      </c>
      <c r="L11" s="119">
        <v>0</v>
      </c>
      <c r="M11" s="121">
        <v>108</v>
      </c>
      <c r="N11" s="122">
        <v>462</v>
      </c>
      <c r="O11" s="123">
        <v>418</v>
      </c>
      <c r="P11" s="165">
        <f t="shared" si="0"/>
        <v>0</v>
      </c>
      <c r="Q11" s="158">
        <f t="shared" si="1"/>
        <v>0.16666666666666666</v>
      </c>
      <c r="R11" s="158">
        <f t="shared" si="2"/>
        <v>0</v>
      </c>
      <c r="S11" s="158">
        <f>F11/10</f>
        <v>0</v>
      </c>
      <c r="T11" s="158">
        <f t="shared" si="4"/>
        <v>0</v>
      </c>
      <c r="U11" s="158">
        <f t="shared" si="5"/>
        <v>0</v>
      </c>
      <c r="V11" s="168">
        <f t="shared" si="6"/>
        <v>0</v>
      </c>
      <c r="W11" s="167">
        <f>J11/36</f>
        <v>0.027777777777777776</v>
      </c>
      <c r="X11" s="158">
        <v>0.13513513513513514</v>
      </c>
      <c r="Y11" s="168">
        <v>0</v>
      </c>
      <c r="Z11" s="500">
        <v>0.03</v>
      </c>
      <c r="AA11" s="225">
        <v>0.15</v>
      </c>
      <c r="AB11" s="210">
        <v>0.13</v>
      </c>
    </row>
    <row r="12" spans="1:28" s="129" customFormat="1" ht="13.5" customHeight="1">
      <c r="A12" s="616"/>
      <c r="B12" s="454">
        <v>7</v>
      </c>
      <c r="C12" s="529">
        <v>0</v>
      </c>
      <c r="D12" s="530">
        <v>1</v>
      </c>
      <c r="E12" s="530">
        <v>0</v>
      </c>
      <c r="F12" s="530">
        <v>1</v>
      </c>
      <c r="G12" s="530">
        <v>0</v>
      </c>
      <c r="H12" s="530">
        <v>0</v>
      </c>
      <c r="I12" s="531">
        <v>0</v>
      </c>
      <c r="J12" s="419">
        <v>2</v>
      </c>
      <c r="K12" s="118">
        <v>1</v>
      </c>
      <c r="L12" s="119">
        <v>0</v>
      </c>
      <c r="M12" s="121">
        <v>87</v>
      </c>
      <c r="N12" s="122">
        <v>392</v>
      </c>
      <c r="O12" s="123">
        <v>321</v>
      </c>
      <c r="P12" s="165">
        <f t="shared" si="0"/>
        <v>0</v>
      </c>
      <c r="Q12" s="158">
        <f t="shared" si="1"/>
        <v>0.16666666666666666</v>
      </c>
      <c r="R12" s="158">
        <f t="shared" si="2"/>
        <v>0</v>
      </c>
      <c r="S12" s="158">
        <f t="shared" si="3"/>
        <v>0.09090909090909091</v>
      </c>
      <c r="T12" s="158">
        <f t="shared" si="4"/>
        <v>0</v>
      </c>
      <c r="U12" s="158">
        <f t="shared" si="5"/>
        <v>0</v>
      </c>
      <c r="V12" s="168">
        <f t="shared" si="6"/>
        <v>0</v>
      </c>
      <c r="W12" s="167">
        <f t="shared" si="7"/>
        <v>0.05405405405405406</v>
      </c>
      <c r="X12" s="158">
        <v>0.02702702702702703</v>
      </c>
      <c r="Y12" s="159">
        <v>0</v>
      </c>
      <c r="Z12" s="500">
        <v>0.03</v>
      </c>
      <c r="AA12" s="127">
        <v>0.12</v>
      </c>
      <c r="AB12" s="210">
        <v>0.1</v>
      </c>
    </row>
    <row r="13" spans="1:28" s="129" customFormat="1" ht="13.5" customHeight="1">
      <c r="A13" s="617"/>
      <c r="B13" s="456">
        <v>8</v>
      </c>
      <c r="C13" s="532">
        <v>0</v>
      </c>
      <c r="D13" s="533">
        <v>0</v>
      </c>
      <c r="E13" s="533">
        <v>1</v>
      </c>
      <c r="F13" s="533">
        <v>0</v>
      </c>
      <c r="G13" s="533">
        <v>0</v>
      </c>
      <c r="H13" s="533">
        <v>0</v>
      </c>
      <c r="I13" s="534">
        <v>0</v>
      </c>
      <c r="J13" s="422">
        <v>1</v>
      </c>
      <c r="K13" s="133">
        <v>4</v>
      </c>
      <c r="L13" s="134">
        <v>0</v>
      </c>
      <c r="M13" s="135">
        <v>81</v>
      </c>
      <c r="N13" s="136">
        <v>348</v>
      </c>
      <c r="O13" s="137">
        <v>382</v>
      </c>
      <c r="P13" s="169">
        <f t="shared" si="0"/>
        <v>0</v>
      </c>
      <c r="Q13" s="161">
        <f t="shared" si="1"/>
        <v>0</v>
      </c>
      <c r="R13" s="161">
        <f t="shared" si="2"/>
        <v>0.2</v>
      </c>
      <c r="S13" s="161">
        <f t="shared" si="3"/>
        <v>0</v>
      </c>
      <c r="T13" s="161">
        <f t="shared" si="4"/>
        <v>0</v>
      </c>
      <c r="U13" s="161">
        <f t="shared" si="5"/>
        <v>0</v>
      </c>
      <c r="V13" s="170">
        <f t="shared" si="6"/>
        <v>0</v>
      </c>
      <c r="W13" s="171">
        <f t="shared" si="7"/>
        <v>0.02702702702702703</v>
      </c>
      <c r="X13" s="161">
        <v>0.10810810810810811</v>
      </c>
      <c r="Y13" s="162">
        <v>0</v>
      </c>
      <c r="Z13" s="501">
        <v>0.03</v>
      </c>
      <c r="AA13" s="140">
        <v>0.11</v>
      </c>
      <c r="AB13" s="212">
        <v>0.12</v>
      </c>
    </row>
    <row r="14" spans="1:28" s="129" customFormat="1" ht="13.5" customHeight="1">
      <c r="A14" s="616">
        <v>3</v>
      </c>
      <c r="B14" s="454">
        <v>9</v>
      </c>
      <c r="C14" s="529">
        <v>0</v>
      </c>
      <c r="D14" s="530">
        <v>1</v>
      </c>
      <c r="E14" s="530">
        <v>0</v>
      </c>
      <c r="F14" s="530">
        <v>0</v>
      </c>
      <c r="G14" s="530">
        <v>0</v>
      </c>
      <c r="H14" s="530">
        <v>0</v>
      </c>
      <c r="I14" s="539">
        <v>0</v>
      </c>
      <c r="J14" s="419">
        <v>1</v>
      </c>
      <c r="K14" s="118">
        <v>2</v>
      </c>
      <c r="L14" s="119">
        <v>1</v>
      </c>
      <c r="M14" s="121">
        <v>72</v>
      </c>
      <c r="N14" s="122">
        <v>299</v>
      </c>
      <c r="O14" s="290">
        <v>417</v>
      </c>
      <c r="P14" s="165">
        <f t="shared" si="0"/>
        <v>0</v>
      </c>
      <c r="Q14" s="158">
        <f t="shared" si="1"/>
        <v>0.16666666666666666</v>
      </c>
      <c r="R14" s="158">
        <f t="shared" si="2"/>
        <v>0</v>
      </c>
      <c r="S14" s="158">
        <f t="shared" si="3"/>
        <v>0</v>
      </c>
      <c r="T14" s="158">
        <f t="shared" si="4"/>
        <v>0</v>
      </c>
      <c r="U14" s="158">
        <f t="shared" si="5"/>
        <v>0</v>
      </c>
      <c r="V14" s="159">
        <f t="shared" si="6"/>
        <v>0</v>
      </c>
      <c r="W14" s="167">
        <f t="shared" si="7"/>
        <v>0.02702702702702703</v>
      </c>
      <c r="X14" s="158">
        <v>0.05405405405405406</v>
      </c>
      <c r="Y14" s="168">
        <v>0.02702702702702703</v>
      </c>
      <c r="Z14" s="500">
        <v>0.02</v>
      </c>
      <c r="AA14" s="127">
        <v>0.09</v>
      </c>
      <c r="AB14" s="210">
        <v>0.13</v>
      </c>
    </row>
    <row r="15" spans="1:28" s="129" customFormat="1" ht="13.5" customHeight="1">
      <c r="A15" s="616"/>
      <c r="B15" s="459">
        <v>10</v>
      </c>
      <c r="C15" s="529">
        <v>0</v>
      </c>
      <c r="D15" s="530">
        <v>1</v>
      </c>
      <c r="E15" s="530">
        <v>0</v>
      </c>
      <c r="F15" s="530">
        <v>0</v>
      </c>
      <c r="G15" s="530">
        <v>0</v>
      </c>
      <c r="H15" s="530">
        <v>0</v>
      </c>
      <c r="I15" s="531">
        <v>0</v>
      </c>
      <c r="J15" s="419">
        <v>1</v>
      </c>
      <c r="K15" s="118">
        <v>0</v>
      </c>
      <c r="L15" s="408">
        <v>1</v>
      </c>
      <c r="M15" s="121">
        <v>61</v>
      </c>
      <c r="N15" s="157">
        <v>248</v>
      </c>
      <c r="O15" s="123">
        <v>433</v>
      </c>
      <c r="P15" s="165">
        <f t="shared" si="0"/>
        <v>0</v>
      </c>
      <c r="Q15" s="158">
        <f t="shared" si="1"/>
        <v>0.16666666666666666</v>
      </c>
      <c r="R15" s="158">
        <f t="shared" si="2"/>
        <v>0</v>
      </c>
      <c r="S15" s="158">
        <f t="shared" si="3"/>
        <v>0</v>
      </c>
      <c r="T15" s="158">
        <f t="shared" si="4"/>
        <v>0</v>
      </c>
      <c r="U15" s="158">
        <f t="shared" si="5"/>
        <v>0</v>
      </c>
      <c r="V15" s="168">
        <f t="shared" si="6"/>
        <v>0</v>
      </c>
      <c r="W15" s="167">
        <f t="shared" si="7"/>
        <v>0.02702702702702703</v>
      </c>
      <c r="X15" s="158">
        <v>0</v>
      </c>
      <c r="Y15" s="159">
        <v>0.02702702702702703</v>
      </c>
      <c r="Z15" s="500">
        <v>0.02</v>
      </c>
      <c r="AA15" s="225">
        <v>0.08</v>
      </c>
      <c r="AB15" s="210">
        <v>0.14</v>
      </c>
    </row>
    <row r="16" spans="1:28" s="129" customFormat="1" ht="13.5" customHeight="1">
      <c r="A16" s="616"/>
      <c r="B16" s="454">
        <v>11</v>
      </c>
      <c r="C16" s="529">
        <v>0</v>
      </c>
      <c r="D16" s="530">
        <v>0</v>
      </c>
      <c r="E16" s="530">
        <v>0</v>
      </c>
      <c r="F16" s="530">
        <v>0</v>
      </c>
      <c r="G16" s="530">
        <v>0</v>
      </c>
      <c r="H16" s="530">
        <v>0</v>
      </c>
      <c r="I16" s="531">
        <v>0</v>
      </c>
      <c r="J16" s="419">
        <v>0</v>
      </c>
      <c r="K16" s="118">
        <v>0</v>
      </c>
      <c r="L16" s="119">
        <v>1</v>
      </c>
      <c r="M16" s="121">
        <v>45</v>
      </c>
      <c r="N16" s="122">
        <v>290</v>
      </c>
      <c r="O16" s="123">
        <v>511</v>
      </c>
      <c r="P16" s="165">
        <f t="shared" si="0"/>
        <v>0</v>
      </c>
      <c r="Q16" s="158">
        <f t="shared" si="1"/>
        <v>0</v>
      </c>
      <c r="R16" s="158">
        <f t="shared" si="2"/>
        <v>0</v>
      </c>
      <c r="S16" s="158">
        <f t="shared" si="3"/>
        <v>0</v>
      </c>
      <c r="T16" s="158">
        <f t="shared" si="4"/>
        <v>0</v>
      </c>
      <c r="U16" s="158">
        <f t="shared" si="5"/>
        <v>0</v>
      </c>
      <c r="V16" s="159">
        <f t="shared" si="6"/>
        <v>0</v>
      </c>
      <c r="W16" s="167">
        <f t="shared" si="7"/>
        <v>0</v>
      </c>
      <c r="X16" s="158">
        <v>0</v>
      </c>
      <c r="Y16" s="159">
        <v>0.02702702702702703</v>
      </c>
      <c r="Z16" s="500">
        <v>0.01</v>
      </c>
      <c r="AA16" s="127">
        <v>0.09</v>
      </c>
      <c r="AB16" s="210">
        <v>0.16</v>
      </c>
    </row>
    <row r="17" spans="1:28" s="129" customFormat="1" ht="13.5" customHeight="1">
      <c r="A17" s="616"/>
      <c r="B17" s="454">
        <v>12</v>
      </c>
      <c r="C17" s="529">
        <v>0</v>
      </c>
      <c r="D17" s="530">
        <v>1</v>
      </c>
      <c r="E17" s="530">
        <v>0</v>
      </c>
      <c r="F17" s="530">
        <v>0</v>
      </c>
      <c r="G17" s="530">
        <v>0</v>
      </c>
      <c r="H17" s="530">
        <v>0</v>
      </c>
      <c r="I17" s="531">
        <v>0</v>
      </c>
      <c r="J17" s="419">
        <v>1</v>
      </c>
      <c r="K17" s="118">
        <v>1</v>
      </c>
      <c r="L17" s="119">
        <v>1</v>
      </c>
      <c r="M17" s="121">
        <v>61</v>
      </c>
      <c r="N17" s="122">
        <v>253</v>
      </c>
      <c r="O17" s="123">
        <v>476</v>
      </c>
      <c r="P17" s="165">
        <f t="shared" si="0"/>
        <v>0</v>
      </c>
      <c r="Q17" s="158">
        <f t="shared" si="1"/>
        <v>0.16666666666666666</v>
      </c>
      <c r="R17" s="158">
        <f t="shared" si="2"/>
        <v>0</v>
      </c>
      <c r="S17" s="158">
        <f t="shared" si="3"/>
        <v>0</v>
      </c>
      <c r="T17" s="158">
        <f t="shared" si="4"/>
        <v>0</v>
      </c>
      <c r="U17" s="158">
        <f t="shared" si="5"/>
        <v>0</v>
      </c>
      <c r="V17" s="159">
        <f t="shared" si="6"/>
        <v>0</v>
      </c>
      <c r="W17" s="167">
        <f t="shared" si="7"/>
        <v>0.02702702702702703</v>
      </c>
      <c r="X17" s="158">
        <v>0.02702702702702703</v>
      </c>
      <c r="Y17" s="159">
        <v>0.02702702702702703</v>
      </c>
      <c r="Z17" s="500">
        <v>0.02</v>
      </c>
      <c r="AA17" s="127">
        <v>0.08</v>
      </c>
      <c r="AB17" s="210">
        <v>0.15</v>
      </c>
    </row>
    <row r="18" spans="1:28" s="129" customFormat="1" ht="13.5" customHeight="1">
      <c r="A18" s="618">
        <v>4</v>
      </c>
      <c r="B18" s="453">
        <v>13</v>
      </c>
      <c r="C18" s="535">
        <v>0</v>
      </c>
      <c r="D18" s="536">
        <v>0</v>
      </c>
      <c r="E18" s="536">
        <v>0</v>
      </c>
      <c r="F18" s="536">
        <v>0</v>
      </c>
      <c r="G18" s="536">
        <v>0</v>
      </c>
      <c r="H18" s="536">
        <v>0</v>
      </c>
      <c r="I18" s="537">
        <v>0</v>
      </c>
      <c r="J18" s="428">
        <v>0</v>
      </c>
      <c r="K18" s="176">
        <v>4</v>
      </c>
      <c r="L18" s="177">
        <v>2</v>
      </c>
      <c r="M18" s="152">
        <v>47</v>
      </c>
      <c r="N18" s="153">
        <v>230</v>
      </c>
      <c r="O18" s="154">
        <v>625</v>
      </c>
      <c r="P18" s="172">
        <f t="shared" si="0"/>
        <v>0</v>
      </c>
      <c r="Q18" s="173">
        <f t="shared" si="1"/>
        <v>0</v>
      </c>
      <c r="R18" s="173">
        <f t="shared" si="2"/>
        <v>0</v>
      </c>
      <c r="S18" s="173">
        <f t="shared" si="3"/>
        <v>0</v>
      </c>
      <c r="T18" s="173">
        <f t="shared" si="4"/>
        <v>0</v>
      </c>
      <c r="U18" s="173">
        <f t="shared" si="5"/>
        <v>0</v>
      </c>
      <c r="V18" s="174">
        <f t="shared" si="6"/>
        <v>0</v>
      </c>
      <c r="W18" s="178">
        <f t="shared" si="7"/>
        <v>0</v>
      </c>
      <c r="X18" s="173">
        <v>0.10810810810810811</v>
      </c>
      <c r="Y18" s="179">
        <v>0.05405405405405406</v>
      </c>
      <c r="Z18" s="502">
        <v>0.01</v>
      </c>
      <c r="AA18" s="156">
        <v>0.07</v>
      </c>
      <c r="AB18" s="250">
        <v>0.2</v>
      </c>
    </row>
    <row r="19" spans="1:28" s="129" customFormat="1" ht="13.5" customHeight="1">
      <c r="A19" s="616"/>
      <c r="B19" s="454">
        <v>14</v>
      </c>
      <c r="C19" s="529">
        <v>0</v>
      </c>
      <c r="D19" s="530">
        <v>0</v>
      </c>
      <c r="E19" s="530">
        <v>0</v>
      </c>
      <c r="F19" s="530">
        <v>0</v>
      </c>
      <c r="G19" s="530">
        <v>0</v>
      </c>
      <c r="H19" s="530">
        <v>0</v>
      </c>
      <c r="I19" s="531">
        <v>0</v>
      </c>
      <c r="J19" s="419">
        <v>0</v>
      </c>
      <c r="K19" s="118">
        <v>0</v>
      </c>
      <c r="L19" s="119">
        <v>0</v>
      </c>
      <c r="M19" s="121">
        <v>55</v>
      </c>
      <c r="N19" s="122">
        <v>179</v>
      </c>
      <c r="O19" s="123">
        <v>539</v>
      </c>
      <c r="P19" s="165">
        <f t="shared" si="0"/>
        <v>0</v>
      </c>
      <c r="Q19" s="158">
        <f t="shared" si="1"/>
        <v>0</v>
      </c>
      <c r="R19" s="158">
        <f t="shared" si="2"/>
        <v>0</v>
      </c>
      <c r="S19" s="158">
        <f t="shared" si="3"/>
        <v>0</v>
      </c>
      <c r="T19" s="158">
        <f t="shared" si="4"/>
        <v>0</v>
      </c>
      <c r="U19" s="158">
        <f t="shared" si="5"/>
        <v>0</v>
      </c>
      <c r="V19" s="168">
        <f t="shared" si="6"/>
        <v>0</v>
      </c>
      <c r="W19" s="167">
        <f t="shared" si="7"/>
        <v>0</v>
      </c>
      <c r="X19" s="158">
        <v>0</v>
      </c>
      <c r="Y19" s="159">
        <v>0</v>
      </c>
      <c r="Z19" s="500">
        <v>0.02</v>
      </c>
      <c r="AA19" s="127">
        <v>0.06</v>
      </c>
      <c r="AB19" s="210">
        <v>0.17</v>
      </c>
    </row>
    <row r="20" spans="1:28" s="129" customFormat="1" ht="13.5" customHeight="1">
      <c r="A20" s="616"/>
      <c r="B20" s="454">
        <v>15</v>
      </c>
      <c r="C20" s="529">
        <v>0</v>
      </c>
      <c r="D20" s="530">
        <v>1</v>
      </c>
      <c r="E20" s="530">
        <v>0</v>
      </c>
      <c r="F20" s="530">
        <v>0</v>
      </c>
      <c r="G20" s="530">
        <v>1</v>
      </c>
      <c r="H20" s="530">
        <v>0</v>
      </c>
      <c r="I20" s="531">
        <v>0</v>
      </c>
      <c r="J20" s="419">
        <v>2</v>
      </c>
      <c r="K20" s="118">
        <v>0</v>
      </c>
      <c r="L20" s="119">
        <v>0</v>
      </c>
      <c r="M20" s="121">
        <v>68</v>
      </c>
      <c r="N20" s="122">
        <v>167</v>
      </c>
      <c r="O20" s="123">
        <v>888</v>
      </c>
      <c r="P20" s="165">
        <f t="shared" si="0"/>
        <v>0</v>
      </c>
      <c r="Q20" s="158">
        <f t="shared" si="1"/>
        <v>0.16666666666666666</v>
      </c>
      <c r="R20" s="158">
        <f t="shared" si="2"/>
        <v>0</v>
      </c>
      <c r="S20" s="158">
        <f t="shared" si="3"/>
        <v>0</v>
      </c>
      <c r="T20" s="158">
        <f t="shared" si="4"/>
        <v>0.25</v>
      </c>
      <c r="U20" s="158">
        <f t="shared" si="5"/>
        <v>0</v>
      </c>
      <c r="V20" s="168">
        <f t="shared" si="6"/>
        <v>0</v>
      </c>
      <c r="W20" s="167">
        <f t="shared" si="7"/>
        <v>0.05405405405405406</v>
      </c>
      <c r="X20" s="158">
        <v>0</v>
      </c>
      <c r="Y20" s="159">
        <v>0</v>
      </c>
      <c r="Z20" s="500">
        <v>0.02</v>
      </c>
      <c r="AA20" s="127">
        <v>0.05</v>
      </c>
      <c r="AB20" s="210">
        <v>0.28</v>
      </c>
    </row>
    <row r="21" spans="1:28" s="129" customFormat="1" ht="13.5" customHeight="1">
      <c r="A21" s="616"/>
      <c r="B21" s="454">
        <v>16</v>
      </c>
      <c r="C21" s="529">
        <v>0</v>
      </c>
      <c r="D21" s="530">
        <v>0</v>
      </c>
      <c r="E21" s="530">
        <v>2</v>
      </c>
      <c r="F21" s="530">
        <v>0</v>
      </c>
      <c r="G21" s="530">
        <v>0</v>
      </c>
      <c r="H21" s="530">
        <v>0</v>
      </c>
      <c r="I21" s="531">
        <v>0</v>
      </c>
      <c r="J21" s="419">
        <v>2</v>
      </c>
      <c r="K21" s="118">
        <v>0</v>
      </c>
      <c r="L21" s="119">
        <v>1</v>
      </c>
      <c r="M21" s="121">
        <v>76</v>
      </c>
      <c r="N21" s="122">
        <v>163</v>
      </c>
      <c r="O21" s="123">
        <v>1226</v>
      </c>
      <c r="P21" s="165">
        <f t="shared" si="0"/>
        <v>0</v>
      </c>
      <c r="Q21" s="158">
        <f t="shared" si="1"/>
        <v>0</v>
      </c>
      <c r="R21" s="158">
        <f t="shared" si="2"/>
        <v>0.4</v>
      </c>
      <c r="S21" s="158">
        <f t="shared" si="3"/>
        <v>0</v>
      </c>
      <c r="T21" s="158">
        <f t="shared" si="4"/>
        <v>0</v>
      </c>
      <c r="U21" s="158">
        <f t="shared" si="5"/>
        <v>0</v>
      </c>
      <c r="V21" s="168">
        <f t="shared" si="6"/>
        <v>0</v>
      </c>
      <c r="W21" s="167">
        <f t="shared" si="7"/>
        <v>0.05405405405405406</v>
      </c>
      <c r="X21" s="158">
        <v>0</v>
      </c>
      <c r="Y21" s="159">
        <v>0.02702702702702703</v>
      </c>
      <c r="Z21" s="500">
        <v>0.02</v>
      </c>
      <c r="AA21" s="127">
        <v>0.05</v>
      </c>
      <c r="AB21" s="210">
        <v>0.39</v>
      </c>
    </row>
    <row r="22" spans="1:28" s="129" customFormat="1" ht="13.5" customHeight="1">
      <c r="A22" s="617"/>
      <c r="B22" s="456">
        <v>17</v>
      </c>
      <c r="C22" s="532">
        <v>0</v>
      </c>
      <c r="D22" s="533">
        <v>0</v>
      </c>
      <c r="E22" s="533">
        <v>0</v>
      </c>
      <c r="F22" s="533">
        <v>0</v>
      </c>
      <c r="G22" s="533">
        <v>1</v>
      </c>
      <c r="H22" s="533">
        <v>0</v>
      </c>
      <c r="I22" s="534">
        <v>0</v>
      </c>
      <c r="J22" s="422">
        <v>1</v>
      </c>
      <c r="K22" s="133">
        <v>0</v>
      </c>
      <c r="L22" s="134">
        <v>1</v>
      </c>
      <c r="M22" s="135">
        <v>84</v>
      </c>
      <c r="N22" s="136">
        <v>108</v>
      </c>
      <c r="O22" s="137">
        <v>1747</v>
      </c>
      <c r="P22" s="169">
        <f t="shared" si="0"/>
        <v>0</v>
      </c>
      <c r="Q22" s="161">
        <f t="shared" si="1"/>
        <v>0</v>
      </c>
      <c r="R22" s="161">
        <f t="shared" si="2"/>
        <v>0</v>
      </c>
      <c r="S22" s="161">
        <f t="shared" si="3"/>
        <v>0</v>
      </c>
      <c r="T22" s="161">
        <f t="shared" si="4"/>
        <v>0.25</v>
      </c>
      <c r="U22" s="161">
        <f t="shared" si="5"/>
        <v>0</v>
      </c>
      <c r="V22" s="170">
        <f t="shared" si="6"/>
        <v>0</v>
      </c>
      <c r="W22" s="171">
        <f t="shared" si="7"/>
        <v>0.02702702702702703</v>
      </c>
      <c r="X22" s="161">
        <v>0</v>
      </c>
      <c r="Y22" s="170">
        <v>0.02702702702702703</v>
      </c>
      <c r="Z22" s="501">
        <v>0.03</v>
      </c>
      <c r="AA22" s="140">
        <v>0.03</v>
      </c>
      <c r="AB22" s="212">
        <v>0.55</v>
      </c>
    </row>
    <row r="23" spans="1:28" s="129" customFormat="1" ht="13.5" customHeight="1">
      <c r="A23" s="616">
        <v>5</v>
      </c>
      <c r="B23" s="459">
        <v>18</v>
      </c>
      <c r="C23" s="540">
        <v>0</v>
      </c>
      <c r="D23" s="530">
        <v>0</v>
      </c>
      <c r="E23" s="530">
        <v>0</v>
      </c>
      <c r="F23" s="530">
        <v>0</v>
      </c>
      <c r="G23" s="530">
        <v>1</v>
      </c>
      <c r="H23" s="530">
        <v>0</v>
      </c>
      <c r="I23" s="531">
        <v>0</v>
      </c>
      <c r="J23" s="419">
        <v>1</v>
      </c>
      <c r="K23" s="118">
        <v>2</v>
      </c>
      <c r="L23" s="119">
        <v>1</v>
      </c>
      <c r="M23" s="121">
        <v>64</v>
      </c>
      <c r="N23" s="122">
        <v>127</v>
      </c>
      <c r="O23" s="123">
        <v>1003</v>
      </c>
      <c r="P23" s="165">
        <f t="shared" si="0"/>
        <v>0</v>
      </c>
      <c r="Q23" s="158">
        <f t="shared" si="1"/>
        <v>0</v>
      </c>
      <c r="R23" s="158">
        <f t="shared" si="2"/>
        <v>0</v>
      </c>
      <c r="S23" s="158">
        <f t="shared" si="3"/>
        <v>0</v>
      </c>
      <c r="T23" s="158">
        <f t="shared" si="4"/>
        <v>0.25</v>
      </c>
      <c r="U23" s="158">
        <f t="shared" si="5"/>
        <v>0</v>
      </c>
      <c r="V23" s="159">
        <f t="shared" si="6"/>
        <v>0</v>
      </c>
      <c r="W23" s="167">
        <f t="shared" si="7"/>
        <v>0.02702702702702703</v>
      </c>
      <c r="X23" s="158">
        <v>0.05405405405405406</v>
      </c>
      <c r="Y23" s="159">
        <v>0.02702702702702703</v>
      </c>
      <c r="Z23" s="500">
        <v>0.02</v>
      </c>
      <c r="AA23" s="127">
        <v>0.04</v>
      </c>
      <c r="AB23" s="210">
        <v>0.34</v>
      </c>
    </row>
    <row r="24" spans="1:28" s="129" customFormat="1" ht="13.5" customHeight="1">
      <c r="A24" s="616"/>
      <c r="B24" s="459">
        <v>19</v>
      </c>
      <c r="C24" s="540">
        <v>0</v>
      </c>
      <c r="D24" s="530">
        <v>0</v>
      </c>
      <c r="E24" s="530">
        <v>0</v>
      </c>
      <c r="F24" s="530">
        <v>0</v>
      </c>
      <c r="G24" s="530">
        <v>0</v>
      </c>
      <c r="H24" s="530">
        <v>0</v>
      </c>
      <c r="I24" s="539">
        <v>0</v>
      </c>
      <c r="J24" s="419">
        <v>0</v>
      </c>
      <c r="K24" s="118">
        <v>0</v>
      </c>
      <c r="L24" s="408">
        <v>4</v>
      </c>
      <c r="M24" s="121">
        <v>151</v>
      </c>
      <c r="N24" s="157">
        <v>116</v>
      </c>
      <c r="O24" s="290">
        <v>1305</v>
      </c>
      <c r="P24" s="165">
        <f t="shared" si="0"/>
        <v>0</v>
      </c>
      <c r="Q24" s="158">
        <f t="shared" si="1"/>
        <v>0</v>
      </c>
      <c r="R24" s="158">
        <f t="shared" si="2"/>
        <v>0</v>
      </c>
      <c r="S24" s="158">
        <f t="shared" si="3"/>
        <v>0</v>
      </c>
      <c r="T24" s="158">
        <f t="shared" si="4"/>
        <v>0</v>
      </c>
      <c r="U24" s="158">
        <f t="shared" si="5"/>
        <v>0</v>
      </c>
      <c r="V24" s="168">
        <f t="shared" si="6"/>
        <v>0</v>
      </c>
      <c r="W24" s="167">
        <f t="shared" si="7"/>
        <v>0</v>
      </c>
      <c r="X24" s="158">
        <v>0</v>
      </c>
      <c r="Y24" s="168">
        <v>0.10810810810810811</v>
      </c>
      <c r="Z24" s="500">
        <v>0.05</v>
      </c>
      <c r="AA24" s="225">
        <v>0.04</v>
      </c>
      <c r="AB24" s="210">
        <v>0.41</v>
      </c>
    </row>
    <row r="25" spans="1:28" s="129" customFormat="1" ht="13.5" customHeight="1">
      <c r="A25" s="616"/>
      <c r="B25" s="459">
        <v>20</v>
      </c>
      <c r="C25" s="540">
        <v>1</v>
      </c>
      <c r="D25" s="530">
        <v>0</v>
      </c>
      <c r="E25" s="530">
        <v>1</v>
      </c>
      <c r="F25" s="530">
        <v>0</v>
      </c>
      <c r="G25" s="530">
        <v>1</v>
      </c>
      <c r="H25" s="530">
        <v>1</v>
      </c>
      <c r="I25" s="531">
        <v>0</v>
      </c>
      <c r="J25" s="419">
        <v>4</v>
      </c>
      <c r="K25" s="118">
        <v>0</v>
      </c>
      <c r="L25" s="119">
        <v>6</v>
      </c>
      <c r="M25" s="121">
        <v>247</v>
      </c>
      <c r="N25" s="122">
        <v>174</v>
      </c>
      <c r="O25" s="123">
        <v>3055</v>
      </c>
      <c r="P25" s="165">
        <f t="shared" si="0"/>
        <v>0.3333333333333333</v>
      </c>
      <c r="Q25" s="158">
        <f t="shared" si="1"/>
        <v>0</v>
      </c>
      <c r="R25" s="158">
        <f t="shared" si="2"/>
        <v>0.2</v>
      </c>
      <c r="S25" s="158">
        <f t="shared" si="3"/>
        <v>0</v>
      </c>
      <c r="T25" s="158">
        <f t="shared" si="4"/>
        <v>0.25</v>
      </c>
      <c r="U25" s="158">
        <f t="shared" si="5"/>
        <v>0.25</v>
      </c>
      <c r="V25" s="159">
        <f t="shared" si="6"/>
        <v>0</v>
      </c>
      <c r="W25" s="167">
        <f t="shared" si="7"/>
        <v>0.10810810810810811</v>
      </c>
      <c r="X25" s="158">
        <v>0</v>
      </c>
      <c r="Y25" s="159">
        <v>0.16216216216216217</v>
      </c>
      <c r="Z25" s="500">
        <v>0.08</v>
      </c>
      <c r="AA25" s="127">
        <v>0.06</v>
      </c>
      <c r="AB25" s="210">
        <v>0.96</v>
      </c>
    </row>
    <row r="26" spans="1:28" s="129" customFormat="1" ht="13.5" customHeight="1">
      <c r="A26" s="616"/>
      <c r="B26" s="459">
        <v>21</v>
      </c>
      <c r="C26" s="540">
        <v>1</v>
      </c>
      <c r="D26" s="530">
        <v>0</v>
      </c>
      <c r="E26" s="530">
        <v>0</v>
      </c>
      <c r="F26" s="530">
        <v>0</v>
      </c>
      <c r="G26" s="530">
        <v>0</v>
      </c>
      <c r="H26" s="530">
        <v>1</v>
      </c>
      <c r="I26" s="531">
        <v>0</v>
      </c>
      <c r="J26" s="419">
        <v>2</v>
      </c>
      <c r="K26" s="118">
        <v>0</v>
      </c>
      <c r="L26" s="119">
        <v>8</v>
      </c>
      <c r="M26" s="121">
        <v>228</v>
      </c>
      <c r="N26" s="122">
        <v>164</v>
      </c>
      <c r="O26" s="123">
        <v>4879</v>
      </c>
      <c r="P26" s="165">
        <f t="shared" si="0"/>
        <v>0.3333333333333333</v>
      </c>
      <c r="Q26" s="158">
        <f t="shared" si="1"/>
        <v>0</v>
      </c>
      <c r="R26" s="158">
        <f t="shared" si="2"/>
        <v>0</v>
      </c>
      <c r="S26" s="158">
        <f t="shared" si="3"/>
        <v>0</v>
      </c>
      <c r="T26" s="158">
        <f t="shared" si="4"/>
        <v>0</v>
      </c>
      <c r="U26" s="158">
        <f t="shared" si="5"/>
        <v>0.25</v>
      </c>
      <c r="V26" s="159">
        <f t="shared" si="6"/>
        <v>0</v>
      </c>
      <c r="W26" s="167">
        <f t="shared" si="7"/>
        <v>0.05405405405405406</v>
      </c>
      <c r="X26" s="158">
        <v>0</v>
      </c>
      <c r="Y26" s="159">
        <v>0.21621621621621623</v>
      </c>
      <c r="Z26" s="500">
        <v>0.07</v>
      </c>
      <c r="AA26" s="127">
        <v>0.05</v>
      </c>
      <c r="AB26" s="210">
        <v>1.54</v>
      </c>
    </row>
    <row r="27" spans="1:28" s="129" customFormat="1" ht="13.5" customHeight="1">
      <c r="A27" s="618">
        <v>6</v>
      </c>
      <c r="B27" s="453">
        <v>22</v>
      </c>
      <c r="C27" s="535">
        <v>0</v>
      </c>
      <c r="D27" s="536">
        <v>1</v>
      </c>
      <c r="E27" s="536">
        <v>0</v>
      </c>
      <c r="F27" s="536">
        <v>0</v>
      </c>
      <c r="G27" s="536">
        <v>0</v>
      </c>
      <c r="H27" s="536">
        <v>0</v>
      </c>
      <c r="I27" s="537">
        <v>0</v>
      </c>
      <c r="J27" s="428">
        <v>1</v>
      </c>
      <c r="K27" s="176">
        <v>1</v>
      </c>
      <c r="L27" s="177">
        <v>6</v>
      </c>
      <c r="M27" s="152">
        <v>240</v>
      </c>
      <c r="N27" s="153">
        <v>234</v>
      </c>
      <c r="O27" s="154">
        <v>6201</v>
      </c>
      <c r="P27" s="172">
        <f t="shared" si="0"/>
        <v>0</v>
      </c>
      <c r="Q27" s="173">
        <f t="shared" si="1"/>
        <v>0.16666666666666666</v>
      </c>
      <c r="R27" s="173">
        <f t="shared" si="2"/>
        <v>0</v>
      </c>
      <c r="S27" s="173">
        <f t="shared" si="3"/>
        <v>0</v>
      </c>
      <c r="T27" s="173">
        <f t="shared" si="4"/>
        <v>0</v>
      </c>
      <c r="U27" s="173">
        <f t="shared" si="5"/>
        <v>0</v>
      </c>
      <c r="V27" s="174">
        <f t="shared" si="6"/>
        <v>0</v>
      </c>
      <c r="W27" s="178">
        <f t="shared" si="7"/>
        <v>0.02702702702702703</v>
      </c>
      <c r="X27" s="173">
        <v>0.02702702702702703</v>
      </c>
      <c r="Y27" s="179">
        <v>0.16216216216216217</v>
      </c>
      <c r="Z27" s="502">
        <v>0.08</v>
      </c>
      <c r="AA27" s="156">
        <v>0.07</v>
      </c>
      <c r="AB27" s="250">
        <v>1.95</v>
      </c>
    </row>
    <row r="28" spans="1:28" s="129" customFormat="1" ht="13.5" customHeight="1">
      <c r="A28" s="616"/>
      <c r="B28" s="454">
        <v>23</v>
      </c>
      <c r="C28" s="529">
        <v>0</v>
      </c>
      <c r="D28" s="530">
        <v>1</v>
      </c>
      <c r="E28" s="530">
        <v>0</v>
      </c>
      <c r="F28" s="530">
        <v>0</v>
      </c>
      <c r="G28" s="530">
        <v>0</v>
      </c>
      <c r="H28" s="530">
        <v>1</v>
      </c>
      <c r="I28" s="531">
        <v>0</v>
      </c>
      <c r="J28" s="419">
        <v>2</v>
      </c>
      <c r="K28" s="118">
        <v>3</v>
      </c>
      <c r="L28" s="119">
        <v>33</v>
      </c>
      <c r="M28" s="121">
        <v>344</v>
      </c>
      <c r="N28" s="122">
        <v>334</v>
      </c>
      <c r="O28" s="123">
        <v>8857</v>
      </c>
      <c r="P28" s="165">
        <f t="shared" si="0"/>
        <v>0</v>
      </c>
      <c r="Q28" s="158">
        <f t="shared" si="1"/>
        <v>0.16666666666666666</v>
      </c>
      <c r="R28" s="158">
        <f t="shared" si="2"/>
        <v>0</v>
      </c>
      <c r="S28" s="158">
        <f t="shared" si="3"/>
        <v>0</v>
      </c>
      <c r="T28" s="158">
        <f t="shared" si="4"/>
        <v>0</v>
      </c>
      <c r="U28" s="158">
        <f t="shared" si="5"/>
        <v>0.25</v>
      </c>
      <c r="V28" s="159">
        <f t="shared" si="6"/>
        <v>0</v>
      </c>
      <c r="W28" s="167">
        <f t="shared" si="7"/>
        <v>0.05405405405405406</v>
      </c>
      <c r="X28" s="158">
        <v>0.08108108108108109</v>
      </c>
      <c r="Y28" s="159">
        <v>0.8918918918918919</v>
      </c>
      <c r="Z28" s="500">
        <v>0.11</v>
      </c>
      <c r="AA28" s="127">
        <v>0.11</v>
      </c>
      <c r="AB28" s="210">
        <v>2.79</v>
      </c>
    </row>
    <row r="29" spans="1:28" s="129" customFormat="1" ht="13.5" customHeight="1">
      <c r="A29" s="616"/>
      <c r="B29" s="454">
        <v>24</v>
      </c>
      <c r="C29" s="529">
        <v>0</v>
      </c>
      <c r="D29" s="530">
        <v>0</v>
      </c>
      <c r="E29" s="530">
        <v>0</v>
      </c>
      <c r="F29" s="530">
        <v>0</v>
      </c>
      <c r="G29" s="530">
        <v>0</v>
      </c>
      <c r="H29" s="530">
        <v>1</v>
      </c>
      <c r="I29" s="531">
        <v>0</v>
      </c>
      <c r="J29" s="419">
        <v>1</v>
      </c>
      <c r="K29" s="118">
        <v>1</v>
      </c>
      <c r="L29" s="119">
        <v>42</v>
      </c>
      <c r="M29" s="121">
        <v>384</v>
      </c>
      <c r="N29" s="122">
        <v>406</v>
      </c>
      <c r="O29" s="123">
        <v>12751</v>
      </c>
      <c r="P29" s="165">
        <f t="shared" si="0"/>
        <v>0</v>
      </c>
      <c r="Q29" s="158">
        <f t="shared" si="1"/>
        <v>0</v>
      </c>
      <c r="R29" s="158">
        <f t="shared" si="2"/>
        <v>0</v>
      </c>
      <c r="S29" s="158">
        <f t="shared" si="3"/>
        <v>0</v>
      </c>
      <c r="T29" s="158">
        <f t="shared" si="4"/>
        <v>0</v>
      </c>
      <c r="U29" s="158">
        <f t="shared" si="5"/>
        <v>0.25</v>
      </c>
      <c r="V29" s="159">
        <f t="shared" si="6"/>
        <v>0</v>
      </c>
      <c r="W29" s="167">
        <f t="shared" si="7"/>
        <v>0.02702702702702703</v>
      </c>
      <c r="X29" s="158">
        <v>0.02702702702702703</v>
      </c>
      <c r="Y29" s="159">
        <v>1.135135135135135</v>
      </c>
      <c r="Z29" s="500">
        <v>0.12</v>
      </c>
      <c r="AA29" s="127">
        <v>0.13</v>
      </c>
      <c r="AB29" s="210">
        <v>4.03</v>
      </c>
    </row>
    <row r="30" spans="1:28" s="129" customFormat="1" ht="13.5" customHeight="1">
      <c r="A30" s="617"/>
      <c r="B30" s="456">
        <v>25</v>
      </c>
      <c r="C30" s="532">
        <v>0</v>
      </c>
      <c r="D30" s="533">
        <v>2</v>
      </c>
      <c r="E30" s="533">
        <v>0</v>
      </c>
      <c r="F30" s="533">
        <v>0</v>
      </c>
      <c r="G30" s="533">
        <v>0</v>
      </c>
      <c r="H30" s="533">
        <v>1</v>
      </c>
      <c r="I30" s="534">
        <v>0</v>
      </c>
      <c r="J30" s="422">
        <v>3</v>
      </c>
      <c r="K30" s="133">
        <v>2</v>
      </c>
      <c r="L30" s="134">
        <v>93</v>
      </c>
      <c r="M30" s="135">
        <v>363</v>
      </c>
      <c r="N30" s="136">
        <v>390</v>
      </c>
      <c r="O30" s="137">
        <v>16433</v>
      </c>
      <c r="P30" s="169">
        <f t="shared" si="0"/>
        <v>0</v>
      </c>
      <c r="Q30" s="161">
        <f t="shared" si="1"/>
        <v>0.3333333333333333</v>
      </c>
      <c r="R30" s="161">
        <f t="shared" si="2"/>
        <v>0</v>
      </c>
      <c r="S30" s="161">
        <f t="shared" si="3"/>
        <v>0</v>
      </c>
      <c r="T30" s="161">
        <f t="shared" si="4"/>
        <v>0</v>
      </c>
      <c r="U30" s="161">
        <f t="shared" si="5"/>
        <v>0.25</v>
      </c>
      <c r="V30" s="162">
        <f t="shared" si="6"/>
        <v>0</v>
      </c>
      <c r="W30" s="171">
        <f t="shared" si="7"/>
        <v>0.08108108108108109</v>
      </c>
      <c r="X30" s="161">
        <v>0.05405405405405406</v>
      </c>
      <c r="Y30" s="162">
        <v>2.5135135135135136</v>
      </c>
      <c r="Z30" s="501">
        <v>0.11</v>
      </c>
      <c r="AA30" s="140">
        <v>0.12</v>
      </c>
      <c r="AB30" s="212">
        <v>5.18</v>
      </c>
    </row>
    <row r="31" spans="1:28" s="129" customFormat="1" ht="13.5" customHeight="1">
      <c r="A31" s="616">
        <v>7</v>
      </c>
      <c r="B31" s="454">
        <v>26</v>
      </c>
      <c r="C31" s="529">
        <v>0</v>
      </c>
      <c r="D31" s="530">
        <v>0</v>
      </c>
      <c r="E31" s="530">
        <v>2</v>
      </c>
      <c r="F31" s="530">
        <v>0</v>
      </c>
      <c r="G31" s="530">
        <v>1</v>
      </c>
      <c r="H31" s="530">
        <v>2</v>
      </c>
      <c r="I31" s="531">
        <v>0</v>
      </c>
      <c r="J31" s="419">
        <v>5</v>
      </c>
      <c r="K31" s="118">
        <v>3</v>
      </c>
      <c r="L31" s="119">
        <v>198</v>
      </c>
      <c r="M31" s="121">
        <v>403</v>
      </c>
      <c r="N31" s="122">
        <v>333</v>
      </c>
      <c r="O31" s="123">
        <v>21339</v>
      </c>
      <c r="P31" s="165">
        <f t="shared" si="0"/>
        <v>0</v>
      </c>
      <c r="Q31" s="158">
        <f t="shared" si="1"/>
        <v>0</v>
      </c>
      <c r="R31" s="158">
        <f t="shared" si="2"/>
        <v>0.4</v>
      </c>
      <c r="S31" s="158">
        <f t="shared" si="3"/>
        <v>0</v>
      </c>
      <c r="T31" s="158">
        <f t="shared" si="4"/>
        <v>0.25</v>
      </c>
      <c r="U31" s="158">
        <f t="shared" si="5"/>
        <v>0.5</v>
      </c>
      <c r="V31" s="168">
        <f t="shared" si="6"/>
        <v>0</v>
      </c>
      <c r="W31" s="167">
        <f t="shared" si="7"/>
        <v>0.13513513513513514</v>
      </c>
      <c r="X31" s="158">
        <v>0.08108108108108109</v>
      </c>
      <c r="Y31" s="159">
        <v>5.351351351351352</v>
      </c>
      <c r="Z31" s="500">
        <v>0.13</v>
      </c>
      <c r="AA31" s="127">
        <v>0.11</v>
      </c>
      <c r="AB31" s="210">
        <v>6.73</v>
      </c>
    </row>
    <row r="32" spans="1:28" s="129" customFormat="1" ht="13.5" customHeight="1">
      <c r="A32" s="616"/>
      <c r="B32" s="454">
        <v>27</v>
      </c>
      <c r="C32" s="529">
        <v>1</v>
      </c>
      <c r="D32" s="530">
        <v>0</v>
      </c>
      <c r="E32" s="530">
        <v>1</v>
      </c>
      <c r="F32" s="530">
        <v>0</v>
      </c>
      <c r="G32" s="530">
        <v>2</v>
      </c>
      <c r="H32" s="530">
        <v>1</v>
      </c>
      <c r="I32" s="531">
        <v>0</v>
      </c>
      <c r="J32" s="419">
        <v>5</v>
      </c>
      <c r="K32" s="118">
        <v>2</v>
      </c>
      <c r="L32" s="119">
        <v>401</v>
      </c>
      <c r="M32" s="121">
        <v>498</v>
      </c>
      <c r="N32" s="122">
        <v>417</v>
      </c>
      <c r="O32" s="123">
        <v>31171</v>
      </c>
      <c r="P32" s="165">
        <f t="shared" si="0"/>
        <v>0.3333333333333333</v>
      </c>
      <c r="Q32" s="158">
        <f t="shared" si="1"/>
        <v>0</v>
      </c>
      <c r="R32" s="158">
        <f t="shared" si="2"/>
        <v>0.2</v>
      </c>
      <c r="S32" s="158">
        <f t="shared" si="3"/>
        <v>0</v>
      </c>
      <c r="T32" s="158">
        <f t="shared" si="4"/>
        <v>0.5</v>
      </c>
      <c r="U32" s="158">
        <f t="shared" si="5"/>
        <v>0.25</v>
      </c>
      <c r="V32" s="168">
        <f t="shared" si="6"/>
        <v>0</v>
      </c>
      <c r="W32" s="167">
        <f t="shared" si="7"/>
        <v>0.13513513513513514</v>
      </c>
      <c r="X32" s="158">
        <v>0.05405405405405406</v>
      </c>
      <c r="Y32" s="159">
        <v>10.837837837837839</v>
      </c>
      <c r="Z32" s="500">
        <v>0.16</v>
      </c>
      <c r="AA32" s="127">
        <v>0.13</v>
      </c>
      <c r="AB32" s="210">
        <v>9.82</v>
      </c>
    </row>
    <row r="33" spans="1:28" s="129" customFormat="1" ht="13.5" customHeight="1">
      <c r="A33" s="616"/>
      <c r="B33" s="454">
        <v>28</v>
      </c>
      <c r="C33" s="529">
        <v>0</v>
      </c>
      <c r="D33" s="530">
        <v>0</v>
      </c>
      <c r="E33" s="530">
        <v>0</v>
      </c>
      <c r="F33" s="530">
        <v>0</v>
      </c>
      <c r="G33" s="530">
        <v>1</v>
      </c>
      <c r="H33" s="530">
        <v>0</v>
      </c>
      <c r="I33" s="531">
        <v>0</v>
      </c>
      <c r="J33" s="419">
        <v>1</v>
      </c>
      <c r="K33" s="118">
        <v>0</v>
      </c>
      <c r="L33" s="119">
        <v>732</v>
      </c>
      <c r="M33" s="121">
        <v>545</v>
      </c>
      <c r="N33" s="122">
        <v>436</v>
      </c>
      <c r="O33" s="123">
        <v>40151</v>
      </c>
      <c r="P33" s="165">
        <f t="shared" si="0"/>
        <v>0</v>
      </c>
      <c r="Q33" s="158">
        <f t="shared" si="1"/>
        <v>0</v>
      </c>
      <c r="R33" s="158">
        <f t="shared" si="2"/>
        <v>0</v>
      </c>
      <c r="S33" s="158">
        <f t="shared" si="3"/>
        <v>0</v>
      </c>
      <c r="T33" s="158">
        <f t="shared" si="4"/>
        <v>0.25</v>
      </c>
      <c r="U33" s="158">
        <f t="shared" si="5"/>
        <v>0</v>
      </c>
      <c r="V33" s="168">
        <f t="shared" si="6"/>
        <v>0</v>
      </c>
      <c r="W33" s="167">
        <f t="shared" si="7"/>
        <v>0.02702702702702703</v>
      </c>
      <c r="X33" s="158">
        <v>0</v>
      </c>
      <c r="Y33" s="159">
        <v>19.783783783783782</v>
      </c>
      <c r="Z33" s="500">
        <v>0.17</v>
      </c>
      <c r="AA33" s="127">
        <v>0.14</v>
      </c>
      <c r="AB33" s="210">
        <v>12.68</v>
      </c>
    </row>
    <row r="34" spans="1:28" s="129" customFormat="1" ht="13.5" customHeight="1">
      <c r="A34" s="616"/>
      <c r="B34" s="454">
        <v>29</v>
      </c>
      <c r="C34" s="529">
        <v>0</v>
      </c>
      <c r="D34" s="530">
        <v>0</v>
      </c>
      <c r="E34" s="530">
        <v>0</v>
      </c>
      <c r="F34" s="530">
        <v>0</v>
      </c>
      <c r="G34" s="530">
        <v>1</v>
      </c>
      <c r="H34" s="530">
        <v>0</v>
      </c>
      <c r="I34" s="531">
        <v>1</v>
      </c>
      <c r="J34" s="419">
        <v>2</v>
      </c>
      <c r="K34" s="118">
        <v>0</v>
      </c>
      <c r="L34" s="119">
        <v>712</v>
      </c>
      <c r="M34" s="121">
        <v>471</v>
      </c>
      <c r="N34" s="122">
        <v>386</v>
      </c>
      <c r="O34" s="123">
        <v>38135</v>
      </c>
      <c r="P34" s="165">
        <f t="shared" si="0"/>
        <v>0</v>
      </c>
      <c r="Q34" s="158">
        <f t="shared" si="1"/>
        <v>0</v>
      </c>
      <c r="R34" s="158">
        <f t="shared" si="2"/>
        <v>0</v>
      </c>
      <c r="S34" s="158">
        <f t="shared" si="3"/>
        <v>0</v>
      </c>
      <c r="T34" s="158">
        <f t="shared" si="4"/>
        <v>0.25</v>
      </c>
      <c r="U34" s="158">
        <f t="shared" si="5"/>
        <v>0</v>
      </c>
      <c r="V34" s="168">
        <f t="shared" si="6"/>
        <v>0.25</v>
      </c>
      <c r="W34" s="167">
        <f t="shared" si="7"/>
        <v>0.05405405405405406</v>
      </c>
      <c r="X34" s="158">
        <v>0</v>
      </c>
      <c r="Y34" s="159">
        <v>19.243243243243242</v>
      </c>
      <c r="Z34" s="500">
        <v>0.15</v>
      </c>
      <c r="AA34" s="127">
        <v>0.12</v>
      </c>
      <c r="AB34" s="210">
        <v>12.03</v>
      </c>
    </row>
    <row r="35" spans="1:28" s="129" customFormat="1" ht="13.5" customHeight="1">
      <c r="A35" s="616"/>
      <c r="B35" s="454">
        <v>30</v>
      </c>
      <c r="C35" s="529">
        <v>0</v>
      </c>
      <c r="D35" s="530">
        <v>0</v>
      </c>
      <c r="E35" s="530">
        <v>0</v>
      </c>
      <c r="F35" s="530">
        <v>2</v>
      </c>
      <c r="G35" s="530">
        <v>0</v>
      </c>
      <c r="H35" s="530">
        <v>0</v>
      </c>
      <c r="I35" s="531">
        <v>0</v>
      </c>
      <c r="J35" s="419">
        <v>2</v>
      </c>
      <c r="K35" s="118">
        <v>0</v>
      </c>
      <c r="L35" s="119">
        <v>744</v>
      </c>
      <c r="M35" s="121">
        <v>579</v>
      </c>
      <c r="N35" s="122">
        <v>378</v>
      </c>
      <c r="O35" s="123">
        <v>42601</v>
      </c>
      <c r="P35" s="165">
        <f t="shared" si="0"/>
        <v>0</v>
      </c>
      <c r="Q35" s="158">
        <f t="shared" si="1"/>
        <v>0</v>
      </c>
      <c r="R35" s="158">
        <f t="shared" si="2"/>
        <v>0</v>
      </c>
      <c r="S35" s="158">
        <f t="shared" si="3"/>
        <v>0.18181818181818182</v>
      </c>
      <c r="T35" s="158">
        <f t="shared" si="4"/>
        <v>0</v>
      </c>
      <c r="U35" s="158">
        <f t="shared" si="5"/>
        <v>0</v>
      </c>
      <c r="V35" s="168">
        <f t="shared" si="6"/>
        <v>0</v>
      </c>
      <c r="W35" s="167">
        <f t="shared" si="7"/>
        <v>0.05405405405405406</v>
      </c>
      <c r="X35" s="158">
        <v>0</v>
      </c>
      <c r="Y35" s="159">
        <v>20.10810810810811</v>
      </c>
      <c r="Z35" s="500">
        <v>0.18</v>
      </c>
      <c r="AA35" s="127">
        <v>0.12</v>
      </c>
      <c r="AB35" s="210">
        <v>13.44</v>
      </c>
    </row>
    <row r="36" spans="1:28" s="129" customFormat="1" ht="13.5" customHeight="1">
      <c r="A36" s="618">
        <v>8</v>
      </c>
      <c r="B36" s="453">
        <v>31</v>
      </c>
      <c r="C36" s="535">
        <v>0</v>
      </c>
      <c r="D36" s="536">
        <v>0</v>
      </c>
      <c r="E36" s="536">
        <v>0</v>
      </c>
      <c r="F36" s="536">
        <v>0</v>
      </c>
      <c r="G36" s="536">
        <v>1</v>
      </c>
      <c r="H36" s="536">
        <v>0</v>
      </c>
      <c r="I36" s="537">
        <v>0</v>
      </c>
      <c r="J36" s="428">
        <v>1</v>
      </c>
      <c r="K36" s="176">
        <v>5</v>
      </c>
      <c r="L36" s="176">
        <v>369</v>
      </c>
      <c r="M36" s="152">
        <v>696</v>
      </c>
      <c r="N36" s="153">
        <v>481</v>
      </c>
      <c r="O36" s="154">
        <v>33413</v>
      </c>
      <c r="P36" s="172">
        <f t="shared" si="0"/>
        <v>0</v>
      </c>
      <c r="Q36" s="173">
        <f t="shared" si="1"/>
        <v>0</v>
      </c>
      <c r="R36" s="173">
        <f t="shared" si="2"/>
        <v>0</v>
      </c>
      <c r="S36" s="173">
        <f t="shared" si="3"/>
        <v>0</v>
      </c>
      <c r="T36" s="173">
        <f t="shared" si="4"/>
        <v>0.25</v>
      </c>
      <c r="U36" s="173">
        <f t="shared" si="5"/>
        <v>0</v>
      </c>
      <c r="V36" s="179">
        <f t="shared" si="6"/>
        <v>0</v>
      </c>
      <c r="W36" s="178">
        <f t="shared" si="7"/>
        <v>0.02702702702702703</v>
      </c>
      <c r="X36" s="173">
        <v>0.13513513513513514</v>
      </c>
      <c r="Y36" s="179">
        <v>9.972972972972974</v>
      </c>
      <c r="Z36" s="502">
        <v>0.22</v>
      </c>
      <c r="AA36" s="213">
        <v>0.15</v>
      </c>
      <c r="AB36" s="214">
        <v>10.55</v>
      </c>
    </row>
    <row r="37" spans="1:28" s="129" customFormat="1" ht="13.5" customHeight="1">
      <c r="A37" s="616"/>
      <c r="B37" s="459">
        <v>32</v>
      </c>
      <c r="C37" s="529">
        <v>0</v>
      </c>
      <c r="D37" s="530">
        <v>0</v>
      </c>
      <c r="E37" s="530">
        <v>0</v>
      </c>
      <c r="F37" s="530">
        <v>1</v>
      </c>
      <c r="G37" s="530">
        <v>0</v>
      </c>
      <c r="H37" s="530">
        <v>0</v>
      </c>
      <c r="I37" s="531">
        <v>2</v>
      </c>
      <c r="J37" s="419">
        <v>3</v>
      </c>
      <c r="K37" s="118">
        <v>1</v>
      </c>
      <c r="L37" s="118">
        <v>201</v>
      </c>
      <c r="M37" s="121">
        <v>617</v>
      </c>
      <c r="N37" s="122">
        <v>552</v>
      </c>
      <c r="O37" s="123">
        <v>22762</v>
      </c>
      <c r="P37" s="165">
        <f t="shared" si="0"/>
        <v>0</v>
      </c>
      <c r="Q37" s="158">
        <f t="shared" si="1"/>
        <v>0</v>
      </c>
      <c r="R37" s="158">
        <f t="shared" si="2"/>
        <v>0</v>
      </c>
      <c r="S37" s="158">
        <f t="shared" si="3"/>
        <v>0.09090909090909091</v>
      </c>
      <c r="T37" s="158">
        <f t="shared" si="4"/>
        <v>0</v>
      </c>
      <c r="U37" s="158">
        <f t="shared" si="5"/>
        <v>0</v>
      </c>
      <c r="V37" s="159">
        <f t="shared" si="6"/>
        <v>0.5</v>
      </c>
      <c r="W37" s="167">
        <f t="shared" si="7"/>
        <v>0.08108108108108109</v>
      </c>
      <c r="X37" s="158">
        <v>0.02702702702702703</v>
      </c>
      <c r="Y37" s="159">
        <v>5.4324324324324325</v>
      </c>
      <c r="Z37" s="500">
        <v>0.2</v>
      </c>
      <c r="AA37" s="206">
        <v>0.18</v>
      </c>
      <c r="AB37" s="207">
        <v>7.34</v>
      </c>
    </row>
    <row r="38" spans="1:28" s="129" customFormat="1" ht="13.5" customHeight="1">
      <c r="A38" s="616"/>
      <c r="B38" s="454">
        <v>33</v>
      </c>
      <c r="C38" s="529">
        <v>0</v>
      </c>
      <c r="D38" s="530">
        <v>0</v>
      </c>
      <c r="E38" s="530">
        <v>1</v>
      </c>
      <c r="F38" s="530">
        <v>2</v>
      </c>
      <c r="G38" s="530">
        <v>0</v>
      </c>
      <c r="H38" s="530">
        <v>0</v>
      </c>
      <c r="I38" s="531">
        <v>5</v>
      </c>
      <c r="J38" s="419">
        <v>8</v>
      </c>
      <c r="K38" s="118">
        <v>0</v>
      </c>
      <c r="L38" s="118">
        <v>72</v>
      </c>
      <c r="M38" s="121">
        <v>913</v>
      </c>
      <c r="N38" s="122">
        <v>338</v>
      </c>
      <c r="O38" s="123">
        <v>9168</v>
      </c>
      <c r="P38" s="165">
        <f t="shared" si="0"/>
        <v>0</v>
      </c>
      <c r="Q38" s="158">
        <f t="shared" si="1"/>
        <v>0</v>
      </c>
      <c r="R38" s="158">
        <f t="shared" si="2"/>
        <v>0.2</v>
      </c>
      <c r="S38" s="158">
        <f t="shared" si="3"/>
        <v>0.18181818181818182</v>
      </c>
      <c r="T38" s="158">
        <f t="shared" si="4"/>
        <v>0</v>
      </c>
      <c r="U38" s="158">
        <f t="shared" si="5"/>
        <v>0</v>
      </c>
      <c r="V38" s="159">
        <f t="shared" si="6"/>
        <v>1.25</v>
      </c>
      <c r="W38" s="167">
        <f t="shared" si="7"/>
        <v>0.21621621621621623</v>
      </c>
      <c r="X38" s="158">
        <v>0</v>
      </c>
      <c r="Y38" s="159">
        <v>1.945945945945946</v>
      </c>
      <c r="Z38" s="500">
        <v>0.29</v>
      </c>
      <c r="AA38" s="206">
        <v>0.11</v>
      </c>
      <c r="AB38" s="207">
        <v>3.04</v>
      </c>
    </row>
    <row r="39" spans="1:28" s="129" customFormat="1" ht="13.5" customHeight="1">
      <c r="A39" s="617"/>
      <c r="B39" s="456">
        <v>34</v>
      </c>
      <c r="C39" s="532">
        <v>0</v>
      </c>
      <c r="D39" s="533">
        <v>0</v>
      </c>
      <c r="E39" s="533">
        <v>2</v>
      </c>
      <c r="F39" s="533">
        <v>1</v>
      </c>
      <c r="G39" s="533">
        <v>0</v>
      </c>
      <c r="H39" s="533">
        <v>11</v>
      </c>
      <c r="I39" s="534">
        <v>6</v>
      </c>
      <c r="J39" s="422">
        <v>20</v>
      </c>
      <c r="K39" s="133">
        <v>3</v>
      </c>
      <c r="L39" s="133">
        <v>81</v>
      </c>
      <c r="M39" s="135">
        <v>1520</v>
      </c>
      <c r="N39" s="136">
        <v>519</v>
      </c>
      <c r="O39" s="137">
        <v>8626</v>
      </c>
      <c r="P39" s="169">
        <f t="shared" si="0"/>
        <v>0</v>
      </c>
      <c r="Q39" s="161">
        <f t="shared" si="1"/>
        <v>0</v>
      </c>
      <c r="R39" s="161">
        <f t="shared" si="2"/>
        <v>0.4</v>
      </c>
      <c r="S39" s="161">
        <f t="shared" si="3"/>
        <v>0.09090909090909091</v>
      </c>
      <c r="T39" s="161">
        <f t="shared" si="4"/>
        <v>0</v>
      </c>
      <c r="U39" s="161">
        <f t="shared" si="5"/>
        <v>2.75</v>
      </c>
      <c r="V39" s="162">
        <f t="shared" si="6"/>
        <v>1.5</v>
      </c>
      <c r="W39" s="171">
        <f t="shared" si="7"/>
        <v>0.5405405405405406</v>
      </c>
      <c r="X39" s="161">
        <v>0.08108108108108109</v>
      </c>
      <c r="Y39" s="162">
        <v>2.189189189189189</v>
      </c>
      <c r="Z39" s="501">
        <v>0.48</v>
      </c>
      <c r="AA39" s="208">
        <v>0.16</v>
      </c>
      <c r="AB39" s="209">
        <v>2.74</v>
      </c>
    </row>
    <row r="40" spans="1:28" s="129" customFormat="1" ht="13.5" customHeight="1">
      <c r="A40" s="616">
        <v>9</v>
      </c>
      <c r="B40" s="470">
        <v>35</v>
      </c>
      <c r="C40" s="529">
        <v>0</v>
      </c>
      <c r="D40" s="530">
        <v>0</v>
      </c>
      <c r="E40" s="530">
        <v>2</v>
      </c>
      <c r="F40" s="530">
        <v>2</v>
      </c>
      <c r="G40" s="530">
        <v>0</v>
      </c>
      <c r="H40" s="530">
        <v>8</v>
      </c>
      <c r="I40" s="531">
        <v>4</v>
      </c>
      <c r="J40" s="419">
        <v>16</v>
      </c>
      <c r="K40" s="118">
        <v>2</v>
      </c>
      <c r="L40" s="118">
        <v>80</v>
      </c>
      <c r="M40" s="121">
        <v>1841</v>
      </c>
      <c r="N40" s="122">
        <v>449</v>
      </c>
      <c r="O40" s="123">
        <v>9636</v>
      </c>
      <c r="P40" s="165">
        <f t="shared" si="0"/>
        <v>0</v>
      </c>
      <c r="Q40" s="158">
        <f t="shared" si="1"/>
        <v>0</v>
      </c>
      <c r="R40" s="158">
        <f t="shared" si="2"/>
        <v>0.4</v>
      </c>
      <c r="S40" s="158">
        <f t="shared" si="3"/>
        <v>0.18181818181818182</v>
      </c>
      <c r="T40" s="158">
        <f t="shared" si="4"/>
        <v>0</v>
      </c>
      <c r="U40" s="158">
        <f t="shared" si="5"/>
        <v>2</v>
      </c>
      <c r="V40" s="159">
        <f t="shared" si="6"/>
        <v>1</v>
      </c>
      <c r="W40" s="167">
        <f t="shared" si="7"/>
        <v>0.43243243243243246</v>
      </c>
      <c r="X40" s="158">
        <v>0.05405405405405406</v>
      </c>
      <c r="Y40" s="159">
        <v>2.1621621621621623</v>
      </c>
      <c r="Z40" s="500">
        <v>0.58</v>
      </c>
      <c r="AA40" s="206">
        <v>0.14</v>
      </c>
      <c r="AB40" s="207">
        <v>3.05</v>
      </c>
    </row>
    <row r="41" spans="1:28" s="129" customFormat="1" ht="13.5" customHeight="1">
      <c r="A41" s="616"/>
      <c r="B41" s="470">
        <v>36</v>
      </c>
      <c r="C41" s="529">
        <v>0</v>
      </c>
      <c r="D41" s="530">
        <v>0</v>
      </c>
      <c r="E41" s="530">
        <v>8</v>
      </c>
      <c r="F41" s="530">
        <v>10</v>
      </c>
      <c r="G41" s="530">
        <v>1</v>
      </c>
      <c r="H41" s="530">
        <v>22</v>
      </c>
      <c r="I41" s="531">
        <v>6</v>
      </c>
      <c r="J41" s="419">
        <v>47</v>
      </c>
      <c r="K41" s="118">
        <v>2</v>
      </c>
      <c r="L41" s="118">
        <v>63</v>
      </c>
      <c r="M41" s="121">
        <v>2119</v>
      </c>
      <c r="N41" s="122">
        <v>486</v>
      </c>
      <c r="O41" s="123">
        <v>9855</v>
      </c>
      <c r="P41" s="165">
        <f t="shared" si="0"/>
        <v>0</v>
      </c>
      <c r="Q41" s="158">
        <f t="shared" si="1"/>
        <v>0</v>
      </c>
      <c r="R41" s="158">
        <f t="shared" si="2"/>
        <v>1.6</v>
      </c>
      <c r="S41" s="158">
        <f t="shared" si="3"/>
        <v>0.9090909090909091</v>
      </c>
      <c r="T41" s="158">
        <f t="shared" si="4"/>
        <v>0.25</v>
      </c>
      <c r="U41" s="158">
        <f t="shared" si="5"/>
        <v>5.5</v>
      </c>
      <c r="V41" s="159">
        <f t="shared" si="6"/>
        <v>1.5</v>
      </c>
      <c r="W41" s="167">
        <f t="shared" si="7"/>
        <v>1.2702702702702702</v>
      </c>
      <c r="X41" s="158">
        <v>0.05405405405405406</v>
      </c>
      <c r="Y41" s="159">
        <v>1.7027027027027026</v>
      </c>
      <c r="Z41" s="500">
        <v>0.67</v>
      </c>
      <c r="AA41" s="206">
        <v>0.15</v>
      </c>
      <c r="AB41" s="207">
        <v>3.11</v>
      </c>
    </row>
    <row r="42" spans="1:28" s="129" customFormat="1" ht="13.5" customHeight="1">
      <c r="A42" s="616"/>
      <c r="B42" s="470">
        <v>37</v>
      </c>
      <c r="C42" s="529">
        <v>0</v>
      </c>
      <c r="D42" s="530">
        <v>0</v>
      </c>
      <c r="E42" s="530">
        <v>30</v>
      </c>
      <c r="F42" s="530">
        <v>14</v>
      </c>
      <c r="G42" s="530">
        <v>0</v>
      </c>
      <c r="H42" s="530">
        <v>12</v>
      </c>
      <c r="I42" s="531">
        <v>8</v>
      </c>
      <c r="J42" s="419">
        <v>64</v>
      </c>
      <c r="K42" s="118">
        <v>4</v>
      </c>
      <c r="L42" s="118">
        <v>46</v>
      </c>
      <c r="M42" s="121">
        <v>2546</v>
      </c>
      <c r="N42" s="122">
        <v>437</v>
      </c>
      <c r="O42" s="123">
        <v>8902</v>
      </c>
      <c r="P42" s="165">
        <f t="shared" si="0"/>
        <v>0</v>
      </c>
      <c r="Q42" s="158">
        <f t="shared" si="1"/>
        <v>0</v>
      </c>
      <c r="R42" s="158">
        <f t="shared" si="2"/>
        <v>6</v>
      </c>
      <c r="S42" s="158">
        <f t="shared" si="3"/>
        <v>1.2727272727272727</v>
      </c>
      <c r="T42" s="158">
        <f t="shared" si="4"/>
        <v>0</v>
      </c>
      <c r="U42" s="158">
        <f t="shared" si="5"/>
        <v>3</v>
      </c>
      <c r="V42" s="159">
        <f t="shared" si="6"/>
        <v>2</v>
      </c>
      <c r="W42" s="167">
        <f t="shared" si="7"/>
        <v>1.7297297297297298</v>
      </c>
      <c r="X42" s="158">
        <v>0.10810810810810811</v>
      </c>
      <c r="Y42" s="159">
        <v>1.2432432432432432</v>
      </c>
      <c r="Z42" s="500">
        <v>0.81</v>
      </c>
      <c r="AA42" s="206">
        <v>0.14</v>
      </c>
      <c r="AB42" s="207">
        <v>2.82</v>
      </c>
    </row>
    <row r="43" spans="1:28" s="129" customFormat="1" ht="13.5" customHeight="1">
      <c r="A43" s="616"/>
      <c r="B43" s="470">
        <v>38</v>
      </c>
      <c r="C43" s="529">
        <v>0</v>
      </c>
      <c r="D43" s="530">
        <v>0</v>
      </c>
      <c r="E43" s="530">
        <v>16</v>
      </c>
      <c r="F43" s="530">
        <v>10</v>
      </c>
      <c r="G43" s="530">
        <v>1</v>
      </c>
      <c r="H43" s="530">
        <v>21</v>
      </c>
      <c r="I43" s="531">
        <v>17</v>
      </c>
      <c r="J43" s="419">
        <v>65</v>
      </c>
      <c r="K43" s="118">
        <v>1</v>
      </c>
      <c r="L43" s="118">
        <v>45</v>
      </c>
      <c r="M43" s="121">
        <v>3149</v>
      </c>
      <c r="N43" s="122">
        <v>387</v>
      </c>
      <c r="O43" s="123">
        <v>6880</v>
      </c>
      <c r="P43" s="165">
        <f t="shared" si="0"/>
        <v>0</v>
      </c>
      <c r="Q43" s="158">
        <f t="shared" si="1"/>
        <v>0</v>
      </c>
      <c r="R43" s="158">
        <f t="shared" si="2"/>
        <v>3.2</v>
      </c>
      <c r="S43" s="158">
        <f t="shared" si="3"/>
        <v>0.9090909090909091</v>
      </c>
      <c r="T43" s="158">
        <f t="shared" si="4"/>
        <v>0.25</v>
      </c>
      <c r="U43" s="158">
        <f t="shared" si="5"/>
        <v>5.25</v>
      </c>
      <c r="V43" s="159">
        <f t="shared" si="6"/>
        <v>4.25</v>
      </c>
      <c r="W43" s="167">
        <f t="shared" si="7"/>
        <v>1.7567567567567568</v>
      </c>
      <c r="X43" s="158">
        <v>0.02702702702702703</v>
      </c>
      <c r="Y43" s="159">
        <v>1.2162162162162162</v>
      </c>
      <c r="Z43" s="500">
        <v>1</v>
      </c>
      <c r="AA43" s="206">
        <v>0.12</v>
      </c>
      <c r="AB43" s="207">
        <v>2.17</v>
      </c>
    </row>
    <row r="44" spans="1:28" s="129" customFormat="1" ht="13.5" customHeight="1">
      <c r="A44" s="617"/>
      <c r="B44" s="469">
        <v>39</v>
      </c>
      <c r="C44" s="532">
        <v>0</v>
      </c>
      <c r="D44" s="533">
        <v>0</v>
      </c>
      <c r="E44" s="533">
        <v>21</v>
      </c>
      <c r="F44" s="533">
        <v>17</v>
      </c>
      <c r="G44" s="533">
        <v>9</v>
      </c>
      <c r="H44" s="533">
        <v>25</v>
      </c>
      <c r="I44" s="534">
        <v>22</v>
      </c>
      <c r="J44" s="422">
        <v>94</v>
      </c>
      <c r="K44" s="133">
        <v>1</v>
      </c>
      <c r="L44" s="133">
        <v>45</v>
      </c>
      <c r="M44" s="135">
        <v>3628</v>
      </c>
      <c r="N44" s="136">
        <v>359</v>
      </c>
      <c r="O44" s="137">
        <v>5755</v>
      </c>
      <c r="P44" s="169">
        <f t="shared" si="0"/>
        <v>0</v>
      </c>
      <c r="Q44" s="161">
        <f t="shared" si="1"/>
        <v>0</v>
      </c>
      <c r="R44" s="161">
        <f t="shared" si="2"/>
        <v>4.2</v>
      </c>
      <c r="S44" s="161">
        <f t="shared" si="3"/>
        <v>1.5454545454545454</v>
      </c>
      <c r="T44" s="161">
        <f t="shared" si="4"/>
        <v>2.25</v>
      </c>
      <c r="U44" s="161">
        <f t="shared" si="5"/>
        <v>6.25</v>
      </c>
      <c r="V44" s="162">
        <f t="shared" si="6"/>
        <v>5.5</v>
      </c>
      <c r="W44" s="171">
        <f t="shared" si="7"/>
        <v>2.5405405405405403</v>
      </c>
      <c r="X44" s="161">
        <v>0.02702702702702703</v>
      </c>
      <c r="Y44" s="162">
        <v>1.2162162162162162</v>
      </c>
      <c r="Z44" s="501">
        <v>1.15</v>
      </c>
      <c r="AA44" s="208">
        <v>0.11</v>
      </c>
      <c r="AB44" s="209">
        <v>1.82</v>
      </c>
    </row>
    <row r="45" spans="1:28" s="129" customFormat="1" ht="13.5" customHeight="1">
      <c r="A45" s="618">
        <v>10</v>
      </c>
      <c r="B45" s="471">
        <v>40</v>
      </c>
      <c r="C45" s="535">
        <v>0</v>
      </c>
      <c r="D45" s="536">
        <v>1</v>
      </c>
      <c r="E45" s="536">
        <v>16</v>
      </c>
      <c r="F45" s="536">
        <v>31</v>
      </c>
      <c r="G45" s="536">
        <v>13</v>
      </c>
      <c r="H45" s="536">
        <v>9</v>
      </c>
      <c r="I45" s="537">
        <v>20</v>
      </c>
      <c r="J45" s="428">
        <v>90</v>
      </c>
      <c r="K45" s="176">
        <v>1</v>
      </c>
      <c r="L45" s="176">
        <v>46</v>
      </c>
      <c r="M45" s="152">
        <v>4833</v>
      </c>
      <c r="N45" s="153">
        <v>363</v>
      </c>
      <c r="O45" s="154">
        <v>5796</v>
      </c>
      <c r="P45" s="172">
        <f t="shared" si="0"/>
        <v>0</v>
      </c>
      <c r="Q45" s="173">
        <f t="shared" si="1"/>
        <v>0.16666666666666666</v>
      </c>
      <c r="R45" s="173">
        <f t="shared" si="2"/>
        <v>3.2</v>
      </c>
      <c r="S45" s="173">
        <f t="shared" si="3"/>
        <v>2.8181818181818183</v>
      </c>
      <c r="T45" s="173">
        <f t="shared" si="4"/>
        <v>3.25</v>
      </c>
      <c r="U45" s="173">
        <f t="shared" si="5"/>
        <v>2.25</v>
      </c>
      <c r="V45" s="179">
        <f t="shared" si="6"/>
        <v>5</v>
      </c>
      <c r="W45" s="178">
        <f t="shared" si="7"/>
        <v>2.4324324324324325</v>
      </c>
      <c r="X45" s="173">
        <v>0.02702702702702703</v>
      </c>
      <c r="Y45" s="179">
        <v>1.2432432432432432</v>
      </c>
      <c r="Z45" s="502">
        <v>1.53</v>
      </c>
      <c r="AA45" s="213">
        <v>0.11</v>
      </c>
      <c r="AB45" s="214">
        <v>1.83</v>
      </c>
    </row>
    <row r="46" spans="1:28" s="129" customFormat="1" ht="13.5" customHeight="1">
      <c r="A46" s="616"/>
      <c r="B46" s="470">
        <v>41</v>
      </c>
      <c r="C46" s="529">
        <v>0</v>
      </c>
      <c r="D46" s="530">
        <v>0</v>
      </c>
      <c r="E46" s="530">
        <v>35</v>
      </c>
      <c r="F46" s="530">
        <v>29</v>
      </c>
      <c r="G46" s="530">
        <v>15</v>
      </c>
      <c r="H46" s="530">
        <v>13</v>
      </c>
      <c r="I46" s="531">
        <v>19</v>
      </c>
      <c r="J46" s="419">
        <v>111</v>
      </c>
      <c r="K46" s="118">
        <v>0</v>
      </c>
      <c r="L46" s="118">
        <v>70</v>
      </c>
      <c r="M46" s="121">
        <v>5381</v>
      </c>
      <c r="N46" s="122">
        <v>429</v>
      </c>
      <c r="O46" s="123">
        <v>5722</v>
      </c>
      <c r="P46" s="165">
        <f t="shared" si="0"/>
        <v>0</v>
      </c>
      <c r="Q46" s="158">
        <f t="shared" si="1"/>
        <v>0</v>
      </c>
      <c r="R46" s="158">
        <f t="shared" si="2"/>
        <v>7</v>
      </c>
      <c r="S46" s="158">
        <f t="shared" si="3"/>
        <v>2.6363636363636362</v>
      </c>
      <c r="T46" s="158">
        <f t="shared" si="4"/>
        <v>3.75</v>
      </c>
      <c r="U46" s="158">
        <f t="shared" si="5"/>
        <v>3.25</v>
      </c>
      <c r="V46" s="159">
        <f t="shared" si="6"/>
        <v>4.75</v>
      </c>
      <c r="W46" s="167">
        <f t="shared" si="7"/>
        <v>3</v>
      </c>
      <c r="X46" s="158">
        <v>0</v>
      </c>
      <c r="Y46" s="159">
        <v>1.8918918918918919</v>
      </c>
      <c r="Z46" s="500">
        <v>1.71</v>
      </c>
      <c r="AA46" s="206">
        <v>0.14</v>
      </c>
      <c r="AB46" s="207">
        <v>1.81</v>
      </c>
    </row>
    <row r="47" spans="1:28" s="129" customFormat="1" ht="13.5" customHeight="1">
      <c r="A47" s="616"/>
      <c r="B47" s="470">
        <v>42</v>
      </c>
      <c r="C47" s="529">
        <v>1</v>
      </c>
      <c r="D47" s="530">
        <v>1</v>
      </c>
      <c r="E47" s="530">
        <v>14</v>
      </c>
      <c r="F47" s="530">
        <v>39</v>
      </c>
      <c r="G47" s="530">
        <v>14</v>
      </c>
      <c r="H47" s="530">
        <v>19</v>
      </c>
      <c r="I47" s="531">
        <v>21</v>
      </c>
      <c r="J47" s="419">
        <v>109</v>
      </c>
      <c r="K47" s="118">
        <v>1</v>
      </c>
      <c r="L47" s="118">
        <v>45</v>
      </c>
      <c r="M47" s="121">
        <v>5119</v>
      </c>
      <c r="N47" s="122">
        <v>399</v>
      </c>
      <c r="O47" s="123">
        <v>4634</v>
      </c>
      <c r="P47" s="165">
        <f t="shared" si="0"/>
        <v>0.3333333333333333</v>
      </c>
      <c r="Q47" s="158">
        <f t="shared" si="1"/>
        <v>0.16666666666666666</v>
      </c>
      <c r="R47" s="158">
        <f t="shared" si="2"/>
        <v>2.8</v>
      </c>
      <c r="S47" s="158">
        <f t="shared" si="3"/>
        <v>3.5454545454545454</v>
      </c>
      <c r="T47" s="158">
        <f t="shared" si="4"/>
        <v>3.5</v>
      </c>
      <c r="U47" s="158">
        <f t="shared" si="5"/>
        <v>4.75</v>
      </c>
      <c r="V47" s="159">
        <f t="shared" si="6"/>
        <v>5.25</v>
      </c>
      <c r="W47" s="167">
        <f t="shared" si="7"/>
        <v>2.945945945945946</v>
      </c>
      <c r="X47" s="158">
        <v>0.02702702702702703</v>
      </c>
      <c r="Y47" s="159">
        <v>1.2162162162162162</v>
      </c>
      <c r="Z47" s="500">
        <v>1.62</v>
      </c>
      <c r="AA47" s="206">
        <v>0.13</v>
      </c>
      <c r="AB47" s="207">
        <v>1.47</v>
      </c>
    </row>
    <row r="48" spans="1:28" s="129" customFormat="1" ht="13.5" customHeight="1">
      <c r="A48" s="616"/>
      <c r="B48" s="470">
        <v>43</v>
      </c>
      <c r="C48" s="529">
        <v>0</v>
      </c>
      <c r="D48" s="530">
        <v>7</v>
      </c>
      <c r="E48" s="530">
        <v>12</v>
      </c>
      <c r="F48" s="530">
        <v>44</v>
      </c>
      <c r="G48" s="530">
        <v>16</v>
      </c>
      <c r="H48" s="530">
        <v>10</v>
      </c>
      <c r="I48" s="531">
        <v>6</v>
      </c>
      <c r="J48" s="419">
        <v>95</v>
      </c>
      <c r="K48" s="118">
        <v>2</v>
      </c>
      <c r="L48" s="118">
        <v>42</v>
      </c>
      <c r="M48" s="121">
        <v>4831</v>
      </c>
      <c r="N48" s="122">
        <v>360</v>
      </c>
      <c r="O48" s="123">
        <v>4243</v>
      </c>
      <c r="P48" s="165">
        <f t="shared" si="0"/>
        <v>0</v>
      </c>
      <c r="Q48" s="158">
        <f t="shared" si="1"/>
        <v>1.1666666666666667</v>
      </c>
      <c r="R48" s="158">
        <f t="shared" si="2"/>
        <v>2.4</v>
      </c>
      <c r="S48" s="158">
        <f t="shared" si="3"/>
        <v>4</v>
      </c>
      <c r="T48" s="158">
        <f t="shared" si="4"/>
        <v>4</v>
      </c>
      <c r="U48" s="158">
        <f t="shared" si="5"/>
        <v>2.5</v>
      </c>
      <c r="V48" s="159">
        <f t="shared" si="6"/>
        <v>1.5</v>
      </c>
      <c r="W48" s="167">
        <f t="shared" si="7"/>
        <v>2.5675675675675675</v>
      </c>
      <c r="X48" s="158">
        <v>0.05405405405405406</v>
      </c>
      <c r="Y48" s="159">
        <v>1.135135135135135</v>
      </c>
      <c r="Z48" s="500">
        <v>1.53</v>
      </c>
      <c r="AA48" s="206">
        <v>0.11</v>
      </c>
      <c r="AB48" s="207">
        <v>1.34</v>
      </c>
    </row>
    <row r="49" spans="1:28" s="129" customFormat="1" ht="13.5" customHeight="1">
      <c r="A49" s="618">
        <v>11</v>
      </c>
      <c r="B49" s="471">
        <v>44</v>
      </c>
      <c r="C49" s="609">
        <v>1</v>
      </c>
      <c r="D49" s="536">
        <v>19</v>
      </c>
      <c r="E49" s="536">
        <v>5</v>
      </c>
      <c r="F49" s="536">
        <v>41</v>
      </c>
      <c r="G49" s="536">
        <v>21</v>
      </c>
      <c r="H49" s="536">
        <v>6</v>
      </c>
      <c r="I49" s="537">
        <v>5</v>
      </c>
      <c r="J49" s="428">
        <v>98</v>
      </c>
      <c r="K49" s="176">
        <v>1</v>
      </c>
      <c r="L49" s="176">
        <v>56</v>
      </c>
      <c r="M49" s="152">
        <v>4815</v>
      </c>
      <c r="N49" s="153">
        <v>387</v>
      </c>
      <c r="O49" s="154">
        <v>4632</v>
      </c>
      <c r="P49" s="172">
        <f t="shared" si="0"/>
        <v>0.3333333333333333</v>
      </c>
      <c r="Q49" s="173">
        <f t="shared" si="1"/>
        <v>3.1666666666666665</v>
      </c>
      <c r="R49" s="173">
        <f t="shared" si="2"/>
        <v>1</v>
      </c>
      <c r="S49" s="173">
        <f t="shared" si="3"/>
        <v>3.727272727272727</v>
      </c>
      <c r="T49" s="173">
        <f t="shared" si="4"/>
        <v>5.25</v>
      </c>
      <c r="U49" s="173">
        <f t="shared" si="5"/>
        <v>1.5</v>
      </c>
      <c r="V49" s="179">
        <f t="shared" si="6"/>
        <v>1.25</v>
      </c>
      <c r="W49" s="178">
        <f t="shared" si="7"/>
        <v>2.6486486486486487</v>
      </c>
      <c r="X49" s="173">
        <v>0.02702702702702703</v>
      </c>
      <c r="Y49" s="179">
        <v>1.5135135135135136</v>
      </c>
      <c r="Z49" s="502">
        <v>1.52</v>
      </c>
      <c r="AA49" s="213">
        <v>0.12</v>
      </c>
      <c r="AB49" s="214">
        <v>1.46</v>
      </c>
    </row>
    <row r="50" spans="1:28" s="129" customFormat="1" ht="13.5" customHeight="1">
      <c r="A50" s="616"/>
      <c r="B50" s="557">
        <v>45</v>
      </c>
      <c r="C50" s="540">
        <v>4</v>
      </c>
      <c r="D50" s="530">
        <v>36</v>
      </c>
      <c r="E50" s="530">
        <v>12</v>
      </c>
      <c r="F50" s="530">
        <v>65</v>
      </c>
      <c r="G50" s="530">
        <v>12</v>
      </c>
      <c r="H50" s="530">
        <v>8</v>
      </c>
      <c r="I50" s="531">
        <v>1</v>
      </c>
      <c r="J50" s="419">
        <v>138</v>
      </c>
      <c r="K50" s="118">
        <v>1</v>
      </c>
      <c r="L50" s="118">
        <v>54</v>
      </c>
      <c r="M50" s="121">
        <v>4439</v>
      </c>
      <c r="N50" s="122">
        <v>323</v>
      </c>
      <c r="O50" s="123">
        <v>4329</v>
      </c>
      <c r="P50" s="165">
        <f t="shared" si="0"/>
        <v>1.3333333333333333</v>
      </c>
      <c r="Q50" s="158">
        <f t="shared" si="1"/>
        <v>6</v>
      </c>
      <c r="R50" s="158">
        <f t="shared" si="2"/>
        <v>2.4</v>
      </c>
      <c r="S50" s="158">
        <f t="shared" si="3"/>
        <v>5.909090909090909</v>
      </c>
      <c r="T50" s="158">
        <f t="shared" si="4"/>
        <v>3</v>
      </c>
      <c r="U50" s="158">
        <f t="shared" si="5"/>
        <v>2</v>
      </c>
      <c r="V50" s="159">
        <f t="shared" si="6"/>
        <v>0.25</v>
      </c>
      <c r="W50" s="167">
        <f t="shared" si="7"/>
        <v>3.72972972972973</v>
      </c>
      <c r="X50" s="158">
        <v>0.02702702702702703</v>
      </c>
      <c r="Y50" s="159">
        <v>1.4594594594594594</v>
      </c>
      <c r="Z50" s="500">
        <v>1.41</v>
      </c>
      <c r="AA50" s="206">
        <v>0.1</v>
      </c>
      <c r="AB50" s="207">
        <v>1.37</v>
      </c>
    </row>
    <row r="51" spans="1:28" s="129" customFormat="1" ht="13.5" customHeight="1">
      <c r="A51" s="616"/>
      <c r="B51" s="557">
        <v>46</v>
      </c>
      <c r="C51" s="540">
        <v>13</v>
      </c>
      <c r="D51" s="530">
        <v>41</v>
      </c>
      <c r="E51" s="530">
        <v>15</v>
      </c>
      <c r="F51" s="530">
        <v>36</v>
      </c>
      <c r="G51" s="530">
        <v>29</v>
      </c>
      <c r="H51" s="530">
        <v>4</v>
      </c>
      <c r="I51" s="531">
        <v>1</v>
      </c>
      <c r="J51" s="419">
        <v>139</v>
      </c>
      <c r="K51" s="118">
        <v>1</v>
      </c>
      <c r="L51" s="118">
        <v>62</v>
      </c>
      <c r="M51" s="121">
        <v>5366</v>
      </c>
      <c r="N51" s="122">
        <v>327</v>
      </c>
      <c r="O51" s="123">
        <v>3673</v>
      </c>
      <c r="P51" s="165">
        <f t="shared" si="0"/>
        <v>4.333333333333333</v>
      </c>
      <c r="Q51" s="158">
        <f t="shared" si="1"/>
        <v>6.833333333333333</v>
      </c>
      <c r="R51" s="158">
        <f t="shared" si="2"/>
        <v>3</v>
      </c>
      <c r="S51" s="158">
        <f t="shared" si="3"/>
        <v>3.272727272727273</v>
      </c>
      <c r="T51" s="158">
        <f t="shared" si="4"/>
        <v>7.25</v>
      </c>
      <c r="U51" s="158">
        <f t="shared" si="5"/>
        <v>1</v>
      </c>
      <c r="V51" s="159">
        <f t="shared" si="6"/>
        <v>0.25</v>
      </c>
      <c r="W51" s="167">
        <f t="shared" si="7"/>
        <v>3.7567567567567566</v>
      </c>
      <c r="X51" s="158">
        <v>0.02702702702702703</v>
      </c>
      <c r="Y51" s="159">
        <v>1.6756756756756757</v>
      </c>
      <c r="Z51" s="500">
        <v>1.7</v>
      </c>
      <c r="AA51" s="206">
        <v>0.1</v>
      </c>
      <c r="AB51" s="207">
        <v>1.16</v>
      </c>
    </row>
    <row r="52" spans="1:28" s="129" customFormat="1" ht="13.5" customHeight="1">
      <c r="A52" s="617"/>
      <c r="B52" s="557">
        <v>47</v>
      </c>
      <c r="C52" s="540">
        <v>6</v>
      </c>
      <c r="D52" s="530">
        <v>29</v>
      </c>
      <c r="E52" s="530">
        <v>18</v>
      </c>
      <c r="F52" s="530">
        <v>30</v>
      </c>
      <c r="G52" s="530">
        <v>9</v>
      </c>
      <c r="H52" s="530">
        <v>2</v>
      </c>
      <c r="I52" s="531">
        <v>1</v>
      </c>
      <c r="J52" s="422">
        <v>95</v>
      </c>
      <c r="K52" s="133">
        <v>2</v>
      </c>
      <c r="L52" s="133">
        <v>45</v>
      </c>
      <c r="M52" s="135">
        <v>4455</v>
      </c>
      <c r="N52" s="136">
        <v>384</v>
      </c>
      <c r="O52" s="137">
        <v>3357</v>
      </c>
      <c r="P52" s="169">
        <f t="shared" si="0"/>
        <v>2</v>
      </c>
      <c r="Q52" s="161">
        <f t="shared" si="1"/>
        <v>4.833333333333333</v>
      </c>
      <c r="R52" s="161">
        <f t="shared" si="2"/>
        <v>3.6</v>
      </c>
      <c r="S52" s="161">
        <f t="shared" si="3"/>
        <v>2.727272727272727</v>
      </c>
      <c r="T52" s="161">
        <f t="shared" si="4"/>
        <v>2.25</v>
      </c>
      <c r="U52" s="161">
        <f t="shared" si="5"/>
        <v>0.5</v>
      </c>
      <c r="V52" s="162">
        <f t="shared" si="6"/>
        <v>0.25</v>
      </c>
      <c r="W52" s="171">
        <f t="shared" si="7"/>
        <v>2.5675675675675675</v>
      </c>
      <c r="X52" s="161">
        <v>0.05405405405405406</v>
      </c>
      <c r="Y52" s="162">
        <v>1.2162162162162162</v>
      </c>
      <c r="Z52" s="501">
        <v>1.41</v>
      </c>
      <c r="AA52" s="138">
        <v>0.12</v>
      </c>
      <c r="AB52" s="149">
        <v>1.06</v>
      </c>
    </row>
    <row r="53" spans="1:28" s="129" customFormat="1" ht="13.5" customHeight="1">
      <c r="A53" s="618">
        <v>12</v>
      </c>
      <c r="B53" s="471">
        <v>48</v>
      </c>
      <c r="C53" s="609">
        <v>11</v>
      </c>
      <c r="D53" s="536">
        <v>32</v>
      </c>
      <c r="E53" s="536">
        <v>13</v>
      </c>
      <c r="F53" s="536">
        <v>20</v>
      </c>
      <c r="G53" s="536">
        <v>18</v>
      </c>
      <c r="H53" s="536">
        <v>3</v>
      </c>
      <c r="I53" s="537">
        <v>0</v>
      </c>
      <c r="J53" s="428">
        <v>97</v>
      </c>
      <c r="K53" s="176">
        <v>0</v>
      </c>
      <c r="L53" s="176">
        <v>45</v>
      </c>
      <c r="M53" s="152">
        <v>3866</v>
      </c>
      <c r="N53" s="153">
        <v>356</v>
      </c>
      <c r="O53" s="154">
        <v>3421</v>
      </c>
      <c r="P53" s="172">
        <f t="shared" si="0"/>
        <v>3.6666666666666665</v>
      </c>
      <c r="Q53" s="173">
        <f t="shared" si="1"/>
        <v>5.333333333333333</v>
      </c>
      <c r="R53" s="173">
        <f t="shared" si="2"/>
        <v>2.6</v>
      </c>
      <c r="S53" s="173">
        <f t="shared" si="3"/>
        <v>1.8181818181818181</v>
      </c>
      <c r="T53" s="173">
        <f t="shared" si="4"/>
        <v>4.5</v>
      </c>
      <c r="U53" s="173">
        <f t="shared" si="5"/>
        <v>0.75</v>
      </c>
      <c r="V53" s="179">
        <f t="shared" si="6"/>
        <v>0</v>
      </c>
      <c r="W53" s="178">
        <f t="shared" si="7"/>
        <v>2.6216216216216215</v>
      </c>
      <c r="X53" s="173">
        <v>0</v>
      </c>
      <c r="Y53" s="179">
        <v>1.2162162162162162</v>
      </c>
      <c r="Z53" s="502">
        <v>1.22</v>
      </c>
      <c r="AA53" s="145">
        <v>0.11</v>
      </c>
      <c r="AB53" s="146">
        <v>1.08</v>
      </c>
    </row>
    <row r="54" spans="1:28" s="129" customFormat="1" ht="13.5" customHeight="1">
      <c r="A54" s="616"/>
      <c r="B54" s="470">
        <v>49</v>
      </c>
      <c r="C54" s="540">
        <v>7</v>
      </c>
      <c r="D54" s="540">
        <v>28</v>
      </c>
      <c r="E54" s="530">
        <v>6</v>
      </c>
      <c r="F54" s="530">
        <v>12</v>
      </c>
      <c r="G54" s="530">
        <v>13</v>
      </c>
      <c r="H54" s="530">
        <v>4</v>
      </c>
      <c r="I54" s="531">
        <v>5</v>
      </c>
      <c r="J54" s="419">
        <v>75</v>
      </c>
      <c r="K54" s="118">
        <v>2</v>
      </c>
      <c r="L54" s="118">
        <v>66</v>
      </c>
      <c r="M54" s="121">
        <v>3590</v>
      </c>
      <c r="N54" s="122">
        <v>418</v>
      </c>
      <c r="O54" s="123">
        <v>3072</v>
      </c>
      <c r="P54" s="165">
        <f t="shared" si="0"/>
        <v>2.3333333333333335</v>
      </c>
      <c r="Q54" s="158">
        <f t="shared" si="1"/>
        <v>4.666666666666667</v>
      </c>
      <c r="R54" s="158">
        <f t="shared" si="2"/>
        <v>1.2</v>
      </c>
      <c r="S54" s="158">
        <f t="shared" si="3"/>
        <v>1.0909090909090908</v>
      </c>
      <c r="T54" s="158">
        <f t="shared" si="4"/>
        <v>3.25</v>
      </c>
      <c r="U54" s="158">
        <f t="shared" si="5"/>
        <v>1</v>
      </c>
      <c r="V54" s="159">
        <f t="shared" si="6"/>
        <v>1.25</v>
      </c>
      <c r="W54" s="167">
        <f t="shared" si="7"/>
        <v>2.027027027027027</v>
      </c>
      <c r="X54" s="158">
        <v>0.05405405405405406</v>
      </c>
      <c r="Y54" s="159">
        <v>1.7837837837837838</v>
      </c>
      <c r="Z54" s="500">
        <v>1.14</v>
      </c>
      <c r="AA54" s="206">
        <v>0.13</v>
      </c>
      <c r="AB54" s="207">
        <v>0.97</v>
      </c>
    </row>
    <row r="55" spans="1:28" s="129" customFormat="1" ht="13.5" customHeight="1">
      <c r="A55" s="616"/>
      <c r="B55" s="470">
        <v>50</v>
      </c>
      <c r="C55" s="540">
        <v>3</v>
      </c>
      <c r="D55" s="530">
        <v>39</v>
      </c>
      <c r="E55" s="530">
        <v>3</v>
      </c>
      <c r="F55" s="530">
        <v>4</v>
      </c>
      <c r="G55" s="530">
        <v>8</v>
      </c>
      <c r="H55" s="530">
        <v>4</v>
      </c>
      <c r="I55" s="531">
        <v>0</v>
      </c>
      <c r="J55" s="419">
        <v>61</v>
      </c>
      <c r="K55" s="118">
        <v>1</v>
      </c>
      <c r="L55" s="118">
        <v>38</v>
      </c>
      <c r="M55" s="121">
        <v>3170</v>
      </c>
      <c r="N55" s="122">
        <v>367</v>
      </c>
      <c r="O55" s="123">
        <v>2627</v>
      </c>
      <c r="P55" s="165">
        <f t="shared" si="0"/>
        <v>1</v>
      </c>
      <c r="Q55" s="158">
        <f t="shared" si="1"/>
        <v>6.5</v>
      </c>
      <c r="R55" s="158">
        <f t="shared" si="2"/>
        <v>0.6</v>
      </c>
      <c r="S55" s="158">
        <f t="shared" si="3"/>
        <v>0.36363636363636365</v>
      </c>
      <c r="T55" s="158">
        <f t="shared" si="4"/>
        <v>2</v>
      </c>
      <c r="U55" s="158">
        <f t="shared" si="5"/>
        <v>1</v>
      </c>
      <c r="V55" s="159">
        <f t="shared" si="6"/>
        <v>0</v>
      </c>
      <c r="W55" s="167">
        <f t="shared" si="7"/>
        <v>1.6486486486486487</v>
      </c>
      <c r="X55" s="158">
        <v>0.02702702702702703</v>
      </c>
      <c r="Y55" s="159">
        <v>1.0555555555555556</v>
      </c>
      <c r="Z55" s="500">
        <v>1</v>
      </c>
      <c r="AA55" s="206">
        <v>0.12</v>
      </c>
      <c r="AB55" s="207">
        <v>0.83</v>
      </c>
    </row>
    <row r="56" spans="1:28" s="129" customFormat="1" ht="13.5" customHeight="1">
      <c r="A56" s="616"/>
      <c r="B56" s="470">
        <v>51</v>
      </c>
      <c r="C56" s="540">
        <v>9</v>
      </c>
      <c r="D56" s="530">
        <v>31</v>
      </c>
      <c r="E56" s="530">
        <v>8</v>
      </c>
      <c r="F56" s="530">
        <v>4</v>
      </c>
      <c r="G56" s="530">
        <v>9</v>
      </c>
      <c r="H56" s="530">
        <v>2</v>
      </c>
      <c r="I56" s="531">
        <v>4</v>
      </c>
      <c r="J56" s="419">
        <v>67</v>
      </c>
      <c r="K56" s="118">
        <v>3</v>
      </c>
      <c r="L56" s="118">
        <v>36</v>
      </c>
      <c r="M56" s="121">
        <v>2741</v>
      </c>
      <c r="N56" s="122">
        <v>323</v>
      </c>
      <c r="O56" s="123">
        <v>2214</v>
      </c>
      <c r="P56" s="165">
        <f t="shared" si="0"/>
        <v>3</v>
      </c>
      <c r="Q56" s="158">
        <f t="shared" si="1"/>
        <v>5.166666666666667</v>
      </c>
      <c r="R56" s="158">
        <f t="shared" si="2"/>
        <v>1.6</v>
      </c>
      <c r="S56" s="158">
        <f t="shared" si="3"/>
        <v>0.36363636363636365</v>
      </c>
      <c r="T56" s="158">
        <f t="shared" si="4"/>
        <v>2.25</v>
      </c>
      <c r="U56" s="158">
        <f t="shared" si="5"/>
        <v>0.5</v>
      </c>
      <c r="V56" s="159">
        <f t="shared" si="6"/>
        <v>1</v>
      </c>
      <c r="W56" s="167">
        <f t="shared" si="7"/>
        <v>1.8108108108108107</v>
      </c>
      <c r="X56" s="158">
        <v>0.08108108108108109</v>
      </c>
      <c r="Y56" s="159">
        <v>0.972972972972973</v>
      </c>
      <c r="Z56" s="500">
        <v>0.87</v>
      </c>
      <c r="AA56" s="206">
        <v>0.1</v>
      </c>
      <c r="AB56" s="207">
        <v>0.7</v>
      </c>
    </row>
    <row r="57" spans="1:28" s="129" customFormat="1" ht="13.5" customHeight="1">
      <c r="A57" s="616"/>
      <c r="B57" s="470">
        <v>52</v>
      </c>
      <c r="C57" s="540">
        <v>6</v>
      </c>
      <c r="D57" s="530">
        <v>18</v>
      </c>
      <c r="E57" s="530">
        <v>7</v>
      </c>
      <c r="F57" s="530">
        <v>3</v>
      </c>
      <c r="G57" s="530">
        <v>2</v>
      </c>
      <c r="H57" s="530">
        <v>0</v>
      </c>
      <c r="I57" s="531">
        <v>0</v>
      </c>
      <c r="J57" s="419">
        <v>36</v>
      </c>
      <c r="K57" s="118">
        <v>3</v>
      </c>
      <c r="L57" s="118">
        <v>32</v>
      </c>
      <c r="M57" s="121">
        <v>1447</v>
      </c>
      <c r="N57" s="122">
        <v>278</v>
      </c>
      <c r="O57" s="123">
        <v>1806</v>
      </c>
      <c r="P57" s="165">
        <f>C57/3</f>
        <v>2</v>
      </c>
      <c r="Q57" s="158">
        <f>D57/6</f>
        <v>3</v>
      </c>
      <c r="R57" s="158">
        <f>E57/5</f>
        <v>1.4</v>
      </c>
      <c r="S57" s="158">
        <f>F57/11</f>
        <v>0.2727272727272727</v>
      </c>
      <c r="T57" s="158">
        <f>G57/4</f>
        <v>0.5</v>
      </c>
      <c r="U57" s="158">
        <f>H57/4</f>
        <v>0</v>
      </c>
      <c r="V57" s="159">
        <f>I57/4</f>
        <v>0</v>
      </c>
      <c r="W57" s="167">
        <f>J57/37</f>
        <v>0.972972972972973</v>
      </c>
      <c r="X57" s="158">
        <v>0.08108108108108109</v>
      </c>
      <c r="Y57" s="159">
        <v>0.8648648648648649</v>
      </c>
      <c r="Z57" s="500">
        <v>0.46</v>
      </c>
      <c r="AA57" s="206">
        <v>0.09</v>
      </c>
      <c r="AB57" s="207">
        <v>0.57</v>
      </c>
    </row>
    <row r="58" spans="1:28" s="129" customFormat="1" ht="13.5" customHeight="1">
      <c r="A58" s="635"/>
      <c r="B58" s="614">
        <v>53</v>
      </c>
      <c r="C58" s="597" t="s">
        <v>58</v>
      </c>
      <c r="D58" s="582" t="s">
        <v>58</v>
      </c>
      <c r="E58" s="582" t="s">
        <v>58</v>
      </c>
      <c r="F58" s="582" t="s">
        <v>58</v>
      </c>
      <c r="G58" s="582" t="s">
        <v>58</v>
      </c>
      <c r="H58" s="582" t="s">
        <v>58</v>
      </c>
      <c r="I58" s="583" t="s">
        <v>58</v>
      </c>
      <c r="J58" s="573" t="s">
        <v>58</v>
      </c>
      <c r="K58" s="598">
        <v>2</v>
      </c>
      <c r="L58" s="461" t="s">
        <v>59</v>
      </c>
      <c r="M58" s="584" t="s">
        <v>58</v>
      </c>
      <c r="N58" s="300">
        <v>121</v>
      </c>
      <c r="O58" s="475" t="s">
        <v>58</v>
      </c>
      <c r="P58" s="574" t="s">
        <v>58</v>
      </c>
      <c r="Q58" s="477" t="s">
        <v>58</v>
      </c>
      <c r="R58" s="477" t="s">
        <v>58</v>
      </c>
      <c r="S58" s="477" t="s">
        <v>58</v>
      </c>
      <c r="T58" s="477" t="s">
        <v>58</v>
      </c>
      <c r="U58" s="477" t="s">
        <v>58</v>
      </c>
      <c r="V58" s="478" t="s">
        <v>58</v>
      </c>
      <c r="W58" s="577" t="s">
        <v>58</v>
      </c>
      <c r="X58" s="309">
        <v>0.05405405405405406</v>
      </c>
      <c r="Y58" s="478" t="s">
        <v>58</v>
      </c>
      <c r="Z58" s="585" t="s">
        <v>58</v>
      </c>
      <c r="AA58" s="576">
        <v>0.04</v>
      </c>
      <c r="AB58" s="462" t="s">
        <v>58</v>
      </c>
    </row>
    <row r="59" spans="1:28" s="129" customFormat="1" ht="15.75" customHeight="1">
      <c r="A59" s="655" t="s">
        <v>20</v>
      </c>
      <c r="B59" s="656"/>
      <c r="C59" s="611">
        <f aca="true" t="shared" si="8" ref="C59:M59">SUM(C6:C58)</f>
        <v>70</v>
      </c>
      <c r="D59" s="188">
        <f t="shared" si="8"/>
        <v>298</v>
      </c>
      <c r="E59" s="188">
        <f t="shared" si="8"/>
        <v>253</v>
      </c>
      <c r="F59" s="188">
        <f t="shared" si="8"/>
        <v>420</v>
      </c>
      <c r="G59" s="188">
        <f t="shared" si="8"/>
        <v>201</v>
      </c>
      <c r="H59" s="188">
        <f t="shared" si="8"/>
        <v>191</v>
      </c>
      <c r="I59" s="189">
        <f t="shared" si="8"/>
        <v>154</v>
      </c>
      <c r="J59" s="434">
        <f t="shared" si="8"/>
        <v>1587</v>
      </c>
      <c r="K59" s="188">
        <v>108</v>
      </c>
      <c r="L59" s="189">
        <v>4643</v>
      </c>
      <c r="M59" s="434">
        <v>77164</v>
      </c>
      <c r="N59" s="8">
        <v>18364</v>
      </c>
      <c r="O59" s="46">
        <v>402529</v>
      </c>
      <c r="P59" s="235">
        <f>C59/3</f>
        <v>23.333333333333332</v>
      </c>
      <c r="Q59" s="10">
        <f>D59/6</f>
        <v>49.666666666666664</v>
      </c>
      <c r="R59" s="10">
        <f>E59/5</f>
        <v>50.6</v>
      </c>
      <c r="S59" s="10">
        <f>F59/11</f>
        <v>38.18181818181818</v>
      </c>
      <c r="T59" s="10">
        <f>G59/4</f>
        <v>50.25</v>
      </c>
      <c r="U59" s="10">
        <f>H59/4</f>
        <v>47.75</v>
      </c>
      <c r="V59" s="11">
        <f>I59/4</f>
        <v>38.5</v>
      </c>
      <c r="W59" s="433">
        <f>J59/37</f>
        <v>42.891891891891895</v>
      </c>
      <c r="X59" s="10">
        <v>2.9189189189189193</v>
      </c>
      <c r="Y59" s="44">
        <v>125.515015015015</v>
      </c>
      <c r="Z59" s="67">
        <v>24.47</v>
      </c>
      <c r="AA59" s="192">
        <v>5.83</v>
      </c>
      <c r="AB59" s="11">
        <v>127.54</v>
      </c>
    </row>
  </sheetData>
  <sheetProtection/>
  <mergeCells count="33">
    <mergeCell ref="A49:A52"/>
    <mergeCell ref="A59:B59"/>
    <mergeCell ref="A27:A30"/>
    <mergeCell ref="A23:A26"/>
    <mergeCell ref="A53:A58"/>
    <mergeCell ref="A45:A48"/>
    <mergeCell ref="A40:A44"/>
    <mergeCell ref="Z3:AB3"/>
    <mergeCell ref="W3:Y3"/>
    <mergeCell ref="AA4:AA5"/>
    <mergeCell ref="A36:A39"/>
    <mergeCell ref="A31:A35"/>
    <mergeCell ref="A10:A13"/>
    <mergeCell ref="A6:A9"/>
    <mergeCell ref="X4:X5"/>
    <mergeCell ref="A18:A22"/>
    <mergeCell ref="L4:L5"/>
    <mergeCell ref="P2:AB2"/>
    <mergeCell ref="C2:O2"/>
    <mergeCell ref="C3:I3"/>
    <mergeCell ref="J3:L3"/>
    <mergeCell ref="P3:V3"/>
    <mergeCell ref="AB4:AB5"/>
    <mergeCell ref="Z4:Z5"/>
    <mergeCell ref="N4:N5"/>
    <mergeCell ref="W4:W5"/>
    <mergeCell ref="M3:O3"/>
    <mergeCell ref="J4:J5"/>
    <mergeCell ref="K4:K5"/>
    <mergeCell ref="Y4:Y5"/>
    <mergeCell ref="O4:O5"/>
    <mergeCell ref="M4:M5"/>
    <mergeCell ref="A14:A17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6" r:id="rId1"/>
  <ignoredErrors>
    <ignoredError sqref="K4:T5 J4" formulaRange="1"/>
    <ignoredError sqref="S11:W1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showGridLines="0" showZeros="0" zoomScalePageLayoutView="0" workbookViewId="0" topLeftCell="A1">
      <pane xSplit="2" ySplit="5" topLeftCell="C14" activePane="bottomRight" state="frozen"/>
      <selection pane="topLeft" activeCell="M67" sqref="M67"/>
      <selection pane="topRight" activeCell="M67" sqref="M67"/>
      <selection pane="bottomLeft" activeCell="M67" sqref="M67"/>
      <selection pane="bottomRight" activeCell="AB43" sqref="AB43"/>
    </sheetView>
  </sheetViews>
  <sheetFormatPr defaultColWidth="9.00390625" defaultRowHeight="13.5"/>
  <cols>
    <col min="1" max="1" width="3.625" style="195" customWidth="1"/>
    <col min="2" max="2" width="4.625" style="56" customWidth="1"/>
    <col min="3" max="9" width="6.75390625" style="196" customWidth="1"/>
    <col min="10" max="10" width="7.375" style="5" customWidth="1"/>
    <col min="11" max="12" width="7.375" style="196" customWidth="1"/>
    <col min="13" max="13" width="8.875" style="5" customWidth="1"/>
    <col min="14" max="15" width="8.75390625" style="5" customWidth="1"/>
    <col min="16" max="22" width="7.75390625" style="5" customWidth="1"/>
    <col min="23" max="28" width="7.875" style="5" customWidth="1"/>
    <col min="29" max="16384" width="9.00390625" style="195" customWidth="1"/>
  </cols>
  <sheetData>
    <row r="1" spans="1:28" s="102" customFormat="1" ht="24.75" customHeight="1">
      <c r="A1" s="100" t="s">
        <v>28</v>
      </c>
      <c r="B1" s="252"/>
      <c r="C1" s="101"/>
      <c r="D1" s="101"/>
      <c r="E1" s="101"/>
      <c r="F1" s="101"/>
      <c r="G1" s="101"/>
      <c r="H1" s="101"/>
      <c r="I1" s="101"/>
      <c r="J1" s="1"/>
      <c r="K1" s="101"/>
      <c r="L1" s="10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104" customFormat="1" ht="18" customHeight="1">
      <c r="A2" s="103"/>
      <c r="B2" s="467"/>
      <c r="C2" s="639" t="s">
        <v>16</v>
      </c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61"/>
      <c r="P2" s="679" t="s">
        <v>46</v>
      </c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80"/>
    </row>
    <row r="3" spans="1:28" s="104" customFormat="1" ht="18" customHeight="1">
      <c r="A3" s="105"/>
      <c r="B3" s="468"/>
      <c r="C3" s="640" t="str">
        <f>'（参考）インフルエンザ【2021年】'!C3:I3</f>
        <v>2021年　保健所別</v>
      </c>
      <c r="D3" s="641"/>
      <c r="E3" s="641"/>
      <c r="F3" s="641"/>
      <c r="G3" s="641"/>
      <c r="H3" s="641"/>
      <c r="I3" s="662"/>
      <c r="J3" s="642" t="s">
        <v>13</v>
      </c>
      <c r="K3" s="663"/>
      <c r="L3" s="664"/>
      <c r="M3" s="647" t="s">
        <v>19</v>
      </c>
      <c r="N3" s="648"/>
      <c r="O3" s="668"/>
      <c r="P3" s="665" t="str">
        <f>'（参考）インフルエンザ【2021年】'!P3:V3</f>
        <v>2021年　保健所別</v>
      </c>
      <c r="Q3" s="666"/>
      <c r="R3" s="666"/>
      <c r="S3" s="666"/>
      <c r="T3" s="666"/>
      <c r="U3" s="666"/>
      <c r="V3" s="667"/>
      <c r="W3" s="652" t="s">
        <v>17</v>
      </c>
      <c r="X3" s="653"/>
      <c r="Y3" s="654"/>
      <c r="Z3" s="652" t="s">
        <v>18</v>
      </c>
      <c r="AA3" s="653"/>
      <c r="AB3" s="654"/>
    </row>
    <row r="4" spans="1:28" s="104" customFormat="1" ht="6.75" customHeight="1">
      <c r="A4" s="255"/>
      <c r="B4" s="256"/>
      <c r="C4" s="106"/>
      <c r="D4" s="107"/>
      <c r="E4" s="107"/>
      <c r="F4" s="107"/>
      <c r="G4" s="107"/>
      <c r="H4" s="107"/>
      <c r="I4" s="108"/>
      <c r="J4" s="626">
        <f>'（参考）インフルエンザ【2021年】'!J4:J5</f>
        <v>2021</v>
      </c>
      <c r="K4" s="630">
        <f>'（参考）インフルエンザ【2021年】'!K4:K5</f>
        <v>2020</v>
      </c>
      <c r="L4" s="624">
        <f>'（参考）インフルエンザ【2021年】'!L4:L5</f>
        <v>2019</v>
      </c>
      <c r="M4" s="626">
        <f>'（参考）インフルエンザ【2021年】'!M4:M5</f>
        <v>2021</v>
      </c>
      <c r="N4" s="650">
        <f>'（参考）インフルエンザ【2021年】'!N4:N5</f>
        <v>2020</v>
      </c>
      <c r="O4" s="657">
        <f>'（参考）インフルエンザ【2021年】'!O4:O5</f>
        <v>2019</v>
      </c>
      <c r="P4" s="260"/>
      <c r="Q4" s="72"/>
      <c r="R4" s="72"/>
      <c r="S4" s="72"/>
      <c r="T4" s="72"/>
      <c r="U4" s="72"/>
      <c r="V4" s="71"/>
      <c r="W4" s="626">
        <f>'（参考）インフルエンザ【2021年】'!W4:W5</f>
        <v>2021</v>
      </c>
      <c r="X4" s="650">
        <f>'（参考）インフルエンザ【2021年】'!X4:X5</f>
        <v>2020</v>
      </c>
      <c r="Y4" s="669">
        <f>'（参考）インフルエンザ【2021年】'!Y4:Y5</f>
        <v>2019</v>
      </c>
      <c r="Z4" s="626">
        <f>'（参考）インフルエンザ【2021年】'!Z4:Z5</f>
        <v>2021</v>
      </c>
      <c r="AA4" s="630">
        <f>'（参考）インフルエンザ【2021年】'!AA4:AA5</f>
        <v>2020</v>
      </c>
      <c r="AB4" s="624">
        <f>'（参考）インフルエンザ【2021年】'!AB4:AB5</f>
        <v>2019</v>
      </c>
    </row>
    <row r="5" spans="1:28" s="116" customFormat="1" ht="61.5" customHeight="1">
      <c r="A5" s="261" t="s">
        <v>14</v>
      </c>
      <c r="B5" s="262" t="s">
        <v>15</v>
      </c>
      <c r="C5" s="111" t="s">
        <v>40</v>
      </c>
      <c r="D5" s="112" t="s">
        <v>41</v>
      </c>
      <c r="E5" s="112" t="s">
        <v>42</v>
      </c>
      <c r="F5" s="112" t="s">
        <v>12</v>
      </c>
      <c r="G5" s="112" t="s">
        <v>51</v>
      </c>
      <c r="H5" s="112" t="s">
        <v>43</v>
      </c>
      <c r="I5" s="113" t="s">
        <v>44</v>
      </c>
      <c r="J5" s="627"/>
      <c r="K5" s="631"/>
      <c r="L5" s="625"/>
      <c r="M5" s="627"/>
      <c r="N5" s="651"/>
      <c r="O5" s="658"/>
      <c r="P5" s="265" t="s">
        <v>40</v>
      </c>
      <c r="Q5" s="57" t="s">
        <v>41</v>
      </c>
      <c r="R5" s="57" t="s">
        <v>42</v>
      </c>
      <c r="S5" s="57" t="s">
        <v>12</v>
      </c>
      <c r="T5" s="57" t="s">
        <v>51</v>
      </c>
      <c r="U5" s="57" t="s">
        <v>43</v>
      </c>
      <c r="V5" s="264" t="s">
        <v>44</v>
      </c>
      <c r="W5" s="627"/>
      <c r="X5" s="651"/>
      <c r="Y5" s="670"/>
      <c r="Z5" s="627"/>
      <c r="AA5" s="631"/>
      <c r="AB5" s="625"/>
    </row>
    <row r="6" spans="1:28" s="130" customFormat="1" ht="13.5" customHeight="1">
      <c r="A6" s="615">
        <v>1</v>
      </c>
      <c r="B6" s="458">
        <v>1</v>
      </c>
      <c r="C6" s="526">
        <v>0</v>
      </c>
      <c r="D6" s="527">
        <v>0</v>
      </c>
      <c r="E6" s="527">
        <v>0</v>
      </c>
      <c r="F6" s="527">
        <v>0</v>
      </c>
      <c r="G6" s="527">
        <v>0</v>
      </c>
      <c r="H6" s="527">
        <v>0</v>
      </c>
      <c r="I6" s="528">
        <v>0</v>
      </c>
      <c r="J6" s="64">
        <v>0</v>
      </c>
      <c r="K6" s="198">
        <v>10</v>
      </c>
      <c r="L6" s="198">
        <v>11</v>
      </c>
      <c r="M6" s="498">
        <v>41</v>
      </c>
      <c r="N6" s="413">
        <v>489</v>
      </c>
      <c r="O6" s="414">
        <v>1167</v>
      </c>
      <c r="P6" s="415">
        <f>C6/3</f>
        <v>0</v>
      </c>
      <c r="Q6" s="416">
        <f>D6/6</f>
        <v>0</v>
      </c>
      <c r="R6" s="416">
        <f>E6/5</f>
        <v>0</v>
      </c>
      <c r="S6" s="416">
        <f>F6/11</f>
        <v>0</v>
      </c>
      <c r="T6" s="416">
        <f>G6/4</f>
        <v>0</v>
      </c>
      <c r="U6" s="416">
        <f>H6/4</f>
        <v>0</v>
      </c>
      <c r="V6" s="499">
        <f>I6/4</f>
        <v>0</v>
      </c>
      <c r="W6" s="430">
        <f>J6/37</f>
        <v>0</v>
      </c>
      <c r="X6" s="416">
        <v>0.2702702702702703</v>
      </c>
      <c r="Y6" s="166">
        <v>0.2972972972972973</v>
      </c>
      <c r="Z6" s="2">
        <v>0.01</v>
      </c>
      <c r="AA6" s="417">
        <v>0.17</v>
      </c>
      <c r="AB6" s="418">
        <v>0.38</v>
      </c>
    </row>
    <row r="7" spans="1:28" s="130" customFormat="1" ht="13.5" customHeight="1">
      <c r="A7" s="616"/>
      <c r="B7" s="454">
        <v>2</v>
      </c>
      <c r="C7" s="529">
        <v>0</v>
      </c>
      <c r="D7" s="530">
        <v>0</v>
      </c>
      <c r="E7" s="530">
        <v>0</v>
      </c>
      <c r="F7" s="530">
        <v>0</v>
      </c>
      <c r="G7" s="530">
        <v>0</v>
      </c>
      <c r="H7" s="530">
        <v>0</v>
      </c>
      <c r="I7" s="531">
        <v>0</v>
      </c>
      <c r="J7" s="419">
        <v>0</v>
      </c>
      <c r="K7" s="142">
        <v>46</v>
      </c>
      <c r="L7" s="142">
        <v>12</v>
      </c>
      <c r="M7" s="121">
        <v>37</v>
      </c>
      <c r="N7" s="122">
        <v>1983</v>
      </c>
      <c r="O7" s="123">
        <v>3170</v>
      </c>
      <c r="P7" s="165">
        <f aca="true" t="shared" si="0" ref="P7:P56">C7/3</f>
        <v>0</v>
      </c>
      <c r="Q7" s="158">
        <f aca="true" t="shared" si="1" ref="Q7:Q56">D7/6</f>
        <v>0</v>
      </c>
      <c r="R7" s="158">
        <f aca="true" t="shared" si="2" ref="R7:R56">E7/5</f>
        <v>0</v>
      </c>
      <c r="S7" s="158">
        <f aca="true" t="shared" si="3" ref="S7:S56">F7/11</f>
        <v>0</v>
      </c>
      <c r="T7" s="158">
        <f aca="true" t="shared" si="4" ref="T7:T56">G7/4</f>
        <v>0</v>
      </c>
      <c r="U7" s="158">
        <f aca="true" t="shared" si="5" ref="U7:U56">H7/4</f>
        <v>0</v>
      </c>
      <c r="V7" s="168">
        <f aca="true" t="shared" si="6" ref="V7:V56">I7/4</f>
        <v>0</v>
      </c>
      <c r="W7" s="167">
        <f aca="true" t="shared" si="7" ref="W7:W56">J7/37</f>
        <v>0</v>
      </c>
      <c r="X7" s="158">
        <v>1.2432432432432432</v>
      </c>
      <c r="Y7" s="159">
        <v>0.32432432432432434</v>
      </c>
      <c r="Z7" s="500">
        <v>0.01</v>
      </c>
      <c r="AA7" s="127">
        <v>0.63</v>
      </c>
      <c r="AB7" s="210">
        <v>1</v>
      </c>
    </row>
    <row r="8" spans="1:28" s="130" customFormat="1" ht="13.5" customHeight="1">
      <c r="A8" s="616"/>
      <c r="B8" s="454">
        <v>3</v>
      </c>
      <c r="C8" s="529">
        <v>0</v>
      </c>
      <c r="D8" s="530">
        <v>0</v>
      </c>
      <c r="E8" s="530">
        <v>0</v>
      </c>
      <c r="F8" s="530">
        <v>0</v>
      </c>
      <c r="G8" s="530">
        <v>0</v>
      </c>
      <c r="H8" s="530">
        <v>0</v>
      </c>
      <c r="I8" s="531">
        <v>0</v>
      </c>
      <c r="J8" s="419">
        <v>0</v>
      </c>
      <c r="K8" s="142">
        <v>41</v>
      </c>
      <c r="L8" s="142">
        <v>14</v>
      </c>
      <c r="M8" s="121">
        <v>44</v>
      </c>
      <c r="N8" s="122">
        <v>1610</v>
      </c>
      <c r="O8" s="123">
        <v>2808</v>
      </c>
      <c r="P8" s="165">
        <f t="shared" si="0"/>
        <v>0</v>
      </c>
      <c r="Q8" s="158">
        <f t="shared" si="1"/>
        <v>0</v>
      </c>
      <c r="R8" s="158">
        <f t="shared" si="2"/>
        <v>0</v>
      </c>
      <c r="S8" s="158">
        <f t="shared" si="3"/>
        <v>0</v>
      </c>
      <c r="T8" s="158">
        <f t="shared" si="4"/>
        <v>0</v>
      </c>
      <c r="U8" s="158">
        <f t="shared" si="5"/>
        <v>0</v>
      </c>
      <c r="V8" s="168">
        <f t="shared" si="6"/>
        <v>0</v>
      </c>
      <c r="W8" s="167">
        <f t="shared" si="7"/>
        <v>0</v>
      </c>
      <c r="X8" s="158">
        <v>1.1081081081081081</v>
      </c>
      <c r="Y8" s="159">
        <v>0.3783783783783784</v>
      </c>
      <c r="Z8" s="500">
        <v>0.01</v>
      </c>
      <c r="AA8" s="127">
        <v>0.51</v>
      </c>
      <c r="AB8" s="210">
        <v>0.88</v>
      </c>
    </row>
    <row r="9" spans="1:28" s="130" customFormat="1" ht="13.5" customHeight="1">
      <c r="A9" s="616"/>
      <c r="B9" s="454">
        <v>4</v>
      </c>
      <c r="C9" s="529">
        <v>0</v>
      </c>
      <c r="D9" s="530">
        <v>2</v>
      </c>
      <c r="E9" s="530">
        <v>0</v>
      </c>
      <c r="F9" s="530">
        <v>1</v>
      </c>
      <c r="G9" s="530">
        <v>0</v>
      </c>
      <c r="H9" s="530">
        <v>0</v>
      </c>
      <c r="I9" s="531">
        <v>0</v>
      </c>
      <c r="J9" s="419">
        <v>3</v>
      </c>
      <c r="K9" s="142">
        <v>25</v>
      </c>
      <c r="L9" s="142">
        <v>13</v>
      </c>
      <c r="M9" s="121">
        <v>48</v>
      </c>
      <c r="N9" s="122">
        <v>1667</v>
      </c>
      <c r="O9" s="123">
        <v>2778</v>
      </c>
      <c r="P9" s="165">
        <f t="shared" si="0"/>
        <v>0</v>
      </c>
      <c r="Q9" s="158">
        <f t="shared" si="1"/>
        <v>0.3333333333333333</v>
      </c>
      <c r="R9" s="158">
        <f t="shared" si="2"/>
        <v>0</v>
      </c>
      <c r="S9" s="158">
        <f t="shared" si="3"/>
        <v>0.09090909090909091</v>
      </c>
      <c r="T9" s="158">
        <f t="shared" si="4"/>
        <v>0</v>
      </c>
      <c r="U9" s="158">
        <f t="shared" si="5"/>
        <v>0</v>
      </c>
      <c r="V9" s="168">
        <f t="shared" si="6"/>
        <v>0</v>
      </c>
      <c r="W9" s="167">
        <f t="shared" si="7"/>
        <v>0.08108108108108109</v>
      </c>
      <c r="X9" s="158">
        <v>0.6756756756756757</v>
      </c>
      <c r="Y9" s="159">
        <v>0.35135135135135137</v>
      </c>
      <c r="Z9" s="500">
        <v>0.02</v>
      </c>
      <c r="AA9" s="127">
        <v>0.53</v>
      </c>
      <c r="AB9" s="210">
        <v>0.87</v>
      </c>
    </row>
    <row r="10" spans="1:28" s="129" customFormat="1" ht="13.5" customHeight="1">
      <c r="A10" s="618">
        <v>2</v>
      </c>
      <c r="B10" s="472">
        <v>5</v>
      </c>
      <c r="C10" s="535">
        <v>0</v>
      </c>
      <c r="D10" s="536">
        <v>1</v>
      </c>
      <c r="E10" s="536">
        <v>0</v>
      </c>
      <c r="F10" s="536">
        <v>0</v>
      </c>
      <c r="G10" s="536">
        <v>0</v>
      </c>
      <c r="H10" s="536">
        <v>0</v>
      </c>
      <c r="I10" s="537">
        <v>0</v>
      </c>
      <c r="J10" s="428">
        <v>1</v>
      </c>
      <c r="K10" s="176">
        <v>23</v>
      </c>
      <c r="L10" s="177">
        <v>11</v>
      </c>
      <c r="M10" s="152">
        <v>52</v>
      </c>
      <c r="N10" s="153">
        <v>1486</v>
      </c>
      <c r="O10" s="556">
        <v>2313</v>
      </c>
      <c r="P10" s="172">
        <f t="shared" si="0"/>
        <v>0</v>
      </c>
      <c r="Q10" s="173">
        <f t="shared" si="1"/>
        <v>0.16666666666666666</v>
      </c>
      <c r="R10" s="173">
        <f t="shared" si="2"/>
        <v>0</v>
      </c>
      <c r="S10" s="173">
        <f t="shared" si="3"/>
        <v>0</v>
      </c>
      <c r="T10" s="173">
        <f t="shared" si="4"/>
        <v>0</v>
      </c>
      <c r="U10" s="173">
        <f t="shared" si="5"/>
        <v>0</v>
      </c>
      <c r="V10" s="174">
        <f t="shared" si="6"/>
        <v>0</v>
      </c>
      <c r="W10" s="178">
        <f t="shared" si="7"/>
        <v>0.02702702702702703</v>
      </c>
      <c r="X10" s="173">
        <v>0.6216216216216216</v>
      </c>
      <c r="Y10" s="179">
        <v>0.2972972972972973</v>
      </c>
      <c r="Z10" s="502">
        <v>0.02</v>
      </c>
      <c r="AA10" s="156">
        <v>0.47</v>
      </c>
      <c r="AB10" s="250">
        <v>0.73</v>
      </c>
    </row>
    <row r="11" spans="1:28" s="129" customFormat="1" ht="13.5" customHeight="1">
      <c r="A11" s="616"/>
      <c r="B11" s="454">
        <v>6</v>
      </c>
      <c r="C11" s="529">
        <v>0</v>
      </c>
      <c r="D11" s="530">
        <v>0</v>
      </c>
      <c r="E11" s="530">
        <v>0</v>
      </c>
      <c r="F11" s="530">
        <v>0</v>
      </c>
      <c r="G11" s="530">
        <v>0</v>
      </c>
      <c r="H11" s="530">
        <v>0</v>
      </c>
      <c r="I11" s="531">
        <v>0</v>
      </c>
      <c r="J11" s="419">
        <v>0</v>
      </c>
      <c r="K11" s="118">
        <v>19</v>
      </c>
      <c r="L11" s="119">
        <v>10</v>
      </c>
      <c r="M11" s="121">
        <v>43</v>
      </c>
      <c r="N11" s="122">
        <v>1256</v>
      </c>
      <c r="O11" s="123">
        <v>1821</v>
      </c>
      <c r="P11" s="165">
        <f t="shared" si="0"/>
        <v>0</v>
      </c>
      <c r="Q11" s="158">
        <f t="shared" si="1"/>
        <v>0</v>
      </c>
      <c r="R11" s="158">
        <f t="shared" si="2"/>
        <v>0</v>
      </c>
      <c r="S11" s="158">
        <f>F11/10</f>
        <v>0</v>
      </c>
      <c r="T11" s="158">
        <f t="shared" si="4"/>
        <v>0</v>
      </c>
      <c r="U11" s="158">
        <f t="shared" si="5"/>
        <v>0</v>
      </c>
      <c r="V11" s="168">
        <f t="shared" si="6"/>
        <v>0</v>
      </c>
      <c r="W11" s="167">
        <f>J11/36</f>
        <v>0</v>
      </c>
      <c r="X11" s="158">
        <v>0.5135135135135135</v>
      </c>
      <c r="Y11" s="168">
        <v>0.2702702702702703</v>
      </c>
      <c r="Z11" s="500">
        <v>0.01</v>
      </c>
      <c r="AA11" s="225">
        <v>0.4</v>
      </c>
      <c r="AB11" s="210">
        <v>0.57</v>
      </c>
    </row>
    <row r="12" spans="1:28" s="129" customFormat="1" ht="13.5" customHeight="1">
      <c r="A12" s="616"/>
      <c r="B12" s="454">
        <v>7</v>
      </c>
      <c r="C12" s="529">
        <v>2</v>
      </c>
      <c r="D12" s="530">
        <v>0</v>
      </c>
      <c r="E12" s="530">
        <v>0</v>
      </c>
      <c r="F12" s="530">
        <v>1</v>
      </c>
      <c r="G12" s="530">
        <v>0</v>
      </c>
      <c r="H12" s="530">
        <v>0</v>
      </c>
      <c r="I12" s="531">
        <v>0</v>
      </c>
      <c r="J12" s="419">
        <v>3</v>
      </c>
      <c r="K12" s="118">
        <v>7</v>
      </c>
      <c r="L12" s="119">
        <v>4</v>
      </c>
      <c r="M12" s="121">
        <v>56</v>
      </c>
      <c r="N12" s="122">
        <v>978</v>
      </c>
      <c r="O12" s="123">
        <v>1579</v>
      </c>
      <c r="P12" s="165">
        <f t="shared" si="0"/>
        <v>0.6666666666666666</v>
      </c>
      <c r="Q12" s="158">
        <f t="shared" si="1"/>
        <v>0</v>
      </c>
      <c r="R12" s="158">
        <f t="shared" si="2"/>
        <v>0</v>
      </c>
      <c r="S12" s="158">
        <f t="shared" si="3"/>
        <v>0.09090909090909091</v>
      </c>
      <c r="T12" s="158">
        <f t="shared" si="4"/>
        <v>0</v>
      </c>
      <c r="U12" s="158">
        <f t="shared" si="5"/>
        <v>0</v>
      </c>
      <c r="V12" s="168">
        <f t="shared" si="6"/>
        <v>0</v>
      </c>
      <c r="W12" s="167">
        <f t="shared" si="7"/>
        <v>0.08108108108108109</v>
      </c>
      <c r="X12" s="158">
        <v>0.1891891891891892</v>
      </c>
      <c r="Y12" s="159">
        <v>0.10810810810810811</v>
      </c>
      <c r="Z12" s="500">
        <v>0.02</v>
      </c>
      <c r="AA12" s="127">
        <v>0.31</v>
      </c>
      <c r="AB12" s="210">
        <v>0.5</v>
      </c>
    </row>
    <row r="13" spans="1:28" s="129" customFormat="1" ht="13.5" customHeight="1">
      <c r="A13" s="617"/>
      <c r="B13" s="456">
        <v>8</v>
      </c>
      <c r="C13" s="532">
        <v>0</v>
      </c>
      <c r="D13" s="533">
        <v>0</v>
      </c>
      <c r="E13" s="533">
        <v>0</v>
      </c>
      <c r="F13" s="533">
        <v>0</v>
      </c>
      <c r="G13" s="533">
        <v>0</v>
      </c>
      <c r="H13" s="533">
        <v>0</v>
      </c>
      <c r="I13" s="534">
        <v>0</v>
      </c>
      <c r="J13" s="422">
        <v>0</v>
      </c>
      <c r="K13" s="133">
        <v>16</v>
      </c>
      <c r="L13" s="134">
        <v>10</v>
      </c>
      <c r="M13" s="135">
        <v>42</v>
      </c>
      <c r="N13" s="136">
        <v>959</v>
      </c>
      <c r="O13" s="137">
        <v>1888</v>
      </c>
      <c r="P13" s="169">
        <f t="shared" si="0"/>
        <v>0</v>
      </c>
      <c r="Q13" s="161">
        <f t="shared" si="1"/>
        <v>0</v>
      </c>
      <c r="R13" s="161">
        <f t="shared" si="2"/>
        <v>0</v>
      </c>
      <c r="S13" s="161">
        <f t="shared" si="3"/>
        <v>0</v>
      </c>
      <c r="T13" s="161">
        <f t="shared" si="4"/>
        <v>0</v>
      </c>
      <c r="U13" s="161">
        <f t="shared" si="5"/>
        <v>0</v>
      </c>
      <c r="V13" s="170">
        <f t="shared" si="6"/>
        <v>0</v>
      </c>
      <c r="W13" s="171">
        <f t="shared" si="7"/>
        <v>0</v>
      </c>
      <c r="X13" s="161">
        <v>0.43243243243243246</v>
      </c>
      <c r="Y13" s="162">
        <v>0.2702702702702703</v>
      </c>
      <c r="Z13" s="501">
        <v>0.01</v>
      </c>
      <c r="AA13" s="140">
        <v>0.3</v>
      </c>
      <c r="AB13" s="212">
        <v>0.59</v>
      </c>
    </row>
    <row r="14" spans="1:28" s="129" customFormat="1" ht="13.5" customHeight="1">
      <c r="A14" s="616">
        <v>3</v>
      </c>
      <c r="B14" s="454">
        <v>9</v>
      </c>
      <c r="C14" s="529">
        <v>0</v>
      </c>
      <c r="D14" s="530">
        <v>0</v>
      </c>
      <c r="E14" s="530">
        <v>0</v>
      </c>
      <c r="F14" s="530">
        <v>0</v>
      </c>
      <c r="G14" s="530">
        <v>0</v>
      </c>
      <c r="H14" s="530">
        <v>0</v>
      </c>
      <c r="I14" s="539">
        <v>0</v>
      </c>
      <c r="J14" s="419">
        <v>0</v>
      </c>
      <c r="K14" s="118">
        <v>18</v>
      </c>
      <c r="L14" s="119">
        <v>18</v>
      </c>
      <c r="M14" s="121">
        <v>56</v>
      </c>
      <c r="N14" s="122">
        <v>802</v>
      </c>
      <c r="O14" s="290">
        <v>1804</v>
      </c>
      <c r="P14" s="165">
        <f t="shared" si="0"/>
        <v>0</v>
      </c>
      <c r="Q14" s="158">
        <f t="shared" si="1"/>
        <v>0</v>
      </c>
      <c r="R14" s="158">
        <f t="shared" si="2"/>
        <v>0</v>
      </c>
      <c r="S14" s="158">
        <f t="shared" si="3"/>
        <v>0</v>
      </c>
      <c r="T14" s="158">
        <f t="shared" si="4"/>
        <v>0</v>
      </c>
      <c r="U14" s="158">
        <f t="shared" si="5"/>
        <v>0</v>
      </c>
      <c r="V14" s="159">
        <f t="shared" si="6"/>
        <v>0</v>
      </c>
      <c r="W14" s="167">
        <f t="shared" si="7"/>
        <v>0</v>
      </c>
      <c r="X14" s="158">
        <v>0.4864864864864865</v>
      </c>
      <c r="Y14" s="168">
        <v>0.4864864864864865</v>
      </c>
      <c r="Z14" s="500">
        <v>0.02</v>
      </c>
      <c r="AA14" s="127">
        <v>0.25</v>
      </c>
      <c r="AB14" s="210">
        <v>0.57</v>
      </c>
    </row>
    <row r="15" spans="1:28" s="129" customFormat="1" ht="13.5" customHeight="1">
      <c r="A15" s="616"/>
      <c r="B15" s="459">
        <v>10</v>
      </c>
      <c r="C15" s="529">
        <v>0</v>
      </c>
      <c r="D15" s="530">
        <v>0</v>
      </c>
      <c r="E15" s="530">
        <v>0</v>
      </c>
      <c r="F15" s="530">
        <v>0</v>
      </c>
      <c r="G15" s="530">
        <v>0</v>
      </c>
      <c r="H15" s="530">
        <v>0</v>
      </c>
      <c r="I15" s="531">
        <v>0</v>
      </c>
      <c r="J15" s="419">
        <v>0</v>
      </c>
      <c r="K15" s="118">
        <v>13</v>
      </c>
      <c r="L15" s="408">
        <v>12</v>
      </c>
      <c r="M15" s="121">
        <v>54</v>
      </c>
      <c r="N15" s="157">
        <v>803</v>
      </c>
      <c r="O15" s="123">
        <v>1717</v>
      </c>
      <c r="P15" s="165">
        <f t="shared" si="0"/>
        <v>0</v>
      </c>
      <c r="Q15" s="158">
        <f t="shared" si="1"/>
        <v>0</v>
      </c>
      <c r="R15" s="158">
        <f t="shared" si="2"/>
        <v>0</v>
      </c>
      <c r="S15" s="158">
        <f t="shared" si="3"/>
        <v>0</v>
      </c>
      <c r="T15" s="158">
        <f t="shared" si="4"/>
        <v>0</v>
      </c>
      <c r="U15" s="158">
        <f t="shared" si="5"/>
        <v>0</v>
      </c>
      <c r="V15" s="168">
        <f t="shared" si="6"/>
        <v>0</v>
      </c>
      <c r="W15" s="167">
        <f t="shared" si="7"/>
        <v>0</v>
      </c>
      <c r="X15" s="158">
        <v>0.35135135135135137</v>
      </c>
      <c r="Y15" s="159">
        <v>0.32432432432432434</v>
      </c>
      <c r="Z15" s="500">
        <v>0.02</v>
      </c>
      <c r="AA15" s="225">
        <v>0.25</v>
      </c>
      <c r="AB15" s="210">
        <v>0.54</v>
      </c>
    </row>
    <row r="16" spans="1:28" s="129" customFormat="1" ht="13.5" customHeight="1">
      <c r="A16" s="616"/>
      <c r="B16" s="454">
        <v>11</v>
      </c>
      <c r="C16" s="529">
        <v>0</v>
      </c>
      <c r="D16" s="530">
        <v>0</v>
      </c>
      <c r="E16" s="530">
        <v>0</v>
      </c>
      <c r="F16" s="530">
        <v>0</v>
      </c>
      <c r="G16" s="530">
        <v>0</v>
      </c>
      <c r="H16" s="530">
        <v>0</v>
      </c>
      <c r="I16" s="531">
        <v>1</v>
      </c>
      <c r="J16" s="419">
        <v>1</v>
      </c>
      <c r="K16" s="118">
        <v>21</v>
      </c>
      <c r="L16" s="119">
        <v>15</v>
      </c>
      <c r="M16" s="121">
        <v>43</v>
      </c>
      <c r="N16" s="122">
        <v>829</v>
      </c>
      <c r="O16" s="123">
        <v>1839</v>
      </c>
      <c r="P16" s="165">
        <f t="shared" si="0"/>
        <v>0</v>
      </c>
      <c r="Q16" s="158">
        <f t="shared" si="1"/>
        <v>0</v>
      </c>
      <c r="R16" s="158">
        <f t="shared" si="2"/>
        <v>0</v>
      </c>
      <c r="S16" s="158">
        <f t="shared" si="3"/>
        <v>0</v>
      </c>
      <c r="T16" s="158">
        <f t="shared" si="4"/>
        <v>0</v>
      </c>
      <c r="U16" s="158">
        <f t="shared" si="5"/>
        <v>0</v>
      </c>
      <c r="V16" s="159">
        <f t="shared" si="6"/>
        <v>0.25</v>
      </c>
      <c r="W16" s="167">
        <f t="shared" si="7"/>
        <v>0.02702702702702703</v>
      </c>
      <c r="X16" s="158">
        <v>0.5675675675675675</v>
      </c>
      <c r="Y16" s="159">
        <v>0.40540540540540543</v>
      </c>
      <c r="Z16" s="500">
        <v>0.01</v>
      </c>
      <c r="AA16" s="127">
        <v>0.26</v>
      </c>
      <c r="AB16" s="210">
        <v>0.58</v>
      </c>
    </row>
    <row r="17" spans="1:28" s="129" customFormat="1" ht="13.5" customHeight="1">
      <c r="A17" s="616"/>
      <c r="B17" s="454">
        <v>12</v>
      </c>
      <c r="C17" s="529">
        <v>0</v>
      </c>
      <c r="D17" s="530">
        <v>2</v>
      </c>
      <c r="E17" s="530">
        <v>0</v>
      </c>
      <c r="F17" s="530">
        <v>1</v>
      </c>
      <c r="G17" s="530">
        <v>0</v>
      </c>
      <c r="H17" s="530">
        <v>0</v>
      </c>
      <c r="I17" s="531">
        <v>0</v>
      </c>
      <c r="J17" s="419">
        <v>3</v>
      </c>
      <c r="K17" s="118">
        <v>8</v>
      </c>
      <c r="L17" s="119">
        <v>8</v>
      </c>
      <c r="M17" s="121">
        <v>48</v>
      </c>
      <c r="N17" s="122">
        <v>666</v>
      </c>
      <c r="O17" s="123">
        <v>1778</v>
      </c>
      <c r="P17" s="165">
        <f t="shared" si="0"/>
        <v>0</v>
      </c>
      <c r="Q17" s="158">
        <f t="shared" si="1"/>
        <v>0.3333333333333333</v>
      </c>
      <c r="R17" s="158">
        <f t="shared" si="2"/>
        <v>0</v>
      </c>
      <c r="S17" s="158">
        <f t="shared" si="3"/>
        <v>0.09090909090909091</v>
      </c>
      <c r="T17" s="158">
        <f t="shared" si="4"/>
        <v>0</v>
      </c>
      <c r="U17" s="158">
        <f t="shared" si="5"/>
        <v>0</v>
      </c>
      <c r="V17" s="159">
        <f t="shared" si="6"/>
        <v>0</v>
      </c>
      <c r="W17" s="167">
        <f t="shared" si="7"/>
        <v>0.08108108108108109</v>
      </c>
      <c r="X17" s="158">
        <v>0.21621621621621623</v>
      </c>
      <c r="Y17" s="159">
        <v>0.21621621621621623</v>
      </c>
      <c r="Z17" s="500">
        <v>0.02</v>
      </c>
      <c r="AA17" s="127">
        <v>0.21</v>
      </c>
      <c r="AB17" s="210">
        <v>0.56</v>
      </c>
    </row>
    <row r="18" spans="1:28" s="129" customFormat="1" ht="13.5" customHeight="1">
      <c r="A18" s="618">
        <v>4</v>
      </c>
      <c r="B18" s="453">
        <v>13</v>
      </c>
      <c r="C18" s="535">
        <v>2</v>
      </c>
      <c r="D18" s="536">
        <v>0</v>
      </c>
      <c r="E18" s="536">
        <v>0</v>
      </c>
      <c r="F18" s="536">
        <v>0</v>
      </c>
      <c r="G18" s="536">
        <v>0</v>
      </c>
      <c r="H18" s="536">
        <v>0</v>
      </c>
      <c r="I18" s="537">
        <v>0</v>
      </c>
      <c r="J18" s="428">
        <v>2</v>
      </c>
      <c r="K18" s="176">
        <v>20</v>
      </c>
      <c r="L18" s="177">
        <v>9</v>
      </c>
      <c r="M18" s="152">
        <v>49</v>
      </c>
      <c r="N18" s="153">
        <v>687</v>
      </c>
      <c r="O18" s="154">
        <v>1595</v>
      </c>
      <c r="P18" s="172">
        <f t="shared" si="0"/>
        <v>0.6666666666666666</v>
      </c>
      <c r="Q18" s="173">
        <f t="shared" si="1"/>
        <v>0</v>
      </c>
      <c r="R18" s="173">
        <f t="shared" si="2"/>
        <v>0</v>
      </c>
      <c r="S18" s="173">
        <f t="shared" si="3"/>
        <v>0</v>
      </c>
      <c r="T18" s="173">
        <f t="shared" si="4"/>
        <v>0</v>
      </c>
      <c r="U18" s="173">
        <f t="shared" si="5"/>
        <v>0</v>
      </c>
      <c r="V18" s="174">
        <f t="shared" si="6"/>
        <v>0</v>
      </c>
      <c r="W18" s="178">
        <f t="shared" si="7"/>
        <v>0.05405405405405406</v>
      </c>
      <c r="X18" s="173">
        <v>0.5405405405405406</v>
      </c>
      <c r="Y18" s="179">
        <v>0.24324324324324326</v>
      </c>
      <c r="Z18" s="502">
        <v>0.02</v>
      </c>
      <c r="AA18" s="156">
        <v>0.22</v>
      </c>
      <c r="AB18" s="250">
        <v>0.5</v>
      </c>
    </row>
    <row r="19" spans="1:28" s="129" customFormat="1" ht="13.5" customHeight="1">
      <c r="A19" s="616"/>
      <c r="B19" s="454">
        <v>14</v>
      </c>
      <c r="C19" s="529">
        <v>0</v>
      </c>
      <c r="D19" s="530">
        <v>0</v>
      </c>
      <c r="E19" s="530">
        <v>0</v>
      </c>
      <c r="F19" s="530">
        <v>0</v>
      </c>
      <c r="G19" s="530">
        <v>0</v>
      </c>
      <c r="H19" s="530">
        <v>0</v>
      </c>
      <c r="I19" s="531">
        <v>0</v>
      </c>
      <c r="J19" s="419">
        <v>0</v>
      </c>
      <c r="K19" s="118">
        <v>15</v>
      </c>
      <c r="L19" s="119">
        <v>13</v>
      </c>
      <c r="M19" s="121">
        <v>65</v>
      </c>
      <c r="N19" s="122">
        <v>526</v>
      </c>
      <c r="O19" s="123">
        <v>1786</v>
      </c>
      <c r="P19" s="165">
        <f t="shared" si="0"/>
        <v>0</v>
      </c>
      <c r="Q19" s="158">
        <f t="shared" si="1"/>
        <v>0</v>
      </c>
      <c r="R19" s="158">
        <f t="shared" si="2"/>
        <v>0</v>
      </c>
      <c r="S19" s="158">
        <f t="shared" si="3"/>
        <v>0</v>
      </c>
      <c r="T19" s="158">
        <f t="shared" si="4"/>
        <v>0</v>
      </c>
      <c r="U19" s="158">
        <f t="shared" si="5"/>
        <v>0</v>
      </c>
      <c r="V19" s="168">
        <f t="shared" si="6"/>
        <v>0</v>
      </c>
      <c r="W19" s="167">
        <f t="shared" si="7"/>
        <v>0</v>
      </c>
      <c r="X19" s="158">
        <v>0.40540540540540543</v>
      </c>
      <c r="Y19" s="159">
        <v>0.35135135135135137</v>
      </c>
      <c r="Z19" s="500">
        <v>0.02</v>
      </c>
      <c r="AA19" s="127">
        <v>0.17</v>
      </c>
      <c r="AB19" s="210">
        <v>0.56</v>
      </c>
    </row>
    <row r="20" spans="1:28" s="129" customFormat="1" ht="13.5" customHeight="1">
      <c r="A20" s="616"/>
      <c r="B20" s="454">
        <v>15</v>
      </c>
      <c r="C20" s="529">
        <v>0</v>
      </c>
      <c r="D20" s="530">
        <v>0</v>
      </c>
      <c r="E20" s="530">
        <v>0</v>
      </c>
      <c r="F20" s="530">
        <v>0</v>
      </c>
      <c r="G20" s="530">
        <v>0</v>
      </c>
      <c r="H20" s="530">
        <v>0</v>
      </c>
      <c r="I20" s="531">
        <v>0</v>
      </c>
      <c r="J20" s="419">
        <v>0</v>
      </c>
      <c r="K20" s="118">
        <v>12</v>
      </c>
      <c r="L20" s="119">
        <v>7</v>
      </c>
      <c r="M20" s="121">
        <v>66</v>
      </c>
      <c r="N20" s="122">
        <v>494</v>
      </c>
      <c r="O20" s="123">
        <v>1856</v>
      </c>
      <c r="P20" s="165">
        <f t="shared" si="0"/>
        <v>0</v>
      </c>
      <c r="Q20" s="158">
        <f t="shared" si="1"/>
        <v>0</v>
      </c>
      <c r="R20" s="158">
        <f t="shared" si="2"/>
        <v>0</v>
      </c>
      <c r="S20" s="158">
        <f t="shared" si="3"/>
        <v>0</v>
      </c>
      <c r="T20" s="158">
        <f t="shared" si="4"/>
        <v>0</v>
      </c>
      <c r="U20" s="158">
        <f t="shared" si="5"/>
        <v>0</v>
      </c>
      <c r="V20" s="168">
        <f t="shared" si="6"/>
        <v>0</v>
      </c>
      <c r="W20" s="167">
        <f t="shared" si="7"/>
        <v>0</v>
      </c>
      <c r="X20" s="158">
        <v>0.32432432432432434</v>
      </c>
      <c r="Y20" s="159">
        <v>0.1891891891891892</v>
      </c>
      <c r="Z20" s="500">
        <v>0.02</v>
      </c>
      <c r="AA20" s="127">
        <v>0.16</v>
      </c>
      <c r="AB20" s="210">
        <v>0.59</v>
      </c>
    </row>
    <row r="21" spans="1:28" s="129" customFormat="1" ht="13.5" customHeight="1">
      <c r="A21" s="616"/>
      <c r="B21" s="454">
        <v>16</v>
      </c>
      <c r="C21" s="529">
        <v>0</v>
      </c>
      <c r="D21" s="530">
        <v>0</v>
      </c>
      <c r="E21" s="530">
        <v>0</v>
      </c>
      <c r="F21" s="530">
        <v>0</v>
      </c>
      <c r="G21" s="530">
        <v>0</v>
      </c>
      <c r="H21" s="530">
        <v>0</v>
      </c>
      <c r="I21" s="531">
        <v>0</v>
      </c>
      <c r="J21" s="419">
        <v>0</v>
      </c>
      <c r="K21" s="118">
        <v>11</v>
      </c>
      <c r="L21" s="119">
        <v>21</v>
      </c>
      <c r="M21" s="121">
        <v>63</v>
      </c>
      <c r="N21" s="122">
        <v>380</v>
      </c>
      <c r="O21" s="123">
        <v>2645</v>
      </c>
      <c r="P21" s="165">
        <f t="shared" si="0"/>
        <v>0</v>
      </c>
      <c r="Q21" s="158">
        <f t="shared" si="1"/>
        <v>0</v>
      </c>
      <c r="R21" s="158">
        <f t="shared" si="2"/>
        <v>0</v>
      </c>
      <c r="S21" s="158">
        <f t="shared" si="3"/>
        <v>0</v>
      </c>
      <c r="T21" s="158">
        <f t="shared" si="4"/>
        <v>0</v>
      </c>
      <c r="U21" s="158">
        <f t="shared" si="5"/>
        <v>0</v>
      </c>
      <c r="V21" s="168">
        <f t="shared" si="6"/>
        <v>0</v>
      </c>
      <c r="W21" s="167">
        <f t="shared" si="7"/>
        <v>0</v>
      </c>
      <c r="X21" s="158">
        <v>0.2972972972972973</v>
      </c>
      <c r="Y21" s="159">
        <v>0.5675675675675675</v>
      </c>
      <c r="Z21" s="500">
        <v>0.02</v>
      </c>
      <c r="AA21" s="127">
        <v>0.12</v>
      </c>
      <c r="AB21" s="210">
        <v>0.83</v>
      </c>
    </row>
    <row r="22" spans="1:28" s="129" customFormat="1" ht="13.5" customHeight="1">
      <c r="A22" s="617"/>
      <c r="B22" s="456">
        <v>17</v>
      </c>
      <c r="C22" s="532">
        <v>0</v>
      </c>
      <c r="D22" s="533">
        <v>0</v>
      </c>
      <c r="E22" s="533">
        <v>1</v>
      </c>
      <c r="F22" s="533">
        <v>0</v>
      </c>
      <c r="G22" s="533">
        <v>0</v>
      </c>
      <c r="H22" s="533">
        <v>0</v>
      </c>
      <c r="I22" s="534">
        <v>0</v>
      </c>
      <c r="J22" s="422">
        <v>1</v>
      </c>
      <c r="K22" s="133">
        <v>10</v>
      </c>
      <c r="L22" s="134">
        <v>13</v>
      </c>
      <c r="M22" s="135">
        <v>73</v>
      </c>
      <c r="N22" s="136">
        <v>258</v>
      </c>
      <c r="O22" s="137">
        <v>2498</v>
      </c>
      <c r="P22" s="169">
        <f t="shared" si="0"/>
        <v>0</v>
      </c>
      <c r="Q22" s="161">
        <f t="shared" si="1"/>
        <v>0</v>
      </c>
      <c r="R22" s="161">
        <f t="shared" si="2"/>
        <v>0.2</v>
      </c>
      <c r="S22" s="161">
        <f t="shared" si="3"/>
        <v>0</v>
      </c>
      <c r="T22" s="161">
        <f t="shared" si="4"/>
        <v>0</v>
      </c>
      <c r="U22" s="161">
        <f t="shared" si="5"/>
        <v>0</v>
      </c>
      <c r="V22" s="170">
        <f t="shared" si="6"/>
        <v>0</v>
      </c>
      <c r="W22" s="171">
        <f t="shared" si="7"/>
        <v>0.02702702702702703</v>
      </c>
      <c r="X22" s="161">
        <v>0.2702702702702703</v>
      </c>
      <c r="Y22" s="170">
        <v>0.35135135135135137</v>
      </c>
      <c r="Z22" s="501">
        <v>0.02</v>
      </c>
      <c r="AA22" s="140">
        <v>0.08</v>
      </c>
      <c r="AB22" s="212">
        <v>0.79</v>
      </c>
    </row>
    <row r="23" spans="1:28" s="129" customFormat="1" ht="13.5" customHeight="1">
      <c r="A23" s="616">
        <v>5</v>
      </c>
      <c r="B23" s="459">
        <v>18</v>
      </c>
      <c r="C23" s="540">
        <v>0</v>
      </c>
      <c r="D23" s="530">
        <v>0</v>
      </c>
      <c r="E23" s="530">
        <v>0</v>
      </c>
      <c r="F23" s="530">
        <v>1</v>
      </c>
      <c r="G23" s="530">
        <v>0</v>
      </c>
      <c r="H23" s="530">
        <v>0</v>
      </c>
      <c r="I23" s="531">
        <v>0</v>
      </c>
      <c r="J23" s="419">
        <v>1</v>
      </c>
      <c r="K23" s="118">
        <v>10</v>
      </c>
      <c r="L23" s="119">
        <v>2</v>
      </c>
      <c r="M23" s="121">
        <v>59</v>
      </c>
      <c r="N23" s="122">
        <v>293</v>
      </c>
      <c r="O23" s="123">
        <v>669</v>
      </c>
      <c r="P23" s="165">
        <f t="shared" si="0"/>
        <v>0</v>
      </c>
      <c r="Q23" s="158">
        <f t="shared" si="1"/>
        <v>0</v>
      </c>
      <c r="R23" s="158">
        <f t="shared" si="2"/>
        <v>0</v>
      </c>
      <c r="S23" s="158">
        <f t="shared" si="3"/>
        <v>0.09090909090909091</v>
      </c>
      <c r="T23" s="158">
        <f t="shared" si="4"/>
        <v>0</v>
      </c>
      <c r="U23" s="158">
        <f t="shared" si="5"/>
        <v>0</v>
      </c>
      <c r="V23" s="159">
        <f t="shared" si="6"/>
        <v>0</v>
      </c>
      <c r="W23" s="167">
        <f t="shared" si="7"/>
        <v>0.02702702702702703</v>
      </c>
      <c r="X23" s="158">
        <v>0.2702702702702703</v>
      </c>
      <c r="Y23" s="159">
        <v>0.05405405405405406</v>
      </c>
      <c r="Z23" s="500">
        <v>0.02</v>
      </c>
      <c r="AA23" s="127">
        <v>0.09</v>
      </c>
      <c r="AB23" s="210">
        <v>0.23</v>
      </c>
    </row>
    <row r="24" spans="1:28" s="129" customFormat="1" ht="13.5" customHeight="1">
      <c r="A24" s="616"/>
      <c r="B24" s="459">
        <v>19</v>
      </c>
      <c r="C24" s="540">
        <v>0</v>
      </c>
      <c r="D24" s="530">
        <v>0</v>
      </c>
      <c r="E24" s="530">
        <v>0</v>
      </c>
      <c r="F24" s="530">
        <v>0</v>
      </c>
      <c r="G24" s="530">
        <v>0</v>
      </c>
      <c r="H24" s="530">
        <v>0</v>
      </c>
      <c r="I24" s="539">
        <v>1</v>
      </c>
      <c r="J24" s="419">
        <v>1</v>
      </c>
      <c r="K24" s="118">
        <v>5</v>
      </c>
      <c r="L24" s="408">
        <v>20</v>
      </c>
      <c r="M24" s="121">
        <v>62</v>
      </c>
      <c r="N24" s="157">
        <v>166</v>
      </c>
      <c r="O24" s="290">
        <v>2170</v>
      </c>
      <c r="P24" s="165">
        <f t="shared" si="0"/>
        <v>0</v>
      </c>
      <c r="Q24" s="158">
        <f t="shared" si="1"/>
        <v>0</v>
      </c>
      <c r="R24" s="158">
        <f t="shared" si="2"/>
        <v>0</v>
      </c>
      <c r="S24" s="158">
        <f t="shared" si="3"/>
        <v>0</v>
      </c>
      <c r="T24" s="158">
        <f t="shared" si="4"/>
        <v>0</v>
      </c>
      <c r="U24" s="158">
        <f t="shared" si="5"/>
        <v>0</v>
      </c>
      <c r="V24" s="168">
        <f t="shared" si="6"/>
        <v>0.25</v>
      </c>
      <c r="W24" s="167">
        <f t="shared" si="7"/>
        <v>0.02702702702702703</v>
      </c>
      <c r="X24" s="158">
        <v>0.13513513513513514</v>
      </c>
      <c r="Y24" s="168">
        <v>0.5405405405405406</v>
      </c>
      <c r="Z24" s="500">
        <v>0.02</v>
      </c>
      <c r="AA24" s="225">
        <v>0.05</v>
      </c>
      <c r="AB24" s="210">
        <v>0.68</v>
      </c>
    </row>
    <row r="25" spans="1:28" s="129" customFormat="1" ht="13.5" customHeight="1">
      <c r="A25" s="616"/>
      <c r="B25" s="459">
        <v>20</v>
      </c>
      <c r="C25" s="540">
        <v>0</v>
      </c>
      <c r="D25" s="530">
        <v>0</v>
      </c>
      <c r="E25" s="530">
        <v>0</v>
      </c>
      <c r="F25" s="530">
        <v>0</v>
      </c>
      <c r="G25" s="530">
        <v>0</v>
      </c>
      <c r="H25" s="530">
        <v>0</v>
      </c>
      <c r="I25" s="531">
        <v>0</v>
      </c>
      <c r="J25" s="419">
        <v>0</v>
      </c>
      <c r="K25" s="118">
        <v>7</v>
      </c>
      <c r="L25" s="119">
        <v>25</v>
      </c>
      <c r="M25" s="121">
        <v>58</v>
      </c>
      <c r="N25" s="122">
        <v>199</v>
      </c>
      <c r="O25" s="123">
        <v>2900</v>
      </c>
      <c r="P25" s="165">
        <f t="shared" si="0"/>
        <v>0</v>
      </c>
      <c r="Q25" s="158">
        <f t="shared" si="1"/>
        <v>0</v>
      </c>
      <c r="R25" s="158">
        <f t="shared" si="2"/>
        <v>0</v>
      </c>
      <c r="S25" s="158">
        <f t="shared" si="3"/>
        <v>0</v>
      </c>
      <c r="T25" s="158">
        <f t="shared" si="4"/>
        <v>0</v>
      </c>
      <c r="U25" s="158">
        <f t="shared" si="5"/>
        <v>0</v>
      </c>
      <c r="V25" s="159">
        <f t="shared" si="6"/>
        <v>0</v>
      </c>
      <c r="W25" s="167">
        <f t="shared" si="7"/>
        <v>0</v>
      </c>
      <c r="X25" s="158">
        <v>0.1891891891891892</v>
      </c>
      <c r="Y25" s="159">
        <v>0.6756756756756757</v>
      </c>
      <c r="Z25" s="500">
        <v>0.02</v>
      </c>
      <c r="AA25" s="127">
        <v>0.06</v>
      </c>
      <c r="AB25" s="210">
        <v>0.91</v>
      </c>
    </row>
    <row r="26" spans="1:28" s="129" customFormat="1" ht="13.5" customHeight="1">
      <c r="A26" s="616"/>
      <c r="B26" s="459">
        <v>21</v>
      </c>
      <c r="C26" s="540">
        <v>0</v>
      </c>
      <c r="D26" s="530">
        <v>0</v>
      </c>
      <c r="E26" s="530">
        <v>0</v>
      </c>
      <c r="F26" s="530">
        <v>1</v>
      </c>
      <c r="G26" s="530">
        <v>0</v>
      </c>
      <c r="H26" s="530">
        <v>0</v>
      </c>
      <c r="I26" s="531">
        <v>0</v>
      </c>
      <c r="J26" s="419">
        <v>1</v>
      </c>
      <c r="K26" s="118">
        <v>4</v>
      </c>
      <c r="L26" s="119">
        <v>14</v>
      </c>
      <c r="M26" s="121">
        <v>60</v>
      </c>
      <c r="N26" s="122">
        <v>141</v>
      </c>
      <c r="O26" s="123">
        <v>2610</v>
      </c>
      <c r="P26" s="165">
        <f t="shared" si="0"/>
        <v>0</v>
      </c>
      <c r="Q26" s="158">
        <f t="shared" si="1"/>
        <v>0</v>
      </c>
      <c r="R26" s="158">
        <f t="shared" si="2"/>
        <v>0</v>
      </c>
      <c r="S26" s="158">
        <f t="shared" si="3"/>
        <v>0.09090909090909091</v>
      </c>
      <c r="T26" s="158">
        <f t="shared" si="4"/>
        <v>0</v>
      </c>
      <c r="U26" s="158">
        <f t="shared" si="5"/>
        <v>0</v>
      </c>
      <c r="V26" s="159">
        <f t="shared" si="6"/>
        <v>0</v>
      </c>
      <c r="W26" s="167">
        <f t="shared" si="7"/>
        <v>0.02702702702702703</v>
      </c>
      <c r="X26" s="158">
        <v>0.10810810810810811</v>
      </c>
      <c r="Y26" s="159">
        <v>0.3783783783783784</v>
      </c>
      <c r="Z26" s="500">
        <v>0.02</v>
      </c>
      <c r="AA26" s="127">
        <v>0.04</v>
      </c>
      <c r="AB26" s="210">
        <v>0.82</v>
      </c>
    </row>
    <row r="27" spans="1:28" s="129" customFormat="1" ht="13.5" customHeight="1">
      <c r="A27" s="618">
        <v>6</v>
      </c>
      <c r="B27" s="453">
        <v>22</v>
      </c>
      <c r="C27" s="535">
        <v>0</v>
      </c>
      <c r="D27" s="536">
        <v>0</v>
      </c>
      <c r="E27" s="536">
        <v>0</v>
      </c>
      <c r="F27" s="536">
        <v>0</v>
      </c>
      <c r="G27" s="536">
        <v>0</v>
      </c>
      <c r="H27" s="536">
        <v>0</v>
      </c>
      <c r="I27" s="537">
        <v>0</v>
      </c>
      <c r="J27" s="428">
        <v>0</v>
      </c>
      <c r="K27" s="176">
        <v>3</v>
      </c>
      <c r="L27" s="177">
        <v>18</v>
      </c>
      <c r="M27" s="152">
        <v>57</v>
      </c>
      <c r="N27" s="153">
        <v>147</v>
      </c>
      <c r="O27" s="154">
        <v>2226</v>
      </c>
      <c r="P27" s="172">
        <f t="shared" si="0"/>
        <v>0</v>
      </c>
      <c r="Q27" s="173">
        <f t="shared" si="1"/>
        <v>0</v>
      </c>
      <c r="R27" s="173">
        <f t="shared" si="2"/>
        <v>0</v>
      </c>
      <c r="S27" s="173">
        <f t="shared" si="3"/>
        <v>0</v>
      </c>
      <c r="T27" s="173">
        <f t="shared" si="4"/>
        <v>0</v>
      </c>
      <c r="U27" s="173">
        <f t="shared" si="5"/>
        <v>0</v>
      </c>
      <c r="V27" s="174">
        <f t="shared" si="6"/>
        <v>0</v>
      </c>
      <c r="W27" s="178">
        <f t="shared" si="7"/>
        <v>0</v>
      </c>
      <c r="X27" s="173">
        <v>0.08108108108108109</v>
      </c>
      <c r="Y27" s="179">
        <v>0.4864864864864865</v>
      </c>
      <c r="Z27" s="502">
        <v>0.02</v>
      </c>
      <c r="AA27" s="156">
        <v>0.05</v>
      </c>
      <c r="AB27" s="250">
        <v>0.7</v>
      </c>
    </row>
    <row r="28" spans="1:28" s="129" customFormat="1" ht="13.5" customHeight="1">
      <c r="A28" s="616"/>
      <c r="B28" s="454">
        <v>23</v>
      </c>
      <c r="C28" s="529">
        <v>0</v>
      </c>
      <c r="D28" s="530">
        <v>0</v>
      </c>
      <c r="E28" s="530">
        <v>0</v>
      </c>
      <c r="F28" s="530">
        <v>0</v>
      </c>
      <c r="G28" s="530">
        <v>0</v>
      </c>
      <c r="H28" s="530">
        <v>0</v>
      </c>
      <c r="I28" s="531">
        <v>0</v>
      </c>
      <c r="J28" s="419">
        <v>0</v>
      </c>
      <c r="K28" s="118">
        <v>4</v>
      </c>
      <c r="L28" s="119">
        <v>17</v>
      </c>
      <c r="M28" s="121">
        <v>61</v>
      </c>
      <c r="N28" s="122">
        <v>102</v>
      </c>
      <c r="O28" s="123">
        <v>2247</v>
      </c>
      <c r="P28" s="165">
        <f t="shared" si="0"/>
        <v>0</v>
      </c>
      <c r="Q28" s="158">
        <f t="shared" si="1"/>
        <v>0</v>
      </c>
      <c r="R28" s="158">
        <f t="shared" si="2"/>
        <v>0</v>
      </c>
      <c r="S28" s="158">
        <f t="shared" si="3"/>
        <v>0</v>
      </c>
      <c r="T28" s="158">
        <f t="shared" si="4"/>
        <v>0</v>
      </c>
      <c r="U28" s="158">
        <f t="shared" si="5"/>
        <v>0</v>
      </c>
      <c r="V28" s="159">
        <f t="shared" si="6"/>
        <v>0</v>
      </c>
      <c r="W28" s="167">
        <f t="shared" si="7"/>
        <v>0</v>
      </c>
      <c r="X28" s="158">
        <v>0.10810810810810811</v>
      </c>
      <c r="Y28" s="159">
        <v>0.4594594594594595</v>
      </c>
      <c r="Z28" s="500">
        <v>0.02</v>
      </c>
      <c r="AA28" s="127">
        <v>0.03</v>
      </c>
      <c r="AB28" s="210">
        <v>0.71</v>
      </c>
    </row>
    <row r="29" spans="1:28" s="129" customFormat="1" ht="13.5" customHeight="1">
      <c r="A29" s="616"/>
      <c r="B29" s="454">
        <v>24</v>
      </c>
      <c r="C29" s="529">
        <v>0</v>
      </c>
      <c r="D29" s="530">
        <v>0</v>
      </c>
      <c r="E29" s="530">
        <v>0</v>
      </c>
      <c r="F29" s="530">
        <v>0</v>
      </c>
      <c r="G29" s="530">
        <v>0</v>
      </c>
      <c r="H29" s="530">
        <v>0</v>
      </c>
      <c r="I29" s="531">
        <v>0</v>
      </c>
      <c r="J29" s="419">
        <v>0</v>
      </c>
      <c r="K29" s="118">
        <v>1</v>
      </c>
      <c r="L29" s="119">
        <v>18</v>
      </c>
      <c r="M29" s="121">
        <v>43</v>
      </c>
      <c r="N29" s="122">
        <v>82</v>
      </c>
      <c r="O29" s="123">
        <v>2123</v>
      </c>
      <c r="P29" s="165">
        <f t="shared" si="0"/>
        <v>0</v>
      </c>
      <c r="Q29" s="158">
        <f t="shared" si="1"/>
        <v>0</v>
      </c>
      <c r="R29" s="158">
        <f t="shared" si="2"/>
        <v>0</v>
      </c>
      <c r="S29" s="158">
        <f t="shared" si="3"/>
        <v>0</v>
      </c>
      <c r="T29" s="158">
        <f t="shared" si="4"/>
        <v>0</v>
      </c>
      <c r="U29" s="158">
        <f t="shared" si="5"/>
        <v>0</v>
      </c>
      <c r="V29" s="159">
        <f t="shared" si="6"/>
        <v>0</v>
      </c>
      <c r="W29" s="167">
        <f t="shared" si="7"/>
        <v>0</v>
      </c>
      <c r="X29" s="158">
        <v>0.02702702702702703</v>
      </c>
      <c r="Y29" s="159">
        <v>0.4864864864864865</v>
      </c>
      <c r="Z29" s="500">
        <v>0.01</v>
      </c>
      <c r="AA29" s="127">
        <v>0.03</v>
      </c>
      <c r="AB29" s="210">
        <v>0.67</v>
      </c>
    </row>
    <row r="30" spans="1:28" s="129" customFormat="1" ht="13.5" customHeight="1">
      <c r="A30" s="617"/>
      <c r="B30" s="456">
        <v>25</v>
      </c>
      <c r="C30" s="532">
        <v>0</v>
      </c>
      <c r="D30" s="533">
        <v>0</v>
      </c>
      <c r="E30" s="533">
        <v>0</v>
      </c>
      <c r="F30" s="533">
        <v>0</v>
      </c>
      <c r="G30" s="533">
        <v>0</v>
      </c>
      <c r="H30" s="533">
        <v>0</v>
      </c>
      <c r="I30" s="534">
        <v>0</v>
      </c>
      <c r="J30" s="422">
        <v>0</v>
      </c>
      <c r="K30" s="133">
        <v>2</v>
      </c>
      <c r="L30" s="134">
        <v>26</v>
      </c>
      <c r="M30" s="135">
        <v>35</v>
      </c>
      <c r="N30" s="136">
        <v>69</v>
      </c>
      <c r="O30" s="137">
        <v>2944</v>
      </c>
      <c r="P30" s="169">
        <f t="shared" si="0"/>
        <v>0</v>
      </c>
      <c r="Q30" s="161">
        <f t="shared" si="1"/>
        <v>0</v>
      </c>
      <c r="R30" s="161">
        <f t="shared" si="2"/>
        <v>0</v>
      </c>
      <c r="S30" s="161">
        <f t="shared" si="3"/>
        <v>0</v>
      </c>
      <c r="T30" s="161">
        <f t="shared" si="4"/>
        <v>0</v>
      </c>
      <c r="U30" s="161">
        <f t="shared" si="5"/>
        <v>0</v>
      </c>
      <c r="V30" s="162">
        <f t="shared" si="6"/>
        <v>0</v>
      </c>
      <c r="W30" s="171">
        <f t="shared" si="7"/>
        <v>0</v>
      </c>
      <c r="X30" s="161">
        <v>0.05405405405405406</v>
      </c>
      <c r="Y30" s="162">
        <v>0.7027027027027027</v>
      </c>
      <c r="Z30" s="501">
        <v>0.01</v>
      </c>
      <c r="AA30" s="140">
        <v>0.02</v>
      </c>
      <c r="AB30" s="212">
        <v>0.93</v>
      </c>
    </row>
    <row r="31" spans="1:28" s="129" customFormat="1" ht="13.5" customHeight="1">
      <c r="A31" s="616">
        <v>7</v>
      </c>
      <c r="B31" s="454">
        <v>26</v>
      </c>
      <c r="C31" s="529">
        <v>0</v>
      </c>
      <c r="D31" s="530">
        <v>0</v>
      </c>
      <c r="E31" s="530">
        <v>0</v>
      </c>
      <c r="F31" s="530">
        <v>0</v>
      </c>
      <c r="G31" s="530">
        <v>0</v>
      </c>
      <c r="H31" s="530">
        <v>0</v>
      </c>
      <c r="I31" s="531">
        <v>0</v>
      </c>
      <c r="J31" s="419">
        <v>0</v>
      </c>
      <c r="K31" s="118">
        <v>2</v>
      </c>
      <c r="L31" s="119">
        <v>28</v>
      </c>
      <c r="M31" s="121">
        <v>46</v>
      </c>
      <c r="N31" s="122">
        <v>53</v>
      </c>
      <c r="O31" s="123">
        <v>2869</v>
      </c>
      <c r="P31" s="165">
        <f t="shared" si="0"/>
        <v>0</v>
      </c>
      <c r="Q31" s="158">
        <f t="shared" si="1"/>
        <v>0</v>
      </c>
      <c r="R31" s="158">
        <f t="shared" si="2"/>
        <v>0</v>
      </c>
      <c r="S31" s="158">
        <f t="shared" si="3"/>
        <v>0</v>
      </c>
      <c r="T31" s="158">
        <f t="shared" si="4"/>
        <v>0</v>
      </c>
      <c r="U31" s="158">
        <f t="shared" si="5"/>
        <v>0</v>
      </c>
      <c r="V31" s="168">
        <f t="shared" si="6"/>
        <v>0</v>
      </c>
      <c r="W31" s="167">
        <f t="shared" si="7"/>
        <v>0</v>
      </c>
      <c r="X31" s="158">
        <v>0.05405405405405406</v>
      </c>
      <c r="Y31" s="159">
        <v>0.7567567567567568</v>
      </c>
      <c r="Z31" s="500">
        <v>0.01</v>
      </c>
      <c r="AA31" s="127">
        <v>0.02</v>
      </c>
      <c r="AB31" s="210">
        <v>0.9</v>
      </c>
    </row>
    <row r="32" spans="1:28" s="129" customFormat="1" ht="13.5" customHeight="1">
      <c r="A32" s="616"/>
      <c r="B32" s="454">
        <v>27</v>
      </c>
      <c r="C32" s="529">
        <v>0</v>
      </c>
      <c r="D32" s="530">
        <v>0</v>
      </c>
      <c r="E32" s="530">
        <v>0</v>
      </c>
      <c r="F32" s="530">
        <v>0</v>
      </c>
      <c r="G32" s="530">
        <v>0</v>
      </c>
      <c r="H32" s="530">
        <v>0</v>
      </c>
      <c r="I32" s="531">
        <v>0</v>
      </c>
      <c r="J32" s="419">
        <v>0</v>
      </c>
      <c r="K32" s="118">
        <v>0</v>
      </c>
      <c r="L32" s="119">
        <v>29</v>
      </c>
      <c r="M32" s="121">
        <v>39</v>
      </c>
      <c r="N32" s="122">
        <v>48</v>
      </c>
      <c r="O32" s="123">
        <v>2879</v>
      </c>
      <c r="P32" s="165">
        <f t="shared" si="0"/>
        <v>0</v>
      </c>
      <c r="Q32" s="158">
        <f t="shared" si="1"/>
        <v>0</v>
      </c>
      <c r="R32" s="158">
        <f t="shared" si="2"/>
        <v>0</v>
      </c>
      <c r="S32" s="158">
        <f t="shared" si="3"/>
        <v>0</v>
      </c>
      <c r="T32" s="158">
        <f t="shared" si="4"/>
        <v>0</v>
      </c>
      <c r="U32" s="158">
        <f t="shared" si="5"/>
        <v>0</v>
      </c>
      <c r="V32" s="168">
        <f t="shared" si="6"/>
        <v>0</v>
      </c>
      <c r="W32" s="167">
        <f t="shared" si="7"/>
        <v>0</v>
      </c>
      <c r="X32" s="158">
        <v>0</v>
      </c>
      <c r="Y32" s="159">
        <v>0.7837837837837838</v>
      </c>
      <c r="Z32" s="500">
        <v>0.01</v>
      </c>
      <c r="AA32" s="127">
        <v>0.02</v>
      </c>
      <c r="AB32" s="210">
        <v>0.91</v>
      </c>
    </row>
    <row r="33" spans="1:28" s="129" customFormat="1" ht="13.5" customHeight="1">
      <c r="A33" s="616"/>
      <c r="B33" s="454">
        <v>28</v>
      </c>
      <c r="C33" s="529">
        <v>0</v>
      </c>
      <c r="D33" s="530">
        <v>0</v>
      </c>
      <c r="E33" s="530">
        <v>0</v>
      </c>
      <c r="F33" s="530">
        <v>1</v>
      </c>
      <c r="G33" s="530">
        <v>0</v>
      </c>
      <c r="H33" s="530">
        <v>0</v>
      </c>
      <c r="I33" s="531">
        <v>0</v>
      </c>
      <c r="J33" s="419">
        <v>1</v>
      </c>
      <c r="K33" s="118">
        <v>0</v>
      </c>
      <c r="L33" s="119">
        <v>35</v>
      </c>
      <c r="M33" s="121">
        <v>24</v>
      </c>
      <c r="N33" s="122">
        <v>59</v>
      </c>
      <c r="O33" s="123">
        <v>2889</v>
      </c>
      <c r="P33" s="165">
        <f t="shared" si="0"/>
        <v>0</v>
      </c>
      <c r="Q33" s="158">
        <f t="shared" si="1"/>
        <v>0</v>
      </c>
      <c r="R33" s="158">
        <f t="shared" si="2"/>
        <v>0</v>
      </c>
      <c r="S33" s="158">
        <f t="shared" si="3"/>
        <v>0.09090909090909091</v>
      </c>
      <c r="T33" s="158">
        <f t="shared" si="4"/>
        <v>0</v>
      </c>
      <c r="U33" s="158">
        <f t="shared" si="5"/>
        <v>0</v>
      </c>
      <c r="V33" s="168">
        <f t="shared" si="6"/>
        <v>0</v>
      </c>
      <c r="W33" s="167">
        <f t="shared" si="7"/>
        <v>0.02702702702702703</v>
      </c>
      <c r="X33" s="158">
        <v>0</v>
      </c>
      <c r="Y33" s="159">
        <v>0.9459459459459459</v>
      </c>
      <c r="Z33" s="500">
        <v>0.01</v>
      </c>
      <c r="AA33" s="127">
        <v>0.02</v>
      </c>
      <c r="AB33" s="210">
        <v>0.91</v>
      </c>
    </row>
    <row r="34" spans="1:28" s="129" customFormat="1" ht="13.5" customHeight="1">
      <c r="A34" s="616"/>
      <c r="B34" s="454">
        <v>29</v>
      </c>
      <c r="C34" s="529">
        <v>0</v>
      </c>
      <c r="D34" s="530">
        <v>0</v>
      </c>
      <c r="E34" s="530">
        <v>0</v>
      </c>
      <c r="F34" s="530">
        <v>0</v>
      </c>
      <c r="G34" s="530">
        <v>0</v>
      </c>
      <c r="H34" s="530">
        <v>0</v>
      </c>
      <c r="I34" s="531">
        <v>0</v>
      </c>
      <c r="J34" s="419">
        <v>0</v>
      </c>
      <c r="K34" s="118">
        <v>2</v>
      </c>
      <c r="L34" s="119">
        <v>39</v>
      </c>
      <c r="M34" s="121">
        <v>43</v>
      </c>
      <c r="N34" s="122">
        <v>52</v>
      </c>
      <c r="O34" s="123">
        <v>2858</v>
      </c>
      <c r="P34" s="165">
        <f t="shared" si="0"/>
        <v>0</v>
      </c>
      <c r="Q34" s="158">
        <f t="shared" si="1"/>
        <v>0</v>
      </c>
      <c r="R34" s="158">
        <f t="shared" si="2"/>
        <v>0</v>
      </c>
      <c r="S34" s="158">
        <f t="shared" si="3"/>
        <v>0</v>
      </c>
      <c r="T34" s="158">
        <f t="shared" si="4"/>
        <v>0</v>
      </c>
      <c r="U34" s="158">
        <f t="shared" si="5"/>
        <v>0</v>
      </c>
      <c r="V34" s="168">
        <f t="shared" si="6"/>
        <v>0</v>
      </c>
      <c r="W34" s="167">
        <f t="shared" si="7"/>
        <v>0</v>
      </c>
      <c r="X34" s="158">
        <v>0.05405405405405406</v>
      </c>
      <c r="Y34" s="159">
        <v>1.054054054054054</v>
      </c>
      <c r="Z34" s="500">
        <v>0.01</v>
      </c>
      <c r="AA34" s="127">
        <v>0.02</v>
      </c>
      <c r="AB34" s="210">
        <v>0.9</v>
      </c>
    </row>
    <row r="35" spans="1:28" s="129" customFormat="1" ht="13.5" customHeight="1">
      <c r="A35" s="616"/>
      <c r="B35" s="454">
        <v>30</v>
      </c>
      <c r="C35" s="529">
        <v>0</v>
      </c>
      <c r="D35" s="530">
        <v>0</v>
      </c>
      <c r="E35" s="530">
        <v>0</v>
      </c>
      <c r="F35" s="530">
        <v>0</v>
      </c>
      <c r="G35" s="530">
        <v>0</v>
      </c>
      <c r="H35" s="530">
        <v>0</v>
      </c>
      <c r="I35" s="531">
        <v>0</v>
      </c>
      <c r="J35" s="419">
        <v>0</v>
      </c>
      <c r="K35" s="118">
        <v>3</v>
      </c>
      <c r="L35" s="119">
        <v>43</v>
      </c>
      <c r="M35" s="121">
        <v>38</v>
      </c>
      <c r="N35" s="122">
        <v>56</v>
      </c>
      <c r="O35" s="123">
        <v>2801</v>
      </c>
      <c r="P35" s="165">
        <f t="shared" si="0"/>
        <v>0</v>
      </c>
      <c r="Q35" s="158">
        <f t="shared" si="1"/>
        <v>0</v>
      </c>
      <c r="R35" s="158">
        <f t="shared" si="2"/>
        <v>0</v>
      </c>
      <c r="S35" s="158">
        <f t="shared" si="3"/>
        <v>0</v>
      </c>
      <c r="T35" s="158">
        <f t="shared" si="4"/>
        <v>0</v>
      </c>
      <c r="U35" s="158">
        <f t="shared" si="5"/>
        <v>0</v>
      </c>
      <c r="V35" s="168">
        <f t="shared" si="6"/>
        <v>0</v>
      </c>
      <c r="W35" s="167">
        <f t="shared" si="7"/>
        <v>0</v>
      </c>
      <c r="X35" s="158">
        <v>0.08108108108108109</v>
      </c>
      <c r="Y35" s="159">
        <v>1.162162162162162</v>
      </c>
      <c r="Z35" s="500">
        <v>0.01</v>
      </c>
      <c r="AA35" s="127">
        <v>0.02</v>
      </c>
      <c r="AB35" s="210">
        <v>0.88</v>
      </c>
    </row>
    <row r="36" spans="1:28" s="129" customFormat="1" ht="13.5" customHeight="1">
      <c r="A36" s="618">
        <v>8</v>
      </c>
      <c r="B36" s="453">
        <v>31</v>
      </c>
      <c r="C36" s="535">
        <v>0</v>
      </c>
      <c r="D36" s="536">
        <v>0</v>
      </c>
      <c r="E36" s="536">
        <v>0</v>
      </c>
      <c r="F36" s="536">
        <v>0</v>
      </c>
      <c r="G36" s="536">
        <v>0</v>
      </c>
      <c r="H36" s="536">
        <v>0</v>
      </c>
      <c r="I36" s="537">
        <v>0</v>
      </c>
      <c r="J36" s="428">
        <v>0</v>
      </c>
      <c r="K36" s="176">
        <v>3</v>
      </c>
      <c r="L36" s="176">
        <v>24</v>
      </c>
      <c r="M36" s="152">
        <v>21</v>
      </c>
      <c r="N36" s="153">
        <v>57</v>
      </c>
      <c r="O36" s="154">
        <v>2392</v>
      </c>
      <c r="P36" s="172">
        <f t="shared" si="0"/>
        <v>0</v>
      </c>
      <c r="Q36" s="173">
        <f t="shared" si="1"/>
        <v>0</v>
      </c>
      <c r="R36" s="173">
        <f t="shared" si="2"/>
        <v>0</v>
      </c>
      <c r="S36" s="173">
        <f t="shared" si="3"/>
        <v>0</v>
      </c>
      <c r="T36" s="173">
        <f t="shared" si="4"/>
        <v>0</v>
      </c>
      <c r="U36" s="173">
        <f t="shared" si="5"/>
        <v>0</v>
      </c>
      <c r="V36" s="179">
        <f t="shared" si="6"/>
        <v>0</v>
      </c>
      <c r="W36" s="178">
        <f t="shared" si="7"/>
        <v>0</v>
      </c>
      <c r="X36" s="173">
        <v>0.08108108108108109</v>
      </c>
      <c r="Y36" s="179">
        <v>0.6486486486486487</v>
      </c>
      <c r="Z36" s="502">
        <v>0.01</v>
      </c>
      <c r="AA36" s="156">
        <v>0.02</v>
      </c>
      <c r="AB36" s="250">
        <v>0.76</v>
      </c>
    </row>
    <row r="37" spans="1:28" s="129" customFormat="1" ht="13.5" customHeight="1">
      <c r="A37" s="616"/>
      <c r="B37" s="459">
        <v>32</v>
      </c>
      <c r="C37" s="529">
        <v>0</v>
      </c>
      <c r="D37" s="530">
        <v>0</v>
      </c>
      <c r="E37" s="530">
        <v>0</v>
      </c>
      <c r="F37" s="530">
        <v>0</v>
      </c>
      <c r="G37" s="530">
        <v>0</v>
      </c>
      <c r="H37" s="530">
        <v>0</v>
      </c>
      <c r="I37" s="531">
        <v>0</v>
      </c>
      <c r="J37" s="419">
        <v>0</v>
      </c>
      <c r="K37" s="118">
        <v>1</v>
      </c>
      <c r="L37" s="118">
        <v>20</v>
      </c>
      <c r="M37" s="121">
        <v>16</v>
      </c>
      <c r="N37" s="122">
        <v>58</v>
      </c>
      <c r="O37" s="123">
        <v>1917</v>
      </c>
      <c r="P37" s="165">
        <f t="shared" si="0"/>
        <v>0</v>
      </c>
      <c r="Q37" s="158">
        <f t="shared" si="1"/>
        <v>0</v>
      </c>
      <c r="R37" s="158">
        <f t="shared" si="2"/>
        <v>0</v>
      </c>
      <c r="S37" s="158">
        <f t="shared" si="3"/>
        <v>0</v>
      </c>
      <c r="T37" s="158">
        <f t="shared" si="4"/>
        <v>0</v>
      </c>
      <c r="U37" s="158">
        <f t="shared" si="5"/>
        <v>0</v>
      </c>
      <c r="V37" s="159">
        <f t="shared" si="6"/>
        <v>0</v>
      </c>
      <c r="W37" s="167">
        <f t="shared" si="7"/>
        <v>0</v>
      </c>
      <c r="X37" s="158">
        <v>0.02702702702702703</v>
      </c>
      <c r="Y37" s="159">
        <v>0.5405405405405406</v>
      </c>
      <c r="Z37" s="500">
        <v>0.01</v>
      </c>
      <c r="AA37" s="127">
        <v>0.02</v>
      </c>
      <c r="AB37" s="210">
        <v>0.62</v>
      </c>
    </row>
    <row r="38" spans="1:28" s="129" customFormat="1" ht="13.5" customHeight="1">
      <c r="A38" s="616"/>
      <c r="B38" s="454">
        <v>33</v>
      </c>
      <c r="C38" s="529">
        <v>0</v>
      </c>
      <c r="D38" s="530">
        <v>0</v>
      </c>
      <c r="E38" s="530">
        <v>0</v>
      </c>
      <c r="F38" s="530">
        <v>1</v>
      </c>
      <c r="G38" s="530">
        <v>0</v>
      </c>
      <c r="H38" s="530">
        <v>0</v>
      </c>
      <c r="I38" s="531">
        <v>0</v>
      </c>
      <c r="J38" s="419">
        <v>1</v>
      </c>
      <c r="K38" s="118">
        <v>0</v>
      </c>
      <c r="L38" s="118">
        <v>12</v>
      </c>
      <c r="M38" s="121">
        <v>24</v>
      </c>
      <c r="N38" s="122">
        <v>28</v>
      </c>
      <c r="O38" s="123">
        <v>874</v>
      </c>
      <c r="P38" s="165">
        <f t="shared" si="0"/>
        <v>0</v>
      </c>
      <c r="Q38" s="158">
        <f t="shared" si="1"/>
        <v>0</v>
      </c>
      <c r="R38" s="158">
        <f t="shared" si="2"/>
        <v>0</v>
      </c>
      <c r="S38" s="158">
        <f t="shared" si="3"/>
        <v>0.09090909090909091</v>
      </c>
      <c r="T38" s="158">
        <f t="shared" si="4"/>
        <v>0</v>
      </c>
      <c r="U38" s="158">
        <f t="shared" si="5"/>
        <v>0</v>
      </c>
      <c r="V38" s="159">
        <f t="shared" si="6"/>
        <v>0</v>
      </c>
      <c r="W38" s="167">
        <f t="shared" si="7"/>
        <v>0.02702702702702703</v>
      </c>
      <c r="X38" s="158">
        <v>0</v>
      </c>
      <c r="Y38" s="159">
        <v>0.32432432432432434</v>
      </c>
      <c r="Z38" s="500">
        <v>0.01</v>
      </c>
      <c r="AA38" s="127">
        <v>0.01</v>
      </c>
      <c r="AB38" s="210">
        <v>0.29</v>
      </c>
    </row>
    <row r="39" spans="1:28" s="129" customFormat="1" ht="13.5" customHeight="1">
      <c r="A39" s="617"/>
      <c r="B39" s="456">
        <v>34</v>
      </c>
      <c r="C39" s="532">
        <v>0</v>
      </c>
      <c r="D39" s="533">
        <v>0</v>
      </c>
      <c r="E39" s="533">
        <v>0</v>
      </c>
      <c r="F39" s="533">
        <v>0</v>
      </c>
      <c r="G39" s="533">
        <v>0</v>
      </c>
      <c r="H39" s="533">
        <v>0</v>
      </c>
      <c r="I39" s="534">
        <v>0</v>
      </c>
      <c r="J39" s="422">
        <v>0</v>
      </c>
      <c r="K39" s="133">
        <v>0</v>
      </c>
      <c r="L39" s="133">
        <v>35</v>
      </c>
      <c r="M39" s="135">
        <v>30</v>
      </c>
      <c r="N39" s="136">
        <v>27</v>
      </c>
      <c r="O39" s="137">
        <v>1974</v>
      </c>
      <c r="P39" s="169">
        <f t="shared" si="0"/>
        <v>0</v>
      </c>
      <c r="Q39" s="161">
        <f t="shared" si="1"/>
        <v>0</v>
      </c>
      <c r="R39" s="161">
        <f t="shared" si="2"/>
        <v>0</v>
      </c>
      <c r="S39" s="161">
        <f t="shared" si="3"/>
        <v>0</v>
      </c>
      <c r="T39" s="161">
        <f t="shared" si="4"/>
        <v>0</v>
      </c>
      <c r="U39" s="161">
        <f t="shared" si="5"/>
        <v>0</v>
      </c>
      <c r="V39" s="162">
        <f t="shared" si="6"/>
        <v>0</v>
      </c>
      <c r="W39" s="171">
        <f t="shared" si="7"/>
        <v>0</v>
      </c>
      <c r="X39" s="161">
        <v>0</v>
      </c>
      <c r="Y39" s="162">
        <v>0.9459459459459459</v>
      </c>
      <c r="Z39" s="501">
        <v>0.01</v>
      </c>
      <c r="AA39" s="140">
        <v>0.01</v>
      </c>
      <c r="AB39" s="212">
        <v>0.63</v>
      </c>
    </row>
    <row r="40" spans="1:28" s="129" customFormat="1" ht="13.5" customHeight="1">
      <c r="A40" s="616">
        <v>9</v>
      </c>
      <c r="B40" s="470">
        <v>35</v>
      </c>
      <c r="C40" s="529">
        <v>0</v>
      </c>
      <c r="D40" s="530">
        <v>2</v>
      </c>
      <c r="E40" s="530">
        <v>0</v>
      </c>
      <c r="F40" s="530">
        <v>0</v>
      </c>
      <c r="G40" s="530">
        <v>0</v>
      </c>
      <c r="H40" s="530">
        <v>0</v>
      </c>
      <c r="I40" s="531">
        <v>0</v>
      </c>
      <c r="J40" s="419">
        <v>2</v>
      </c>
      <c r="K40" s="118">
        <v>1</v>
      </c>
      <c r="L40" s="118">
        <v>44</v>
      </c>
      <c r="M40" s="121">
        <v>31</v>
      </c>
      <c r="N40" s="122">
        <v>44</v>
      </c>
      <c r="O40" s="123">
        <v>2255</v>
      </c>
      <c r="P40" s="165">
        <f t="shared" si="0"/>
        <v>0</v>
      </c>
      <c r="Q40" s="158">
        <f t="shared" si="1"/>
        <v>0.3333333333333333</v>
      </c>
      <c r="R40" s="158">
        <f t="shared" si="2"/>
        <v>0</v>
      </c>
      <c r="S40" s="158">
        <f t="shared" si="3"/>
        <v>0</v>
      </c>
      <c r="T40" s="158">
        <f t="shared" si="4"/>
        <v>0</v>
      </c>
      <c r="U40" s="158">
        <f t="shared" si="5"/>
        <v>0</v>
      </c>
      <c r="V40" s="159">
        <f t="shared" si="6"/>
        <v>0</v>
      </c>
      <c r="W40" s="167">
        <f t="shared" si="7"/>
        <v>0.05405405405405406</v>
      </c>
      <c r="X40" s="158">
        <v>0.02702702702702703</v>
      </c>
      <c r="Y40" s="159">
        <v>1.1891891891891893</v>
      </c>
      <c r="Z40" s="500">
        <v>0.01</v>
      </c>
      <c r="AA40" s="127">
        <v>0.01</v>
      </c>
      <c r="AB40" s="210">
        <v>0.71</v>
      </c>
    </row>
    <row r="41" spans="1:28" s="129" customFormat="1" ht="13.5" customHeight="1">
      <c r="A41" s="616"/>
      <c r="B41" s="470">
        <v>36</v>
      </c>
      <c r="C41" s="529">
        <v>0</v>
      </c>
      <c r="D41" s="530">
        <v>0</v>
      </c>
      <c r="E41" s="530">
        <v>0</v>
      </c>
      <c r="F41" s="530">
        <v>0</v>
      </c>
      <c r="G41" s="530">
        <v>0</v>
      </c>
      <c r="H41" s="530">
        <v>1</v>
      </c>
      <c r="I41" s="531">
        <v>0</v>
      </c>
      <c r="J41" s="419">
        <v>1</v>
      </c>
      <c r="K41" s="118">
        <v>0</v>
      </c>
      <c r="L41" s="118">
        <v>35</v>
      </c>
      <c r="M41" s="121">
        <v>28</v>
      </c>
      <c r="N41" s="122">
        <v>32</v>
      </c>
      <c r="O41" s="123">
        <v>2553</v>
      </c>
      <c r="P41" s="165">
        <f t="shared" si="0"/>
        <v>0</v>
      </c>
      <c r="Q41" s="158">
        <f t="shared" si="1"/>
        <v>0</v>
      </c>
      <c r="R41" s="158">
        <f t="shared" si="2"/>
        <v>0</v>
      </c>
      <c r="S41" s="158">
        <f t="shared" si="3"/>
        <v>0</v>
      </c>
      <c r="T41" s="158">
        <f t="shared" si="4"/>
        <v>0</v>
      </c>
      <c r="U41" s="158">
        <f t="shared" si="5"/>
        <v>0.25</v>
      </c>
      <c r="V41" s="159">
        <f t="shared" si="6"/>
        <v>0</v>
      </c>
      <c r="W41" s="167">
        <f t="shared" si="7"/>
        <v>0.02702702702702703</v>
      </c>
      <c r="X41" s="158">
        <v>0</v>
      </c>
      <c r="Y41" s="159">
        <v>0.9459459459459459</v>
      </c>
      <c r="Z41" s="500">
        <v>0.01</v>
      </c>
      <c r="AA41" s="127">
        <v>0.01</v>
      </c>
      <c r="AB41" s="210">
        <v>0.81</v>
      </c>
    </row>
    <row r="42" spans="1:28" s="129" customFormat="1" ht="13.5" customHeight="1">
      <c r="A42" s="616"/>
      <c r="B42" s="470">
        <v>37</v>
      </c>
      <c r="C42" s="529">
        <v>0</v>
      </c>
      <c r="D42" s="530">
        <v>0</v>
      </c>
      <c r="E42" s="530">
        <v>0</v>
      </c>
      <c r="F42" s="530">
        <v>0</v>
      </c>
      <c r="G42" s="530">
        <v>0</v>
      </c>
      <c r="H42" s="530">
        <v>0</v>
      </c>
      <c r="I42" s="531">
        <v>0</v>
      </c>
      <c r="J42" s="419">
        <v>0</v>
      </c>
      <c r="K42" s="118">
        <v>1</v>
      </c>
      <c r="L42" s="118">
        <v>24</v>
      </c>
      <c r="M42" s="121">
        <v>26</v>
      </c>
      <c r="N42" s="122">
        <v>37</v>
      </c>
      <c r="O42" s="123">
        <v>2124</v>
      </c>
      <c r="P42" s="165">
        <f t="shared" si="0"/>
        <v>0</v>
      </c>
      <c r="Q42" s="158">
        <f t="shared" si="1"/>
        <v>0</v>
      </c>
      <c r="R42" s="158">
        <f t="shared" si="2"/>
        <v>0</v>
      </c>
      <c r="S42" s="158">
        <f t="shared" si="3"/>
        <v>0</v>
      </c>
      <c r="T42" s="158">
        <f t="shared" si="4"/>
        <v>0</v>
      </c>
      <c r="U42" s="158">
        <f t="shared" si="5"/>
        <v>0</v>
      </c>
      <c r="V42" s="159">
        <f t="shared" si="6"/>
        <v>0</v>
      </c>
      <c r="W42" s="167">
        <f t="shared" si="7"/>
        <v>0</v>
      </c>
      <c r="X42" s="158">
        <v>0.02702702702702703</v>
      </c>
      <c r="Y42" s="159">
        <v>0.6486486486486487</v>
      </c>
      <c r="Z42" s="500">
        <v>0.01</v>
      </c>
      <c r="AA42" s="127">
        <v>0.01</v>
      </c>
      <c r="AB42" s="210">
        <v>0.67</v>
      </c>
    </row>
    <row r="43" spans="1:28" s="129" customFormat="1" ht="13.5" customHeight="1">
      <c r="A43" s="616"/>
      <c r="B43" s="470">
        <v>38</v>
      </c>
      <c r="C43" s="529">
        <v>0</v>
      </c>
      <c r="D43" s="530">
        <v>0</v>
      </c>
      <c r="E43" s="530">
        <v>0</v>
      </c>
      <c r="F43" s="530">
        <v>0</v>
      </c>
      <c r="G43" s="530">
        <v>0</v>
      </c>
      <c r="H43" s="530">
        <v>0</v>
      </c>
      <c r="I43" s="531">
        <v>0</v>
      </c>
      <c r="J43" s="419">
        <v>0</v>
      </c>
      <c r="K43" s="118">
        <v>1</v>
      </c>
      <c r="L43" s="118">
        <v>16</v>
      </c>
      <c r="M43" s="121">
        <v>31</v>
      </c>
      <c r="N43" s="122">
        <v>38</v>
      </c>
      <c r="O43" s="123">
        <v>1467</v>
      </c>
      <c r="P43" s="165">
        <f t="shared" si="0"/>
        <v>0</v>
      </c>
      <c r="Q43" s="158">
        <f t="shared" si="1"/>
        <v>0</v>
      </c>
      <c r="R43" s="158">
        <f t="shared" si="2"/>
        <v>0</v>
      </c>
      <c r="S43" s="158">
        <f t="shared" si="3"/>
        <v>0</v>
      </c>
      <c r="T43" s="158">
        <f t="shared" si="4"/>
        <v>0</v>
      </c>
      <c r="U43" s="158">
        <f t="shared" si="5"/>
        <v>0</v>
      </c>
      <c r="V43" s="159">
        <f t="shared" si="6"/>
        <v>0</v>
      </c>
      <c r="W43" s="167">
        <f t="shared" si="7"/>
        <v>0</v>
      </c>
      <c r="X43" s="158">
        <v>0.02702702702702703</v>
      </c>
      <c r="Y43" s="159">
        <v>0.43243243243243246</v>
      </c>
      <c r="Z43" s="500">
        <v>0.01</v>
      </c>
      <c r="AA43" s="127">
        <v>0.01</v>
      </c>
      <c r="AB43" s="210">
        <v>0.46</v>
      </c>
    </row>
    <row r="44" spans="1:28" s="129" customFormat="1" ht="13.5" customHeight="1">
      <c r="A44" s="617"/>
      <c r="B44" s="469">
        <v>39</v>
      </c>
      <c r="C44" s="532">
        <v>0</v>
      </c>
      <c r="D44" s="533">
        <v>0</v>
      </c>
      <c r="E44" s="533">
        <v>0</v>
      </c>
      <c r="F44" s="533">
        <v>0</v>
      </c>
      <c r="G44" s="533">
        <v>0</v>
      </c>
      <c r="H44" s="533">
        <v>0</v>
      </c>
      <c r="I44" s="534">
        <v>0</v>
      </c>
      <c r="J44" s="422">
        <v>0</v>
      </c>
      <c r="K44" s="133">
        <v>0</v>
      </c>
      <c r="L44" s="133">
        <v>24</v>
      </c>
      <c r="M44" s="135">
        <v>29</v>
      </c>
      <c r="N44" s="136">
        <v>31</v>
      </c>
      <c r="O44" s="137">
        <v>1772</v>
      </c>
      <c r="P44" s="169">
        <f t="shared" si="0"/>
        <v>0</v>
      </c>
      <c r="Q44" s="161">
        <f t="shared" si="1"/>
        <v>0</v>
      </c>
      <c r="R44" s="161">
        <f t="shared" si="2"/>
        <v>0</v>
      </c>
      <c r="S44" s="161">
        <f t="shared" si="3"/>
        <v>0</v>
      </c>
      <c r="T44" s="161">
        <f t="shared" si="4"/>
        <v>0</v>
      </c>
      <c r="U44" s="161">
        <f t="shared" si="5"/>
        <v>0</v>
      </c>
      <c r="V44" s="162">
        <f t="shared" si="6"/>
        <v>0</v>
      </c>
      <c r="W44" s="171">
        <f t="shared" si="7"/>
        <v>0</v>
      </c>
      <c r="X44" s="161">
        <v>0</v>
      </c>
      <c r="Y44" s="162">
        <v>0.6486486486486487</v>
      </c>
      <c r="Z44" s="501">
        <v>0.01</v>
      </c>
      <c r="AA44" s="140">
        <v>0.01</v>
      </c>
      <c r="AB44" s="212">
        <v>0.56</v>
      </c>
    </row>
    <row r="45" spans="1:28" s="129" customFormat="1" ht="13.5" customHeight="1">
      <c r="A45" s="618">
        <v>10</v>
      </c>
      <c r="B45" s="471">
        <v>40</v>
      </c>
      <c r="C45" s="535">
        <v>0</v>
      </c>
      <c r="D45" s="536">
        <v>0</v>
      </c>
      <c r="E45" s="536">
        <v>0</v>
      </c>
      <c r="F45" s="536">
        <v>1</v>
      </c>
      <c r="G45" s="536">
        <v>0</v>
      </c>
      <c r="H45" s="536">
        <v>0</v>
      </c>
      <c r="I45" s="537">
        <v>0</v>
      </c>
      <c r="J45" s="428">
        <v>1</v>
      </c>
      <c r="K45" s="176">
        <v>0</v>
      </c>
      <c r="L45" s="176">
        <v>30</v>
      </c>
      <c r="M45" s="152">
        <v>27</v>
      </c>
      <c r="N45" s="153">
        <v>49</v>
      </c>
      <c r="O45" s="154">
        <v>2041</v>
      </c>
      <c r="P45" s="172">
        <f t="shared" si="0"/>
        <v>0</v>
      </c>
      <c r="Q45" s="173">
        <f t="shared" si="1"/>
        <v>0</v>
      </c>
      <c r="R45" s="173">
        <f t="shared" si="2"/>
        <v>0</v>
      </c>
      <c r="S45" s="173">
        <f t="shared" si="3"/>
        <v>0.09090909090909091</v>
      </c>
      <c r="T45" s="173">
        <f t="shared" si="4"/>
        <v>0</v>
      </c>
      <c r="U45" s="173">
        <f t="shared" si="5"/>
        <v>0</v>
      </c>
      <c r="V45" s="179">
        <f t="shared" si="6"/>
        <v>0</v>
      </c>
      <c r="W45" s="178">
        <f t="shared" si="7"/>
        <v>0.02702702702702703</v>
      </c>
      <c r="X45" s="173">
        <v>0</v>
      </c>
      <c r="Y45" s="179">
        <v>0.8108108108108109</v>
      </c>
      <c r="Z45" s="502">
        <v>0.01</v>
      </c>
      <c r="AA45" s="156">
        <v>0.02</v>
      </c>
      <c r="AB45" s="250">
        <v>0.64</v>
      </c>
    </row>
    <row r="46" spans="1:28" s="129" customFormat="1" ht="13.5" customHeight="1">
      <c r="A46" s="616"/>
      <c r="B46" s="470">
        <v>41</v>
      </c>
      <c r="C46" s="529">
        <v>0</v>
      </c>
      <c r="D46" s="530">
        <v>0</v>
      </c>
      <c r="E46" s="530">
        <v>0</v>
      </c>
      <c r="F46" s="530">
        <v>0</v>
      </c>
      <c r="G46" s="530">
        <v>0</v>
      </c>
      <c r="H46" s="530">
        <v>0</v>
      </c>
      <c r="I46" s="531">
        <v>0</v>
      </c>
      <c r="J46" s="419">
        <v>0</v>
      </c>
      <c r="K46" s="118">
        <v>3</v>
      </c>
      <c r="L46" s="118">
        <v>20</v>
      </c>
      <c r="M46" s="121">
        <v>27</v>
      </c>
      <c r="N46" s="122">
        <v>38</v>
      </c>
      <c r="O46" s="123">
        <v>1718</v>
      </c>
      <c r="P46" s="165">
        <f t="shared" si="0"/>
        <v>0</v>
      </c>
      <c r="Q46" s="158">
        <f t="shared" si="1"/>
        <v>0</v>
      </c>
      <c r="R46" s="158">
        <f t="shared" si="2"/>
        <v>0</v>
      </c>
      <c r="S46" s="158">
        <f t="shared" si="3"/>
        <v>0</v>
      </c>
      <c r="T46" s="158">
        <f t="shared" si="4"/>
        <v>0</v>
      </c>
      <c r="U46" s="158">
        <f t="shared" si="5"/>
        <v>0</v>
      </c>
      <c r="V46" s="159">
        <f t="shared" si="6"/>
        <v>0</v>
      </c>
      <c r="W46" s="167">
        <f t="shared" si="7"/>
        <v>0</v>
      </c>
      <c r="X46" s="158">
        <v>0.08108108108108109</v>
      </c>
      <c r="Y46" s="159">
        <v>0.5405405405405406</v>
      </c>
      <c r="Z46" s="500">
        <v>0.01</v>
      </c>
      <c r="AA46" s="127">
        <v>0.01</v>
      </c>
      <c r="AB46" s="210">
        <v>0.54</v>
      </c>
    </row>
    <row r="47" spans="1:28" s="129" customFormat="1" ht="13.5" customHeight="1">
      <c r="A47" s="616"/>
      <c r="B47" s="470">
        <v>42</v>
      </c>
      <c r="C47" s="529">
        <v>0</v>
      </c>
      <c r="D47" s="530">
        <v>0</v>
      </c>
      <c r="E47" s="530">
        <v>0</v>
      </c>
      <c r="F47" s="530">
        <v>0</v>
      </c>
      <c r="G47" s="530">
        <v>0</v>
      </c>
      <c r="H47" s="530">
        <v>0</v>
      </c>
      <c r="I47" s="531">
        <v>0</v>
      </c>
      <c r="J47" s="419">
        <v>0</v>
      </c>
      <c r="K47" s="118">
        <v>1</v>
      </c>
      <c r="L47" s="118">
        <v>27</v>
      </c>
      <c r="M47" s="121">
        <v>39</v>
      </c>
      <c r="N47" s="122">
        <v>52</v>
      </c>
      <c r="O47" s="123">
        <v>1389</v>
      </c>
      <c r="P47" s="165">
        <f t="shared" si="0"/>
        <v>0</v>
      </c>
      <c r="Q47" s="158">
        <f t="shared" si="1"/>
        <v>0</v>
      </c>
      <c r="R47" s="158">
        <f t="shared" si="2"/>
        <v>0</v>
      </c>
      <c r="S47" s="158">
        <f t="shared" si="3"/>
        <v>0</v>
      </c>
      <c r="T47" s="158">
        <f t="shared" si="4"/>
        <v>0</v>
      </c>
      <c r="U47" s="158">
        <f t="shared" si="5"/>
        <v>0</v>
      </c>
      <c r="V47" s="159">
        <f t="shared" si="6"/>
        <v>0</v>
      </c>
      <c r="W47" s="167">
        <f t="shared" si="7"/>
        <v>0</v>
      </c>
      <c r="X47" s="158">
        <v>0.02702702702702703</v>
      </c>
      <c r="Y47" s="159">
        <v>0.7297297297297297</v>
      </c>
      <c r="Z47" s="500">
        <v>0.01</v>
      </c>
      <c r="AA47" s="127">
        <v>0.02</v>
      </c>
      <c r="AB47" s="210">
        <v>0.44</v>
      </c>
    </row>
    <row r="48" spans="1:28" s="129" customFormat="1" ht="13.5" customHeight="1">
      <c r="A48" s="616"/>
      <c r="B48" s="470">
        <v>43</v>
      </c>
      <c r="C48" s="529">
        <v>0</v>
      </c>
      <c r="D48" s="530">
        <v>0</v>
      </c>
      <c r="E48" s="530">
        <v>0</v>
      </c>
      <c r="F48" s="530">
        <v>0</v>
      </c>
      <c r="G48" s="530">
        <v>0</v>
      </c>
      <c r="H48" s="530">
        <v>0</v>
      </c>
      <c r="I48" s="531">
        <v>0</v>
      </c>
      <c r="J48" s="419">
        <v>0</v>
      </c>
      <c r="K48" s="118">
        <v>0</v>
      </c>
      <c r="L48" s="118">
        <v>38</v>
      </c>
      <c r="M48" s="121">
        <v>48</v>
      </c>
      <c r="N48" s="122">
        <v>53</v>
      </c>
      <c r="O48" s="123">
        <v>1862</v>
      </c>
      <c r="P48" s="165">
        <f t="shared" si="0"/>
        <v>0</v>
      </c>
      <c r="Q48" s="158">
        <f t="shared" si="1"/>
        <v>0</v>
      </c>
      <c r="R48" s="158">
        <f t="shared" si="2"/>
        <v>0</v>
      </c>
      <c r="S48" s="158">
        <f t="shared" si="3"/>
        <v>0</v>
      </c>
      <c r="T48" s="158">
        <f t="shared" si="4"/>
        <v>0</v>
      </c>
      <c r="U48" s="158">
        <f t="shared" si="5"/>
        <v>0</v>
      </c>
      <c r="V48" s="159">
        <f t="shared" si="6"/>
        <v>0</v>
      </c>
      <c r="W48" s="167">
        <f t="shared" si="7"/>
        <v>0</v>
      </c>
      <c r="X48" s="158">
        <v>0</v>
      </c>
      <c r="Y48" s="159">
        <v>1.027027027027027</v>
      </c>
      <c r="Z48" s="500">
        <v>0.02</v>
      </c>
      <c r="AA48" s="127">
        <v>0.02</v>
      </c>
      <c r="AB48" s="210">
        <v>0.59</v>
      </c>
    </row>
    <row r="49" spans="1:28" s="129" customFormat="1" ht="13.5" customHeight="1">
      <c r="A49" s="618">
        <v>11</v>
      </c>
      <c r="B49" s="471">
        <v>44</v>
      </c>
      <c r="C49" s="609">
        <v>0</v>
      </c>
      <c r="D49" s="536">
        <v>0</v>
      </c>
      <c r="E49" s="536">
        <v>0</v>
      </c>
      <c r="F49" s="536">
        <v>0</v>
      </c>
      <c r="G49" s="536">
        <v>0</v>
      </c>
      <c r="H49" s="536">
        <v>0</v>
      </c>
      <c r="I49" s="537">
        <v>0</v>
      </c>
      <c r="J49" s="428">
        <v>0</v>
      </c>
      <c r="K49" s="176">
        <v>0</v>
      </c>
      <c r="L49" s="176">
        <v>29</v>
      </c>
      <c r="M49" s="152">
        <v>33</v>
      </c>
      <c r="N49" s="153">
        <v>35</v>
      </c>
      <c r="O49" s="154">
        <v>1872</v>
      </c>
      <c r="P49" s="172">
        <f t="shared" si="0"/>
        <v>0</v>
      </c>
      <c r="Q49" s="173">
        <f t="shared" si="1"/>
        <v>0</v>
      </c>
      <c r="R49" s="173">
        <f t="shared" si="2"/>
        <v>0</v>
      </c>
      <c r="S49" s="173">
        <f t="shared" si="3"/>
        <v>0</v>
      </c>
      <c r="T49" s="173">
        <f t="shared" si="4"/>
        <v>0</v>
      </c>
      <c r="U49" s="173">
        <f t="shared" si="5"/>
        <v>0</v>
      </c>
      <c r="V49" s="179">
        <f t="shared" si="6"/>
        <v>0</v>
      </c>
      <c r="W49" s="178">
        <f t="shared" si="7"/>
        <v>0</v>
      </c>
      <c r="X49" s="173">
        <v>0</v>
      </c>
      <c r="Y49" s="179">
        <v>0.7837837837837838</v>
      </c>
      <c r="Z49" s="502">
        <v>0.01</v>
      </c>
      <c r="AA49" s="156">
        <v>0.01</v>
      </c>
      <c r="AB49" s="250">
        <v>0.59</v>
      </c>
    </row>
    <row r="50" spans="1:28" s="129" customFormat="1" ht="13.5" customHeight="1">
      <c r="A50" s="616"/>
      <c r="B50" s="557">
        <v>45</v>
      </c>
      <c r="C50" s="540">
        <v>0</v>
      </c>
      <c r="D50" s="530">
        <v>1</v>
      </c>
      <c r="E50" s="530">
        <v>0</v>
      </c>
      <c r="F50" s="530">
        <v>0</v>
      </c>
      <c r="G50" s="530">
        <v>0</v>
      </c>
      <c r="H50" s="530">
        <v>0</v>
      </c>
      <c r="I50" s="531">
        <v>0</v>
      </c>
      <c r="J50" s="419">
        <v>1</v>
      </c>
      <c r="K50" s="118">
        <v>2</v>
      </c>
      <c r="L50" s="118">
        <v>18</v>
      </c>
      <c r="M50" s="121">
        <v>39</v>
      </c>
      <c r="N50" s="122">
        <v>32</v>
      </c>
      <c r="O50" s="123">
        <v>1675</v>
      </c>
      <c r="P50" s="165">
        <f t="shared" si="0"/>
        <v>0</v>
      </c>
      <c r="Q50" s="158">
        <f t="shared" si="1"/>
        <v>0.16666666666666666</v>
      </c>
      <c r="R50" s="158">
        <f t="shared" si="2"/>
        <v>0</v>
      </c>
      <c r="S50" s="158">
        <f t="shared" si="3"/>
        <v>0</v>
      </c>
      <c r="T50" s="158">
        <f t="shared" si="4"/>
        <v>0</v>
      </c>
      <c r="U50" s="158">
        <f t="shared" si="5"/>
        <v>0</v>
      </c>
      <c r="V50" s="159">
        <f t="shared" si="6"/>
        <v>0</v>
      </c>
      <c r="W50" s="167">
        <f t="shared" si="7"/>
        <v>0.02702702702702703</v>
      </c>
      <c r="X50" s="158">
        <v>0.05405405405405406</v>
      </c>
      <c r="Y50" s="159">
        <v>0.4864864864864865</v>
      </c>
      <c r="Z50" s="500">
        <v>0.01</v>
      </c>
      <c r="AA50" s="127">
        <v>0.01</v>
      </c>
      <c r="AB50" s="210">
        <v>0.53</v>
      </c>
    </row>
    <row r="51" spans="1:28" s="129" customFormat="1" ht="13.5" customHeight="1">
      <c r="A51" s="616"/>
      <c r="B51" s="557">
        <v>46</v>
      </c>
      <c r="C51" s="540">
        <v>0</v>
      </c>
      <c r="D51" s="530">
        <v>0</v>
      </c>
      <c r="E51" s="530">
        <v>0</v>
      </c>
      <c r="F51" s="530">
        <v>0</v>
      </c>
      <c r="G51" s="530">
        <v>0</v>
      </c>
      <c r="H51" s="530">
        <v>0</v>
      </c>
      <c r="I51" s="531">
        <v>0</v>
      </c>
      <c r="J51" s="419">
        <v>0</v>
      </c>
      <c r="K51" s="118">
        <v>1</v>
      </c>
      <c r="L51" s="118">
        <v>29</v>
      </c>
      <c r="M51" s="121">
        <v>34</v>
      </c>
      <c r="N51" s="122">
        <v>44</v>
      </c>
      <c r="O51" s="123">
        <v>1745</v>
      </c>
      <c r="P51" s="165">
        <f t="shared" si="0"/>
        <v>0</v>
      </c>
      <c r="Q51" s="158">
        <f t="shared" si="1"/>
        <v>0</v>
      </c>
      <c r="R51" s="158">
        <f t="shared" si="2"/>
        <v>0</v>
      </c>
      <c r="S51" s="158">
        <f t="shared" si="3"/>
        <v>0</v>
      </c>
      <c r="T51" s="158">
        <f t="shared" si="4"/>
        <v>0</v>
      </c>
      <c r="U51" s="158">
        <f t="shared" si="5"/>
        <v>0</v>
      </c>
      <c r="V51" s="159">
        <f t="shared" si="6"/>
        <v>0</v>
      </c>
      <c r="W51" s="167">
        <f t="shared" si="7"/>
        <v>0</v>
      </c>
      <c r="X51" s="158">
        <v>0.02702702702702703</v>
      </c>
      <c r="Y51" s="159">
        <v>0.7837837837837838</v>
      </c>
      <c r="Z51" s="500">
        <v>0.01</v>
      </c>
      <c r="AA51" s="127">
        <v>0.01</v>
      </c>
      <c r="AB51" s="210">
        <v>0.55</v>
      </c>
    </row>
    <row r="52" spans="1:28" s="129" customFormat="1" ht="13.5" customHeight="1">
      <c r="A52" s="617"/>
      <c r="B52" s="557">
        <v>47</v>
      </c>
      <c r="C52" s="540">
        <v>0</v>
      </c>
      <c r="D52" s="530">
        <v>0</v>
      </c>
      <c r="E52" s="530">
        <v>0</v>
      </c>
      <c r="F52" s="530">
        <v>0</v>
      </c>
      <c r="G52" s="530">
        <v>0</v>
      </c>
      <c r="H52" s="530">
        <v>0</v>
      </c>
      <c r="I52" s="531">
        <v>0</v>
      </c>
      <c r="J52" s="422">
        <v>0</v>
      </c>
      <c r="K52" s="133">
        <v>0</v>
      </c>
      <c r="L52" s="133">
        <v>34</v>
      </c>
      <c r="M52" s="135">
        <v>36</v>
      </c>
      <c r="N52" s="136">
        <v>44</v>
      </c>
      <c r="O52" s="137">
        <v>1758</v>
      </c>
      <c r="P52" s="169">
        <f t="shared" si="0"/>
        <v>0</v>
      </c>
      <c r="Q52" s="161">
        <f t="shared" si="1"/>
        <v>0</v>
      </c>
      <c r="R52" s="161">
        <f t="shared" si="2"/>
        <v>0</v>
      </c>
      <c r="S52" s="161">
        <f t="shared" si="3"/>
        <v>0</v>
      </c>
      <c r="T52" s="161">
        <f t="shared" si="4"/>
        <v>0</v>
      </c>
      <c r="U52" s="161">
        <f t="shared" si="5"/>
        <v>0</v>
      </c>
      <c r="V52" s="162">
        <f t="shared" si="6"/>
        <v>0</v>
      </c>
      <c r="W52" s="171">
        <f t="shared" si="7"/>
        <v>0</v>
      </c>
      <c r="X52" s="161">
        <v>0</v>
      </c>
      <c r="Y52" s="162">
        <v>0.918918918918919</v>
      </c>
      <c r="Z52" s="501">
        <v>0.01</v>
      </c>
      <c r="AA52" s="161">
        <v>0.01</v>
      </c>
      <c r="AB52" s="170">
        <v>0.56</v>
      </c>
    </row>
    <row r="53" spans="1:28" s="129" customFormat="1" ht="13.5" customHeight="1">
      <c r="A53" s="618">
        <v>12</v>
      </c>
      <c r="B53" s="471">
        <v>48</v>
      </c>
      <c r="C53" s="609">
        <v>0</v>
      </c>
      <c r="D53" s="536">
        <v>0</v>
      </c>
      <c r="E53" s="536">
        <v>0</v>
      </c>
      <c r="F53" s="536">
        <v>0</v>
      </c>
      <c r="G53" s="536">
        <v>0</v>
      </c>
      <c r="H53" s="536">
        <v>0</v>
      </c>
      <c r="I53" s="537">
        <v>0</v>
      </c>
      <c r="J53" s="428">
        <v>0</v>
      </c>
      <c r="K53" s="176">
        <v>0</v>
      </c>
      <c r="L53" s="176">
        <v>52</v>
      </c>
      <c r="M53" s="152">
        <v>45</v>
      </c>
      <c r="N53" s="153">
        <v>32</v>
      </c>
      <c r="O53" s="154">
        <v>1911</v>
      </c>
      <c r="P53" s="172">
        <f t="shared" si="0"/>
        <v>0</v>
      </c>
      <c r="Q53" s="173">
        <f t="shared" si="1"/>
        <v>0</v>
      </c>
      <c r="R53" s="173">
        <f t="shared" si="2"/>
        <v>0</v>
      </c>
      <c r="S53" s="173">
        <f t="shared" si="3"/>
        <v>0</v>
      </c>
      <c r="T53" s="173">
        <f t="shared" si="4"/>
        <v>0</v>
      </c>
      <c r="U53" s="173">
        <f t="shared" si="5"/>
        <v>0</v>
      </c>
      <c r="V53" s="179">
        <f t="shared" si="6"/>
        <v>0</v>
      </c>
      <c r="W53" s="178">
        <f t="shared" si="7"/>
        <v>0</v>
      </c>
      <c r="X53" s="173">
        <v>0</v>
      </c>
      <c r="Y53" s="179">
        <v>1.4054054054054055</v>
      </c>
      <c r="Z53" s="502">
        <v>0.01</v>
      </c>
      <c r="AA53" s="173">
        <v>0.01</v>
      </c>
      <c r="AB53" s="174">
        <v>0.6</v>
      </c>
    </row>
    <row r="54" spans="1:28" s="129" customFormat="1" ht="13.5" customHeight="1">
      <c r="A54" s="616"/>
      <c r="B54" s="470">
        <v>49</v>
      </c>
      <c r="C54" s="540">
        <v>0</v>
      </c>
      <c r="D54" s="540">
        <v>0</v>
      </c>
      <c r="E54" s="530">
        <v>3</v>
      </c>
      <c r="F54" s="530">
        <v>0</v>
      </c>
      <c r="G54" s="530">
        <v>0</v>
      </c>
      <c r="H54" s="530">
        <v>0</v>
      </c>
      <c r="I54" s="531">
        <v>0</v>
      </c>
      <c r="J54" s="419">
        <v>3</v>
      </c>
      <c r="K54" s="118">
        <v>0</v>
      </c>
      <c r="L54" s="118">
        <v>43</v>
      </c>
      <c r="M54" s="121">
        <v>36</v>
      </c>
      <c r="N54" s="122">
        <v>40</v>
      </c>
      <c r="O54" s="123">
        <v>1946</v>
      </c>
      <c r="P54" s="165">
        <f t="shared" si="0"/>
        <v>0</v>
      </c>
      <c r="Q54" s="158">
        <f t="shared" si="1"/>
        <v>0</v>
      </c>
      <c r="R54" s="158">
        <f t="shared" si="2"/>
        <v>0.6</v>
      </c>
      <c r="S54" s="158">
        <f t="shared" si="3"/>
        <v>0</v>
      </c>
      <c r="T54" s="158">
        <f t="shared" si="4"/>
        <v>0</v>
      </c>
      <c r="U54" s="158">
        <f t="shared" si="5"/>
        <v>0</v>
      </c>
      <c r="V54" s="159">
        <f t="shared" si="6"/>
        <v>0</v>
      </c>
      <c r="W54" s="167">
        <f t="shared" si="7"/>
        <v>0.08108108108108109</v>
      </c>
      <c r="X54" s="158">
        <v>0</v>
      </c>
      <c r="Y54" s="159">
        <v>1.162162162162162</v>
      </c>
      <c r="Z54" s="500">
        <v>0.01</v>
      </c>
      <c r="AA54" s="127">
        <v>0.01</v>
      </c>
      <c r="AB54" s="210">
        <v>0.61</v>
      </c>
    </row>
    <row r="55" spans="1:28" s="129" customFormat="1" ht="13.5" customHeight="1">
      <c r="A55" s="616"/>
      <c r="B55" s="470">
        <v>50</v>
      </c>
      <c r="C55" s="540">
        <v>0</v>
      </c>
      <c r="D55" s="530">
        <v>0</v>
      </c>
      <c r="E55" s="530">
        <v>0</v>
      </c>
      <c r="F55" s="530">
        <v>0</v>
      </c>
      <c r="G55" s="530">
        <v>0</v>
      </c>
      <c r="H55" s="530">
        <v>0</v>
      </c>
      <c r="I55" s="531">
        <v>0</v>
      </c>
      <c r="J55" s="419">
        <v>0</v>
      </c>
      <c r="K55" s="118">
        <v>0</v>
      </c>
      <c r="L55" s="118">
        <v>65</v>
      </c>
      <c r="M55" s="121">
        <v>38</v>
      </c>
      <c r="N55" s="122">
        <v>48</v>
      </c>
      <c r="O55" s="123">
        <v>1917</v>
      </c>
      <c r="P55" s="165">
        <f t="shared" si="0"/>
        <v>0</v>
      </c>
      <c r="Q55" s="158">
        <f t="shared" si="1"/>
        <v>0</v>
      </c>
      <c r="R55" s="158">
        <f t="shared" si="2"/>
        <v>0</v>
      </c>
      <c r="S55" s="158">
        <f t="shared" si="3"/>
        <v>0</v>
      </c>
      <c r="T55" s="158">
        <f t="shared" si="4"/>
        <v>0</v>
      </c>
      <c r="U55" s="158">
        <f t="shared" si="5"/>
        <v>0</v>
      </c>
      <c r="V55" s="159">
        <f t="shared" si="6"/>
        <v>0</v>
      </c>
      <c r="W55" s="167">
        <f t="shared" si="7"/>
        <v>0</v>
      </c>
      <c r="X55" s="158">
        <v>0</v>
      </c>
      <c r="Y55" s="159">
        <v>1.8055555555555556</v>
      </c>
      <c r="Z55" s="500">
        <v>0.01</v>
      </c>
      <c r="AA55" s="127">
        <v>0.02</v>
      </c>
      <c r="AB55" s="210">
        <v>0.6</v>
      </c>
    </row>
    <row r="56" spans="1:28" s="129" customFormat="1" ht="13.5" customHeight="1">
      <c r="A56" s="616"/>
      <c r="B56" s="470">
        <v>51</v>
      </c>
      <c r="C56" s="540">
        <v>0</v>
      </c>
      <c r="D56" s="530">
        <v>0</v>
      </c>
      <c r="E56" s="530">
        <v>0</v>
      </c>
      <c r="F56" s="530">
        <v>0</v>
      </c>
      <c r="G56" s="530">
        <v>0</v>
      </c>
      <c r="H56" s="530">
        <v>0</v>
      </c>
      <c r="I56" s="531">
        <v>0</v>
      </c>
      <c r="J56" s="419">
        <v>0</v>
      </c>
      <c r="K56" s="118">
        <v>0</v>
      </c>
      <c r="L56" s="118">
        <v>48</v>
      </c>
      <c r="M56" s="121">
        <v>44</v>
      </c>
      <c r="N56" s="122">
        <v>45</v>
      </c>
      <c r="O56" s="123">
        <v>2003</v>
      </c>
      <c r="P56" s="165">
        <f t="shared" si="0"/>
        <v>0</v>
      </c>
      <c r="Q56" s="158">
        <f t="shared" si="1"/>
        <v>0</v>
      </c>
      <c r="R56" s="158">
        <f t="shared" si="2"/>
        <v>0</v>
      </c>
      <c r="S56" s="158">
        <f t="shared" si="3"/>
        <v>0</v>
      </c>
      <c r="T56" s="158">
        <f t="shared" si="4"/>
        <v>0</v>
      </c>
      <c r="U56" s="158">
        <f t="shared" si="5"/>
        <v>0</v>
      </c>
      <c r="V56" s="159">
        <f t="shared" si="6"/>
        <v>0</v>
      </c>
      <c r="W56" s="167">
        <f t="shared" si="7"/>
        <v>0</v>
      </c>
      <c r="X56" s="158">
        <v>0</v>
      </c>
      <c r="Y56" s="159">
        <v>1.2972972972972974</v>
      </c>
      <c r="Z56" s="500">
        <v>0.01</v>
      </c>
      <c r="AA56" s="127">
        <v>0.01</v>
      </c>
      <c r="AB56" s="210">
        <v>0.63</v>
      </c>
    </row>
    <row r="57" spans="1:28" s="129" customFormat="1" ht="13.5" customHeight="1">
      <c r="A57" s="616"/>
      <c r="B57" s="470">
        <v>52</v>
      </c>
      <c r="C57" s="540">
        <v>0</v>
      </c>
      <c r="D57" s="530">
        <v>1</v>
      </c>
      <c r="E57" s="530">
        <v>1</v>
      </c>
      <c r="F57" s="530">
        <v>0</v>
      </c>
      <c r="G57" s="530">
        <v>0</v>
      </c>
      <c r="H57" s="530">
        <v>0</v>
      </c>
      <c r="I57" s="531">
        <v>0</v>
      </c>
      <c r="J57" s="419">
        <v>2</v>
      </c>
      <c r="K57" s="118">
        <v>0</v>
      </c>
      <c r="L57" s="118">
        <v>43</v>
      </c>
      <c r="M57" s="121">
        <v>22</v>
      </c>
      <c r="N57" s="122">
        <v>25</v>
      </c>
      <c r="O57" s="123">
        <v>1831</v>
      </c>
      <c r="P57" s="165">
        <f>C57/3</f>
        <v>0</v>
      </c>
      <c r="Q57" s="158">
        <f>D57/6</f>
        <v>0.16666666666666666</v>
      </c>
      <c r="R57" s="158">
        <f>E57/5</f>
        <v>0.2</v>
      </c>
      <c r="S57" s="158">
        <f>F57/11</f>
        <v>0</v>
      </c>
      <c r="T57" s="158">
        <f>G57/4</f>
        <v>0</v>
      </c>
      <c r="U57" s="158">
        <f>H57/4</f>
        <v>0</v>
      </c>
      <c r="V57" s="159">
        <f>I57/4</f>
        <v>0</v>
      </c>
      <c r="W57" s="167">
        <f>J57/37</f>
        <v>0.05405405405405406</v>
      </c>
      <c r="X57" s="158">
        <v>0</v>
      </c>
      <c r="Y57" s="159">
        <v>1.162162162162162</v>
      </c>
      <c r="Z57" s="500">
        <v>0.01</v>
      </c>
      <c r="AA57" s="127">
        <v>0.01</v>
      </c>
      <c r="AB57" s="210">
        <v>0.58</v>
      </c>
    </row>
    <row r="58" spans="1:28" s="129" customFormat="1" ht="13.5" customHeight="1">
      <c r="A58" s="635"/>
      <c r="B58" s="614">
        <v>53</v>
      </c>
      <c r="C58" s="597" t="s">
        <v>58</v>
      </c>
      <c r="D58" s="582" t="s">
        <v>58</v>
      </c>
      <c r="E58" s="582" t="s">
        <v>58</v>
      </c>
      <c r="F58" s="582" t="s">
        <v>58</v>
      </c>
      <c r="G58" s="582" t="s">
        <v>58</v>
      </c>
      <c r="H58" s="582" t="s">
        <v>58</v>
      </c>
      <c r="I58" s="583" t="s">
        <v>58</v>
      </c>
      <c r="J58" s="573" t="s">
        <v>58</v>
      </c>
      <c r="K58" s="461">
        <v>0</v>
      </c>
      <c r="L58" s="461" t="s">
        <v>74</v>
      </c>
      <c r="M58" s="584" t="s">
        <v>58</v>
      </c>
      <c r="N58" s="300">
        <v>18</v>
      </c>
      <c r="O58" s="475" t="s">
        <v>58</v>
      </c>
      <c r="P58" s="574" t="s">
        <v>58</v>
      </c>
      <c r="Q58" s="477" t="s">
        <v>58</v>
      </c>
      <c r="R58" s="477" t="s">
        <v>58</v>
      </c>
      <c r="S58" s="477" t="s">
        <v>58</v>
      </c>
      <c r="T58" s="477" t="s">
        <v>58</v>
      </c>
      <c r="U58" s="477" t="s">
        <v>58</v>
      </c>
      <c r="V58" s="478" t="s">
        <v>58</v>
      </c>
      <c r="W58" s="577" t="s">
        <v>58</v>
      </c>
      <c r="X58" s="477">
        <v>0</v>
      </c>
      <c r="Y58" s="478" t="s">
        <v>58</v>
      </c>
      <c r="Z58" s="585" t="s">
        <v>58</v>
      </c>
      <c r="AA58" s="596">
        <v>0.01</v>
      </c>
      <c r="AB58" s="480" t="s">
        <v>58</v>
      </c>
    </row>
    <row r="59" spans="1:28" s="129" customFormat="1" ht="15.75" customHeight="1">
      <c r="A59" s="655" t="s">
        <v>20</v>
      </c>
      <c r="B59" s="656"/>
      <c r="C59" s="611">
        <f aca="true" t="shared" si="8" ref="C59:M59">SUM(C6:C58)</f>
        <v>4</v>
      </c>
      <c r="D59" s="188">
        <f t="shared" si="8"/>
        <v>9</v>
      </c>
      <c r="E59" s="188">
        <f t="shared" si="8"/>
        <v>5</v>
      </c>
      <c r="F59" s="188">
        <f t="shared" si="8"/>
        <v>8</v>
      </c>
      <c r="G59" s="188">
        <f t="shared" si="8"/>
        <v>0</v>
      </c>
      <c r="H59" s="188">
        <f t="shared" si="8"/>
        <v>1</v>
      </c>
      <c r="I59" s="189">
        <f t="shared" si="8"/>
        <v>2</v>
      </c>
      <c r="J59" s="434">
        <f t="shared" si="8"/>
        <v>29</v>
      </c>
      <c r="K59" s="188">
        <v>372</v>
      </c>
      <c r="L59" s="188">
        <v>1225</v>
      </c>
      <c r="M59" s="93">
        <v>2209</v>
      </c>
      <c r="N59" s="8">
        <v>18247</v>
      </c>
      <c r="O59" s="46">
        <v>108223</v>
      </c>
      <c r="P59" s="235">
        <f>C59/3</f>
        <v>1.3333333333333333</v>
      </c>
      <c r="Q59" s="10">
        <f>D59/6</f>
        <v>1.5</v>
      </c>
      <c r="R59" s="10">
        <f>E59/5</f>
        <v>1</v>
      </c>
      <c r="S59" s="10">
        <f>F59/11</f>
        <v>0.7272727272727273</v>
      </c>
      <c r="T59" s="10">
        <f>G59/4</f>
        <v>0</v>
      </c>
      <c r="U59" s="10">
        <f>H59/4</f>
        <v>0.25</v>
      </c>
      <c r="V59" s="11">
        <f>I59/4</f>
        <v>0.5</v>
      </c>
      <c r="W59" s="433">
        <f>J59/37</f>
        <v>0.7837837837837838</v>
      </c>
      <c r="X59" s="10">
        <v>10.05405405405405</v>
      </c>
      <c r="Y59" s="44">
        <v>33.15690690690691</v>
      </c>
      <c r="Z59" s="431">
        <v>0.7</v>
      </c>
      <c r="AA59" s="10">
        <v>5.79</v>
      </c>
      <c r="AB59" s="11">
        <v>34.29</v>
      </c>
    </row>
  </sheetData>
  <sheetProtection/>
  <mergeCells count="33">
    <mergeCell ref="A45:A48"/>
    <mergeCell ref="A40:A44"/>
    <mergeCell ref="A36:A39"/>
    <mergeCell ref="A31:A35"/>
    <mergeCell ref="A27:A30"/>
    <mergeCell ref="A23:A26"/>
    <mergeCell ref="W4:W5"/>
    <mergeCell ref="X4:X5"/>
    <mergeCell ref="Y4:Y5"/>
    <mergeCell ref="A14:A17"/>
    <mergeCell ref="A10:A13"/>
    <mergeCell ref="A6:A9"/>
    <mergeCell ref="K4:K5"/>
    <mergeCell ref="A18:A22"/>
    <mergeCell ref="P2:AB2"/>
    <mergeCell ref="C2:O2"/>
    <mergeCell ref="C3:I3"/>
    <mergeCell ref="J3:L3"/>
    <mergeCell ref="P3:V3"/>
    <mergeCell ref="W3:Y3"/>
    <mergeCell ref="Z3:AB3"/>
    <mergeCell ref="L4:L5"/>
    <mergeCell ref="Z4:Z5"/>
    <mergeCell ref="A49:A52"/>
    <mergeCell ref="A53:A58"/>
    <mergeCell ref="AB4:AB5"/>
    <mergeCell ref="A59:B59"/>
    <mergeCell ref="M4:M5"/>
    <mergeCell ref="M3:O3"/>
    <mergeCell ref="O4:O5"/>
    <mergeCell ref="N4:N5"/>
    <mergeCell ref="AA4:AA5"/>
    <mergeCell ref="J4:J5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6" r:id="rId1"/>
  <ignoredErrors>
    <ignoredError sqref="K4:T5 J4" formulaRange="1"/>
    <ignoredError sqref="S11:W1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showGridLines="0" showZeros="0" zoomScalePageLayoutView="0" workbookViewId="0" topLeftCell="A1">
      <pane xSplit="2" ySplit="5" topLeftCell="C6" activePane="bottomRight" state="frozen"/>
      <selection pane="topLeft" activeCell="M67" sqref="M67"/>
      <selection pane="topRight" activeCell="M67" sqref="M67"/>
      <selection pane="bottomLeft" activeCell="M67" sqref="M67"/>
      <selection pane="bottomRight" activeCell="A1" sqref="A1"/>
    </sheetView>
  </sheetViews>
  <sheetFormatPr defaultColWidth="9.00390625" defaultRowHeight="13.5"/>
  <cols>
    <col min="1" max="1" width="3.625" style="195" customWidth="1"/>
    <col min="2" max="2" width="4.625" style="56" customWidth="1"/>
    <col min="3" max="9" width="6.75390625" style="196" customWidth="1"/>
    <col min="10" max="10" width="7.375" style="5" customWidth="1"/>
    <col min="11" max="12" width="7.375" style="196" customWidth="1"/>
    <col min="13" max="13" width="8.875" style="5" customWidth="1"/>
    <col min="14" max="15" width="8.75390625" style="5" customWidth="1"/>
    <col min="16" max="22" width="7.75390625" style="5" customWidth="1"/>
    <col min="23" max="26" width="7.875" style="5" customWidth="1"/>
    <col min="27" max="28" width="7.875" style="196" customWidth="1"/>
    <col min="29" max="16384" width="9.00390625" style="195" customWidth="1"/>
  </cols>
  <sheetData>
    <row r="1" spans="1:28" s="102" customFormat="1" ht="24.75" customHeight="1">
      <c r="A1" s="100" t="s">
        <v>32</v>
      </c>
      <c r="B1" s="252"/>
      <c r="C1" s="101"/>
      <c r="D1" s="101"/>
      <c r="E1" s="101"/>
      <c r="F1" s="101"/>
      <c r="G1" s="101"/>
      <c r="H1" s="101"/>
      <c r="I1" s="101"/>
      <c r="J1" s="1"/>
      <c r="K1" s="101"/>
      <c r="L1" s="10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01"/>
      <c r="AB1" s="101"/>
    </row>
    <row r="2" spans="1:28" s="104" customFormat="1" ht="18" customHeight="1">
      <c r="A2" s="103"/>
      <c r="B2" s="467"/>
      <c r="C2" s="639" t="s">
        <v>16</v>
      </c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61"/>
      <c r="P2" s="636" t="s">
        <v>46</v>
      </c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60"/>
    </row>
    <row r="3" spans="1:28" s="104" customFormat="1" ht="18" customHeight="1">
      <c r="A3" s="105"/>
      <c r="B3" s="468"/>
      <c r="C3" s="640" t="str">
        <f>'（参考）インフルエンザ【2021年】'!C3:I3</f>
        <v>2021年　保健所別</v>
      </c>
      <c r="D3" s="641"/>
      <c r="E3" s="641"/>
      <c r="F3" s="641"/>
      <c r="G3" s="641"/>
      <c r="H3" s="641"/>
      <c r="I3" s="662"/>
      <c r="J3" s="642" t="s">
        <v>13</v>
      </c>
      <c r="K3" s="663"/>
      <c r="L3" s="664"/>
      <c r="M3" s="647" t="s">
        <v>19</v>
      </c>
      <c r="N3" s="648"/>
      <c r="O3" s="668"/>
      <c r="P3" s="665" t="str">
        <f>'（参考）インフルエンザ【2021年】'!P3:V3</f>
        <v>2021年　保健所別</v>
      </c>
      <c r="Q3" s="666"/>
      <c r="R3" s="666"/>
      <c r="S3" s="666"/>
      <c r="T3" s="666"/>
      <c r="U3" s="666"/>
      <c r="V3" s="667"/>
      <c r="W3" s="652" t="s">
        <v>17</v>
      </c>
      <c r="X3" s="653"/>
      <c r="Y3" s="654"/>
      <c r="Z3" s="652" t="s">
        <v>18</v>
      </c>
      <c r="AA3" s="653"/>
      <c r="AB3" s="654"/>
    </row>
    <row r="4" spans="1:28" s="104" customFormat="1" ht="6.75" customHeight="1">
      <c r="A4" s="255"/>
      <c r="B4" s="256"/>
      <c r="C4" s="106"/>
      <c r="D4" s="107"/>
      <c r="E4" s="107"/>
      <c r="F4" s="107"/>
      <c r="G4" s="107"/>
      <c r="H4" s="107"/>
      <c r="I4" s="108"/>
      <c r="J4" s="626">
        <f>'（参考）インフルエンザ【2021年】'!J4:J5</f>
        <v>2021</v>
      </c>
      <c r="K4" s="630">
        <f>'（参考）インフルエンザ【2021年】'!K4:K5</f>
        <v>2020</v>
      </c>
      <c r="L4" s="624">
        <f>'（参考）インフルエンザ【2021年】'!L4:L5</f>
        <v>2019</v>
      </c>
      <c r="M4" s="626">
        <f>'（参考）インフルエンザ【2021年】'!M4:M5</f>
        <v>2021</v>
      </c>
      <c r="N4" s="650">
        <f>'（参考）インフルエンザ【2021年】'!N4:N5</f>
        <v>2020</v>
      </c>
      <c r="O4" s="657">
        <f>'（参考）インフルエンザ【2021年】'!O4:O5</f>
        <v>2019</v>
      </c>
      <c r="P4" s="260"/>
      <c r="Q4" s="72"/>
      <c r="R4" s="72"/>
      <c r="S4" s="72"/>
      <c r="T4" s="72"/>
      <c r="U4" s="72"/>
      <c r="V4" s="71"/>
      <c r="W4" s="626">
        <f>'（参考）インフルエンザ【2021年】'!W4:W5</f>
        <v>2021</v>
      </c>
      <c r="X4" s="650">
        <f>'（参考）インフルエンザ【2021年】'!X4:X5</f>
        <v>2020</v>
      </c>
      <c r="Y4" s="669">
        <f>'（参考）インフルエンザ【2021年】'!Y4:Y5</f>
        <v>2019</v>
      </c>
      <c r="Z4" s="626">
        <f>'（参考）インフルエンザ【2021年】'!Z4:Z5</f>
        <v>2021</v>
      </c>
      <c r="AA4" s="630">
        <f>'（参考）インフルエンザ【2021年】'!AA4:AA5</f>
        <v>2020</v>
      </c>
      <c r="AB4" s="624">
        <f>'（参考）インフルエンザ【2021年】'!AB4:AB5</f>
        <v>2019</v>
      </c>
    </row>
    <row r="5" spans="1:28" s="116" customFormat="1" ht="61.5" customHeight="1">
      <c r="A5" s="261" t="s">
        <v>14</v>
      </c>
      <c r="B5" s="262" t="s">
        <v>15</v>
      </c>
      <c r="C5" s="111" t="s">
        <v>40</v>
      </c>
      <c r="D5" s="112" t="s">
        <v>41</v>
      </c>
      <c r="E5" s="112" t="s">
        <v>42</v>
      </c>
      <c r="F5" s="112" t="s">
        <v>12</v>
      </c>
      <c r="G5" s="112" t="s">
        <v>51</v>
      </c>
      <c r="H5" s="112" t="s">
        <v>43</v>
      </c>
      <c r="I5" s="113" t="s">
        <v>44</v>
      </c>
      <c r="J5" s="627"/>
      <c r="K5" s="631"/>
      <c r="L5" s="625"/>
      <c r="M5" s="627"/>
      <c r="N5" s="651"/>
      <c r="O5" s="658"/>
      <c r="P5" s="265" t="s">
        <v>40</v>
      </c>
      <c r="Q5" s="57" t="s">
        <v>41</v>
      </c>
      <c r="R5" s="57" t="s">
        <v>42</v>
      </c>
      <c r="S5" s="57" t="s">
        <v>12</v>
      </c>
      <c r="T5" s="57" t="s">
        <v>51</v>
      </c>
      <c r="U5" s="57" t="s">
        <v>43</v>
      </c>
      <c r="V5" s="264" t="s">
        <v>44</v>
      </c>
      <c r="W5" s="627"/>
      <c r="X5" s="651"/>
      <c r="Y5" s="670"/>
      <c r="Z5" s="627"/>
      <c r="AA5" s="631"/>
      <c r="AB5" s="625"/>
    </row>
    <row r="6" spans="1:28" s="130" customFormat="1" ht="13.5" customHeight="1">
      <c r="A6" s="615">
        <v>1</v>
      </c>
      <c r="B6" s="458">
        <v>1</v>
      </c>
      <c r="C6" s="526">
        <v>0</v>
      </c>
      <c r="D6" s="527">
        <v>4</v>
      </c>
      <c r="E6" s="527">
        <v>2</v>
      </c>
      <c r="F6" s="527">
        <v>7</v>
      </c>
      <c r="G6" s="527">
        <v>1</v>
      </c>
      <c r="H6" s="527">
        <v>4</v>
      </c>
      <c r="I6" s="528">
        <v>1</v>
      </c>
      <c r="J6" s="64">
        <v>19</v>
      </c>
      <c r="K6" s="198">
        <v>11</v>
      </c>
      <c r="L6" s="198">
        <v>11</v>
      </c>
      <c r="M6" s="498">
        <v>1121</v>
      </c>
      <c r="N6" s="413">
        <v>284</v>
      </c>
      <c r="O6" s="414">
        <v>473</v>
      </c>
      <c r="P6" s="415">
        <f>C6/3</f>
        <v>0</v>
      </c>
      <c r="Q6" s="416">
        <f>D6/6</f>
        <v>0.6666666666666666</v>
      </c>
      <c r="R6" s="416">
        <f>E6/5</f>
        <v>0.4</v>
      </c>
      <c r="S6" s="416">
        <f>F6/11</f>
        <v>0.6363636363636364</v>
      </c>
      <c r="T6" s="416">
        <f>G6/4</f>
        <v>0.25</v>
      </c>
      <c r="U6" s="416">
        <f>H6/4</f>
        <v>1</v>
      </c>
      <c r="V6" s="499">
        <f>I6/4</f>
        <v>0.25</v>
      </c>
      <c r="W6" s="430">
        <f>J6/37</f>
        <v>0.5135135135135135</v>
      </c>
      <c r="X6" s="416">
        <v>0.2972972972972973</v>
      </c>
      <c r="Y6" s="166">
        <v>0.2972972972972973</v>
      </c>
      <c r="Z6" s="2">
        <v>0.36</v>
      </c>
      <c r="AA6" s="203">
        <v>0.1</v>
      </c>
      <c r="AB6" s="204">
        <v>0.16</v>
      </c>
    </row>
    <row r="7" spans="1:28" s="130" customFormat="1" ht="13.5" customHeight="1">
      <c r="A7" s="616"/>
      <c r="B7" s="454">
        <v>2</v>
      </c>
      <c r="C7" s="529">
        <v>1</v>
      </c>
      <c r="D7" s="530">
        <v>4</v>
      </c>
      <c r="E7" s="530">
        <v>3</v>
      </c>
      <c r="F7" s="530">
        <v>8</v>
      </c>
      <c r="G7" s="530">
        <v>2</v>
      </c>
      <c r="H7" s="530">
        <v>1</v>
      </c>
      <c r="I7" s="531">
        <v>2</v>
      </c>
      <c r="J7" s="419">
        <v>21</v>
      </c>
      <c r="K7" s="142">
        <v>20</v>
      </c>
      <c r="L7" s="142">
        <v>21</v>
      </c>
      <c r="M7" s="121">
        <v>1163</v>
      </c>
      <c r="N7" s="122">
        <v>1016</v>
      </c>
      <c r="O7" s="123">
        <v>1159</v>
      </c>
      <c r="P7" s="165">
        <f aca="true" t="shared" si="0" ref="P7:P56">C7/3</f>
        <v>0.3333333333333333</v>
      </c>
      <c r="Q7" s="158">
        <f aca="true" t="shared" si="1" ref="Q7:Q56">D7/6</f>
        <v>0.6666666666666666</v>
      </c>
      <c r="R7" s="158">
        <f aca="true" t="shared" si="2" ref="R7:R56">E7/5</f>
        <v>0.6</v>
      </c>
      <c r="S7" s="158">
        <f aca="true" t="shared" si="3" ref="S7:S56">F7/11</f>
        <v>0.7272727272727273</v>
      </c>
      <c r="T7" s="158">
        <f aca="true" t="shared" si="4" ref="T7:T56">G7/4</f>
        <v>0.5</v>
      </c>
      <c r="U7" s="158">
        <f aca="true" t="shared" si="5" ref="U7:U56">H7/4</f>
        <v>0.25</v>
      </c>
      <c r="V7" s="168">
        <f aca="true" t="shared" si="6" ref="V7:V56">I7/4</f>
        <v>0.5</v>
      </c>
      <c r="W7" s="167">
        <f aca="true" t="shared" si="7" ref="W7:W56">J7/37</f>
        <v>0.5675675675675675</v>
      </c>
      <c r="X7" s="158">
        <v>0.5405405405405406</v>
      </c>
      <c r="Y7" s="159">
        <v>0.5675675675675675</v>
      </c>
      <c r="Z7" s="500">
        <v>0.37</v>
      </c>
      <c r="AA7" s="206">
        <v>0.32</v>
      </c>
      <c r="AB7" s="207">
        <v>0.37</v>
      </c>
    </row>
    <row r="8" spans="1:28" s="130" customFormat="1" ht="13.5" customHeight="1">
      <c r="A8" s="616"/>
      <c r="B8" s="454">
        <v>3</v>
      </c>
      <c r="C8" s="529">
        <v>0</v>
      </c>
      <c r="D8" s="530">
        <v>4</v>
      </c>
      <c r="E8" s="530">
        <v>5</v>
      </c>
      <c r="F8" s="530">
        <v>5</v>
      </c>
      <c r="G8" s="530">
        <v>5</v>
      </c>
      <c r="H8" s="530">
        <v>4</v>
      </c>
      <c r="I8" s="531">
        <v>2</v>
      </c>
      <c r="J8" s="419">
        <v>25</v>
      </c>
      <c r="K8" s="142">
        <v>19</v>
      </c>
      <c r="L8" s="142">
        <v>19</v>
      </c>
      <c r="M8" s="121">
        <v>1167</v>
      </c>
      <c r="N8" s="122">
        <v>963</v>
      </c>
      <c r="O8" s="123">
        <v>993</v>
      </c>
      <c r="P8" s="165">
        <f t="shared" si="0"/>
        <v>0</v>
      </c>
      <c r="Q8" s="158">
        <f t="shared" si="1"/>
        <v>0.6666666666666666</v>
      </c>
      <c r="R8" s="158">
        <f t="shared" si="2"/>
        <v>1</v>
      </c>
      <c r="S8" s="158">
        <f t="shared" si="3"/>
        <v>0.45454545454545453</v>
      </c>
      <c r="T8" s="158">
        <f t="shared" si="4"/>
        <v>1.25</v>
      </c>
      <c r="U8" s="158">
        <f t="shared" si="5"/>
        <v>1</v>
      </c>
      <c r="V8" s="168">
        <f t="shared" si="6"/>
        <v>0.5</v>
      </c>
      <c r="W8" s="167">
        <f t="shared" si="7"/>
        <v>0.6756756756756757</v>
      </c>
      <c r="X8" s="158">
        <v>0.5135135135135135</v>
      </c>
      <c r="Y8" s="159">
        <v>0.5135135135135135</v>
      </c>
      <c r="Z8" s="500">
        <v>0.37</v>
      </c>
      <c r="AA8" s="206">
        <v>0.3</v>
      </c>
      <c r="AB8" s="207">
        <v>0.31</v>
      </c>
    </row>
    <row r="9" spans="1:28" s="130" customFormat="1" ht="13.5" customHeight="1">
      <c r="A9" s="616"/>
      <c r="B9" s="454">
        <v>4</v>
      </c>
      <c r="C9" s="529">
        <v>1</v>
      </c>
      <c r="D9" s="530">
        <v>6</v>
      </c>
      <c r="E9" s="530">
        <v>3</v>
      </c>
      <c r="F9" s="530">
        <v>5</v>
      </c>
      <c r="G9" s="530">
        <v>0</v>
      </c>
      <c r="H9" s="530">
        <v>2</v>
      </c>
      <c r="I9" s="531">
        <v>2</v>
      </c>
      <c r="J9" s="419">
        <v>19</v>
      </c>
      <c r="K9" s="142">
        <v>16</v>
      </c>
      <c r="L9" s="142">
        <v>18</v>
      </c>
      <c r="M9" s="121">
        <v>1239</v>
      </c>
      <c r="N9" s="122">
        <v>976</v>
      </c>
      <c r="O9" s="123">
        <v>965</v>
      </c>
      <c r="P9" s="165">
        <f t="shared" si="0"/>
        <v>0.3333333333333333</v>
      </c>
      <c r="Q9" s="158">
        <f t="shared" si="1"/>
        <v>1</v>
      </c>
      <c r="R9" s="158">
        <f t="shared" si="2"/>
        <v>0.6</v>
      </c>
      <c r="S9" s="158">
        <f t="shared" si="3"/>
        <v>0.45454545454545453</v>
      </c>
      <c r="T9" s="158">
        <f t="shared" si="4"/>
        <v>0</v>
      </c>
      <c r="U9" s="158">
        <f t="shared" si="5"/>
        <v>0.5</v>
      </c>
      <c r="V9" s="168">
        <f t="shared" si="6"/>
        <v>0.5</v>
      </c>
      <c r="W9" s="167">
        <f t="shared" si="7"/>
        <v>0.5135135135135135</v>
      </c>
      <c r="X9" s="158">
        <v>0.43243243243243246</v>
      </c>
      <c r="Y9" s="159">
        <v>0.4864864864864865</v>
      </c>
      <c r="Z9" s="500">
        <v>0.39</v>
      </c>
      <c r="AA9" s="206">
        <v>0.31</v>
      </c>
      <c r="AB9" s="207">
        <v>0.3</v>
      </c>
    </row>
    <row r="10" spans="1:28" s="129" customFormat="1" ht="13.5" customHeight="1">
      <c r="A10" s="618">
        <v>2</v>
      </c>
      <c r="B10" s="472">
        <v>5</v>
      </c>
      <c r="C10" s="535">
        <v>1</v>
      </c>
      <c r="D10" s="536">
        <v>3</v>
      </c>
      <c r="E10" s="536">
        <v>1</v>
      </c>
      <c r="F10" s="536">
        <v>3</v>
      </c>
      <c r="G10" s="536">
        <v>4</v>
      </c>
      <c r="H10" s="536">
        <v>2</v>
      </c>
      <c r="I10" s="537">
        <v>4</v>
      </c>
      <c r="J10" s="428">
        <v>18</v>
      </c>
      <c r="K10" s="176">
        <v>16</v>
      </c>
      <c r="L10" s="177">
        <v>16</v>
      </c>
      <c r="M10" s="152">
        <v>1168</v>
      </c>
      <c r="N10" s="153">
        <v>953</v>
      </c>
      <c r="O10" s="556">
        <v>958</v>
      </c>
      <c r="P10" s="172">
        <f t="shared" si="0"/>
        <v>0.3333333333333333</v>
      </c>
      <c r="Q10" s="173">
        <f t="shared" si="1"/>
        <v>0.5</v>
      </c>
      <c r="R10" s="173">
        <f t="shared" si="2"/>
        <v>0.2</v>
      </c>
      <c r="S10" s="173">
        <f t="shared" si="3"/>
        <v>0.2727272727272727</v>
      </c>
      <c r="T10" s="173">
        <f t="shared" si="4"/>
        <v>1</v>
      </c>
      <c r="U10" s="173">
        <f t="shared" si="5"/>
        <v>0.5</v>
      </c>
      <c r="V10" s="174">
        <f t="shared" si="6"/>
        <v>1</v>
      </c>
      <c r="W10" s="178">
        <f t="shared" si="7"/>
        <v>0.4864864864864865</v>
      </c>
      <c r="X10" s="173">
        <v>0.43243243243243246</v>
      </c>
      <c r="Y10" s="179">
        <v>0.43243243243243246</v>
      </c>
      <c r="Z10" s="502">
        <v>0.37</v>
      </c>
      <c r="AA10" s="156">
        <v>0.3</v>
      </c>
      <c r="AB10" s="250">
        <v>0.3</v>
      </c>
    </row>
    <row r="11" spans="1:28" s="129" customFormat="1" ht="13.5" customHeight="1">
      <c r="A11" s="616"/>
      <c r="B11" s="454">
        <v>6</v>
      </c>
      <c r="C11" s="529">
        <v>0</v>
      </c>
      <c r="D11" s="530">
        <v>2</v>
      </c>
      <c r="E11" s="530">
        <v>5</v>
      </c>
      <c r="F11" s="530">
        <v>5</v>
      </c>
      <c r="G11" s="530">
        <v>1</v>
      </c>
      <c r="H11" s="530">
        <v>0</v>
      </c>
      <c r="I11" s="531">
        <v>2</v>
      </c>
      <c r="J11" s="419">
        <v>15</v>
      </c>
      <c r="K11" s="118">
        <v>20</v>
      </c>
      <c r="L11" s="119">
        <v>21</v>
      </c>
      <c r="M11" s="121">
        <v>1123</v>
      </c>
      <c r="N11" s="122">
        <v>909</v>
      </c>
      <c r="O11" s="123">
        <v>929</v>
      </c>
      <c r="P11" s="165">
        <f t="shared" si="0"/>
        <v>0</v>
      </c>
      <c r="Q11" s="158">
        <f t="shared" si="1"/>
        <v>0.3333333333333333</v>
      </c>
      <c r="R11" s="158">
        <f t="shared" si="2"/>
        <v>1</v>
      </c>
      <c r="S11" s="158">
        <f>F11/10</f>
        <v>0.5</v>
      </c>
      <c r="T11" s="158">
        <f t="shared" si="4"/>
        <v>0.25</v>
      </c>
      <c r="U11" s="158">
        <f t="shared" si="5"/>
        <v>0</v>
      </c>
      <c r="V11" s="168">
        <f t="shared" si="6"/>
        <v>0.5</v>
      </c>
      <c r="W11" s="167">
        <f>J11/36</f>
        <v>0.4166666666666667</v>
      </c>
      <c r="X11" s="158">
        <v>0.5405405405405406</v>
      </c>
      <c r="Y11" s="168">
        <v>0.5675675675675675</v>
      </c>
      <c r="Z11" s="500">
        <v>0.36</v>
      </c>
      <c r="AA11" s="225">
        <v>0.29</v>
      </c>
      <c r="AB11" s="210">
        <v>0.29</v>
      </c>
    </row>
    <row r="12" spans="1:28" s="129" customFormat="1" ht="13.5" customHeight="1">
      <c r="A12" s="616"/>
      <c r="B12" s="454">
        <v>7</v>
      </c>
      <c r="C12" s="529">
        <v>2</v>
      </c>
      <c r="D12" s="530">
        <v>1</v>
      </c>
      <c r="E12" s="530">
        <v>4</v>
      </c>
      <c r="F12" s="530">
        <v>5</v>
      </c>
      <c r="G12" s="530">
        <v>1</v>
      </c>
      <c r="H12" s="530">
        <v>0</v>
      </c>
      <c r="I12" s="531">
        <v>1</v>
      </c>
      <c r="J12" s="419">
        <v>14</v>
      </c>
      <c r="K12" s="118">
        <v>10</v>
      </c>
      <c r="L12" s="119">
        <v>17</v>
      </c>
      <c r="M12" s="121">
        <v>1110</v>
      </c>
      <c r="N12" s="122">
        <v>915</v>
      </c>
      <c r="O12" s="123">
        <v>879</v>
      </c>
      <c r="P12" s="165">
        <f t="shared" si="0"/>
        <v>0.6666666666666666</v>
      </c>
      <c r="Q12" s="158">
        <f t="shared" si="1"/>
        <v>0.16666666666666666</v>
      </c>
      <c r="R12" s="158">
        <f t="shared" si="2"/>
        <v>0.8</v>
      </c>
      <c r="S12" s="158">
        <f t="shared" si="3"/>
        <v>0.45454545454545453</v>
      </c>
      <c r="T12" s="158">
        <f t="shared" si="4"/>
        <v>0.25</v>
      </c>
      <c r="U12" s="158">
        <f t="shared" si="5"/>
        <v>0</v>
      </c>
      <c r="V12" s="168">
        <f t="shared" si="6"/>
        <v>0.25</v>
      </c>
      <c r="W12" s="167">
        <f t="shared" si="7"/>
        <v>0.3783783783783784</v>
      </c>
      <c r="X12" s="158">
        <v>0.2702702702702703</v>
      </c>
      <c r="Y12" s="159">
        <v>0.4594594594594595</v>
      </c>
      <c r="Z12" s="500">
        <v>0.35</v>
      </c>
      <c r="AA12" s="127">
        <v>0.29</v>
      </c>
      <c r="AB12" s="210">
        <v>0.28</v>
      </c>
    </row>
    <row r="13" spans="1:28" s="129" customFormat="1" ht="13.5" customHeight="1">
      <c r="A13" s="617"/>
      <c r="B13" s="456">
        <v>8</v>
      </c>
      <c r="C13" s="532">
        <v>0</v>
      </c>
      <c r="D13" s="533">
        <v>6</v>
      </c>
      <c r="E13" s="533">
        <v>3</v>
      </c>
      <c r="F13" s="533">
        <v>0</v>
      </c>
      <c r="G13" s="533">
        <v>3</v>
      </c>
      <c r="H13" s="533">
        <v>1</v>
      </c>
      <c r="I13" s="534">
        <v>3</v>
      </c>
      <c r="J13" s="422">
        <v>16</v>
      </c>
      <c r="K13" s="133">
        <v>18</v>
      </c>
      <c r="L13" s="134">
        <v>22</v>
      </c>
      <c r="M13" s="135">
        <v>1067</v>
      </c>
      <c r="N13" s="136">
        <v>949</v>
      </c>
      <c r="O13" s="137">
        <v>1122</v>
      </c>
      <c r="P13" s="169">
        <f t="shared" si="0"/>
        <v>0</v>
      </c>
      <c r="Q13" s="161">
        <f t="shared" si="1"/>
        <v>1</v>
      </c>
      <c r="R13" s="161">
        <f t="shared" si="2"/>
        <v>0.6</v>
      </c>
      <c r="S13" s="161">
        <f t="shared" si="3"/>
        <v>0</v>
      </c>
      <c r="T13" s="161">
        <f t="shared" si="4"/>
        <v>0.75</v>
      </c>
      <c r="U13" s="161">
        <f t="shared" si="5"/>
        <v>0.25</v>
      </c>
      <c r="V13" s="170">
        <f t="shared" si="6"/>
        <v>0.75</v>
      </c>
      <c r="W13" s="171">
        <f t="shared" si="7"/>
        <v>0.43243243243243246</v>
      </c>
      <c r="X13" s="161">
        <v>0.4864864864864865</v>
      </c>
      <c r="Y13" s="162">
        <v>0.5945945945945946</v>
      </c>
      <c r="Z13" s="501">
        <v>0.34</v>
      </c>
      <c r="AA13" s="140">
        <v>0.3</v>
      </c>
      <c r="AB13" s="212">
        <v>0.35</v>
      </c>
    </row>
    <row r="14" spans="1:28" s="129" customFormat="1" ht="13.5" customHeight="1">
      <c r="A14" s="616">
        <v>3</v>
      </c>
      <c r="B14" s="454">
        <v>9</v>
      </c>
      <c r="C14" s="529">
        <v>1</v>
      </c>
      <c r="D14" s="530">
        <v>4</v>
      </c>
      <c r="E14" s="530">
        <v>4</v>
      </c>
      <c r="F14" s="530">
        <v>5</v>
      </c>
      <c r="G14" s="530">
        <v>6</v>
      </c>
      <c r="H14" s="530">
        <v>2</v>
      </c>
      <c r="I14" s="539">
        <v>0</v>
      </c>
      <c r="J14" s="419">
        <v>22</v>
      </c>
      <c r="K14" s="118">
        <v>14</v>
      </c>
      <c r="L14" s="119">
        <v>15</v>
      </c>
      <c r="M14" s="121">
        <v>1108</v>
      </c>
      <c r="N14" s="122">
        <v>790</v>
      </c>
      <c r="O14" s="290">
        <v>1083</v>
      </c>
      <c r="P14" s="165">
        <f t="shared" si="0"/>
        <v>0.3333333333333333</v>
      </c>
      <c r="Q14" s="158">
        <f t="shared" si="1"/>
        <v>0.6666666666666666</v>
      </c>
      <c r="R14" s="158">
        <f t="shared" si="2"/>
        <v>0.8</v>
      </c>
      <c r="S14" s="158">
        <f t="shared" si="3"/>
        <v>0.45454545454545453</v>
      </c>
      <c r="T14" s="158">
        <f t="shared" si="4"/>
        <v>1.5</v>
      </c>
      <c r="U14" s="158">
        <f t="shared" si="5"/>
        <v>0.5</v>
      </c>
      <c r="V14" s="159">
        <f t="shared" si="6"/>
        <v>0</v>
      </c>
      <c r="W14" s="167">
        <f t="shared" si="7"/>
        <v>0.5945945945945946</v>
      </c>
      <c r="X14" s="158">
        <v>0.3783783783783784</v>
      </c>
      <c r="Y14" s="168">
        <v>0.40540540540540543</v>
      </c>
      <c r="Z14" s="500">
        <v>0.35</v>
      </c>
      <c r="AA14" s="127">
        <v>0.25</v>
      </c>
      <c r="AB14" s="210">
        <v>0.34</v>
      </c>
    </row>
    <row r="15" spans="1:28" s="129" customFormat="1" ht="13.5" customHeight="1">
      <c r="A15" s="616"/>
      <c r="B15" s="459">
        <v>10</v>
      </c>
      <c r="C15" s="529">
        <v>0</v>
      </c>
      <c r="D15" s="530">
        <v>2</v>
      </c>
      <c r="E15" s="530">
        <v>4</v>
      </c>
      <c r="F15" s="530">
        <v>3</v>
      </c>
      <c r="G15" s="530">
        <v>5</v>
      </c>
      <c r="H15" s="530">
        <v>0</v>
      </c>
      <c r="I15" s="531">
        <v>0</v>
      </c>
      <c r="J15" s="419">
        <v>14</v>
      </c>
      <c r="K15" s="118">
        <v>14</v>
      </c>
      <c r="L15" s="408">
        <v>20</v>
      </c>
      <c r="M15" s="121">
        <v>1140</v>
      </c>
      <c r="N15" s="157">
        <v>833</v>
      </c>
      <c r="O15" s="123">
        <v>1162</v>
      </c>
      <c r="P15" s="165">
        <f t="shared" si="0"/>
        <v>0</v>
      </c>
      <c r="Q15" s="158">
        <f t="shared" si="1"/>
        <v>0.3333333333333333</v>
      </c>
      <c r="R15" s="158">
        <f t="shared" si="2"/>
        <v>0.8</v>
      </c>
      <c r="S15" s="158">
        <f t="shared" si="3"/>
        <v>0.2727272727272727</v>
      </c>
      <c r="T15" s="158">
        <f t="shared" si="4"/>
        <v>1.25</v>
      </c>
      <c r="U15" s="158">
        <f t="shared" si="5"/>
        <v>0</v>
      </c>
      <c r="V15" s="168">
        <f t="shared" si="6"/>
        <v>0</v>
      </c>
      <c r="W15" s="167">
        <f t="shared" si="7"/>
        <v>0.3783783783783784</v>
      </c>
      <c r="X15" s="158">
        <v>0.3783783783783784</v>
      </c>
      <c r="Y15" s="159">
        <v>0.5405405405405406</v>
      </c>
      <c r="Z15" s="500">
        <v>0.36</v>
      </c>
      <c r="AA15" s="225">
        <v>0.26</v>
      </c>
      <c r="AB15" s="210">
        <v>0.37</v>
      </c>
    </row>
    <row r="16" spans="1:28" s="129" customFormat="1" ht="13.5" customHeight="1">
      <c r="A16" s="616"/>
      <c r="B16" s="454">
        <v>11</v>
      </c>
      <c r="C16" s="529">
        <v>0</v>
      </c>
      <c r="D16" s="530">
        <v>4</v>
      </c>
      <c r="E16" s="530">
        <v>2</v>
      </c>
      <c r="F16" s="530">
        <v>5</v>
      </c>
      <c r="G16" s="530">
        <v>2</v>
      </c>
      <c r="H16" s="530">
        <v>3</v>
      </c>
      <c r="I16" s="531">
        <v>1</v>
      </c>
      <c r="J16" s="419">
        <v>17</v>
      </c>
      <c r="K16" s="118">
        <v>22</v>
      </c>
      <c r="L16" s="119">
        <v>22</v>
      </c>
      <c r="M16" s="121">
        <v>1029</v>
      </c>
      <c r="N16" s="122">
        <v>842</v>
      </c>
      <c r="O16" s="123">
        <v>1251</v>
      </c>
      <c r="P16" s="165">
        <f t="shared" si="0"/>
        <v>0</v>
      </c>
      <c r="Q16" s="158">
        <f t="shared" si="1"/>
        <v>0.6666666666666666</v>
      </c>
      <c r="R16" s="158">
        <f t="shared" si="2"/>
        <v>0.4</v>
      </c>
      <c r="S16" s="158">
        <f t="shared" si="3"/>
        <v>0.45454545454545453</v>
      </c>
      <c r="T16" s="158">
        <f t="shared" si="4"/>
        <v>0.5</v>
      </c>
      <c r="U16" s="158">
        <f t="shared" si="5"/>
        <v>0.75</v>
      </c>
      <c r="V16" s="159">
        <f t="shared" si="6"/>
        <v>0.25</v>
      </c>
      <c r="W16" s="167">
        <f t="shared" si="7"/>
        <v>0.4594594594594595</v>
      </c>
      <c r="X16" s="158">
        <v>0.5945945945945946</v>
      </c>
      <c r="Y16" s="159">
        <v>0.5945945945945946</v>
      </c>
      <c r="Z16" s="500">
        <v>0.33</v>
      </c>
      <c r="AA16" s="127">
        <v>0.27</v>
      </c>
      <c r="AB16" s="210">
        <v>0.39</v>
      </c>
    </row>
    <row r="17" spans="1:28" s="129" customFormat="1" ht="13.5" customHeight="1">
      <c r="A17" s="616"/>
      <c r="B17" s="454">
        <v>12</v>
      </c>
      <c r="C17" s="529">
        <v>0</v>
      </c>
      <c r="D17" s="530">
        <v>7</v>
      </c>
      <c r="E17" s="530">
        <v>3</v>
      </c>
      <c r="F17" s="530">
        <v>7</v>
      </c>
      <c r="G17" s="530">
        <v>4</v>
      </c>
      <c r="H17" s="530">
        <v>0</v>
      </c>
      <c r="I17" s="531">
        <v>1</v>
      </c>
      <c r="J17" s="419">
        <v>22</v>
      </c>
      <c r="K17" s="118">
        <v>17</v>
      </c>
      <c r="L17" s="119">
        <v>24</v>
      </c>
      <c r="M17" s="121">
        <v>1155</v>
      </c>
      <c r="N17" s="122">
        <v>910</v>
      </c>
      <c r="O17" s="123">
        <v>1168</v>
      </c>
      <c r="P17" s="165">
        <f t="shared" si="0"/>
        <v>0</v>
      </c>
      <c r="Q17" s="158">
        <f t="shared" si="1"/>
        <v>1.1666666666666667</v>
      </c>
      <c r="R17" s="158">
        <f t="shared" si="2"/>
        <v>0.6</v>
      </c>
      <c r="S17" s="158">
        <f t="shared" si="3"/>
        <v>0.6363636363636364</v>
      </c>
      <c r="T17" s="158">
        <f t="shared" si="4"/>
        <v>1</v>
      </c>
      <c r="U17" s="158">
        <f t="shared" si="5"/>
        <v>0</v>
      </c>
      <c r="V17" s="159">
        <f t="shared" si="6"/>
        <v>0.25</v>
      </c>
      <c r="W17" s="167">
        <f t="shared" si="7"/>
        <v>0.5945945945945946</v>
      </c>
      <c r="X17" s="158">
        <v>0.4594594594594595</v>
      </c>
      <c r="Y17" s="159">
        <v>0.6486486486486487</v>
      </c>
      <c r="Z17" s="500">
        <v>0.37</v>
      </c>
      <c r="AA17" s="127">
        <v>0.29</v>
      </c>
      <c r="AB17" s="210">
        <v>0.37</v>
      </c>
    </row>
    <row r="18" spans="1:28" s="129" customFormat="1" ht="13.5" customHeight="1">
      <c r="A18" s="618">
        <v>4</v>
      </c>
      <c r="B18" s="453">
        <v>13</v>
      </c>
      <c r="C18" s="535">
        <v>0</v>
      </c>
      <c r="D18" s="536">
        <v>3</v>
      </c>
      <c r="E18" s="536">
        <v>6</v>
      </c>
      <c r="F18" s="536">
        <v>5</v>
      </c>
      <c r="G18" s="536">
        <v>4</v>
      </c>
      <c r="H18" s="536">
        <v>0</v>
      </c>
      <c r="I18" s="537">
        <v>2</v>
      </c>
      <c r="J18" s="428">
        <v>20</v>
      </c>
      <c r="K18" s="176">
        <v>13</v>
      </c>
      <c r="L18" s="177">
        <v>17</v>
      </c>
      <c r="M18" s="152">
        <v>1205</v>
      </c>
      <c r="N18" s="153">
        <v>934</v>
      </c>
      <c r="O18" s="154">
        <v>1185</v>
      </c>
      <c r="P18" s="172">
        <f t="shared" si="0"/>
        <v>0</v>
      </c>
      <c r="Q18" s="173">
        <f t="shared" si="1"/>
        <v>0.5</v>
      </c>
      <c r="R18" s="173">
        <f t="shared" si="2"/>
        <v>1.2</v>
      </c>
      <c r="S18" s="173">
        <f t="shared" si="3"/>
        <v>0.45454545454545453</v>
      </c>
      <c r="T18" s="173">
        <f t="shared" si="4"/>
        <v>1</v>
      </c>
      <c r="U18" s="173">
        <f t="shared" si="5"/>
        <v>0</v>
      </c>
      <c r="V18" s="174">
        <f t="shared" si="6"/>
        <v>0.5</v>
      </c>
      <c r="W18" s="178">
        <f t="shared" si="7"/>
        <v>0.5405405405405406</v>
      </c>
      <c r="X18" s="173">
        <v>0.35135135135135137</v>
      </c>
      <c r="Y18" s="179">
        <v>0.4594594594594595</v>
      </c>
      <c r="Z18" s="502">
        <v>0.38</v>
      </c>
      <c r="AA18" s="156">
        <v>0.3</v>
      </c>
      <c r="AB18" s="250">
        <v>0.37</v>
      </c>
    </row>
    <row r="19" spans="1:28" s="129" customFormat="1" ht="13.5" customHeight="1">
      <c r="A19" s="616"/>
      <c r="B19" s="454">
        <v>14</v>
      </c>
      <c r="C19" s="529">
        <v>0</v>
      </c>
      <c r="D19" s="530">
        <v>6</v>
      </c>
      <c r="E19" s="530">
        <v>7</v>
      </c>
      <c r="F19" s="530">
        <v>3</v>
      </c>
      <c r="G19" s="530">
        <v>2</v>
      </c>
      <c r="H19" s="530">
        <v>0</v>
      </c>
      <c r="I19" s="531">
        <v>6</v>
      </c>
      <c r="J19" s="419">
        <v>24</v>
      </c>
      <c r="K19" s="118">
        <v>12</v>
      </c>
      <c r="L19" s="119">
        <v>29</v>
      </c>
      <c r="M19" s="121">
        <v>1238</v>
      </c>
      <c r="N19" s="122">
        <v>1023</v>
      </c>
      <c r="O19" s="123">
        <v>1251</v>
      </c>
      <c r="P19" s="165">
        <f t="shared" si="0"/>
        <v>0</v>
      </c>
      <c r="Q19" s="158">
        <f t="shared" si="1"/>
        <v>1</v>
      </c>
      <c r="R19" s="158">
        <f t="shared" si="2"/>
        <v>1.4</v>
      </c>
      <c r="S19" s="158">
        <f t="shared" si="3"/>
        <v>0.2727272727272727</v>
      </c>
      <c r="T19" s="158">
        <f t="shared" si="4"/>
        <v>0.5</v>
      </c>
      <c r="U19" s="158">
        <f t="shared" si="5"/>
        <v>0</v>
      </c>
      <c r="V19" s="168">
        <f t="shared" si="6"/>
        <v>1.5</v>
      </c>
      <c r="W19" s="167">
        <f t="shared" si="7"/>
        <v>0.6486486486486487</v>
      </c>
      <c r="X19" s="158">
        <v>0.32432432432432434</v>
      </c>
      <c r="Y19" s="159">
        <v>0.7837837837837838</v>
      </c>
      <c r="Z19" s="500">
        <v>0.39</v>
      </c>
      <c r="AA19" s="127">
        <v>0.32</v>
      </c>
      <c r="AB19" s="210">
        <v>0.4</v>
      </c>
    </row>
    <row r="20" spans="1:28" s="129" customFormat="1" ht="13.5" customHeight="1">
      <c r="A20" s="616"/>
      <c r="B20" s="454">
        <v>15</v>
      </c>
      <c r="C20" s="529">
        <v>1</v>
      </c>
      <c r="D20" s="530">
        <v>5</v>
      </c>
      <c r="E20" s="530">
        <v>5</v>
      </c>
      <c r="F20" s="530">
        <v>9</v>
      </c>
      <c r="G20" s="530">
        <v>1</v>
      </c>
      <c r="H20" s="530">
        <v>4</v>
      </c>
      <c r="I20" s="531">
        <v>4</v>
      </c>
      <c r="J20" s="419">
        <v>29</v>
      </c>
      <c r="K20" s="118">
        <v>18</v>
      </c>
      <c r="L20" s="119">
        <v>26</v>
      </c>
      <c r="M20" s="121">
        <v>1290</v>
      </c>
      <c r="N20" s="122">
        <v>1070</v>
      </c>
      <c r="O20" s="123">
        <v>1386</v>
      </c>
      <c r="P20" s="165">
        <f t="shared" si="0"/>
        <v>0.3333333333333333</v>
      </c>
      <c r="Q20" s="158">
        <f t="shared" si="1"/>
        <v>0.8333333333333334</v>
      </c>
      <c r="R20" s="158">
        <f t="shared" si="2"/>
        <v>1</v>
      </c>
      <c r="S20" s="158">
        <f t="shared" si="3"/>
        <v>0.8181818181818182</v>
      </c>
      <c r="T20" s="158">
        <f t="shared" si="4"/>
        <v>0.25</v>
      </c>
      <c r="U20" s="158">
        <f t="shared" si="5"/>
        <v>1</v>
      </c>
      <c r="V20" s="168">
        <f t="shared" si="6"/>
        <v>1</v>
      </c>
      <c r="W20" s="167">
        <f t="shared" si="7"/>
        <v>0.7837837837837838</v>
      </c>
      <c r="X20" s="158">
        <v>0.4864864864864865</v>
      </c>
      <c r="Y20" s="159">
        <v>0.7027027027027027</v>
      </c>
      <c r="Z20" s="500">
        <v>0.41</v>
      </c>
      <c r="AA20" s="127">
        <v>0.34</v>
      </c>
      <c r="AB20" s="210">
        <v>0.44</v>
      </c>
    </row>
    <row r="21" spans="1:28" s="129" customFormat="1" ht="13.5" customHeight="1">
      <c r="A21" s="616"/>
      <c r="B21" s="454">
        <v>16</v>
      </c>
      <c r="C21" s="529">
        <v>5</v>
      </c>
      <c r="D21" s="530">
        <v>0</v>
      </c>
      <c r="E21" s="530">
        <v>5</v>
      </c>
      <c r="F21" s="530">
        <v>9</v>
      </c>
      <c r="G21" s="530">
        <v>1</v>
      </c>
      <c r="H21" s="530">
        <v>1</v>
      </c>
      <c r="I21" s="531">
        <v>2</v>
      </c>
      <c r="J21" s="419">
        <v>23</v>
      </c>
      <c r="K21" s="118">
        <v>21</v>
      </c>
      <c r="L21" s="119">
        <v>37</v>
      </c>
      <c r="M21" s="121">
        <v>1524</v>
      </c>
      <c r="N21" s="122">
        <v>1021</v>
      </c>
      <c r="O21" s="123">
        <v>1599</v>
      </c>
      <c r="P21" s="165">
        <f t="shared" si="0"/>
        <v>1.6666666666666667</v>
      </c>
      <c r="Q21" s="158">
        <f t="shared" si="1"/>
        <v>0</v>
      </c>
      <c r="R21" s="158">
        <f t="shared" si="2"/>
        <v>1</v>
      </c>
      <c r="S21" s="158">
        <f t="shared" si="3"/>
        <v>0.8181818181818182</v>
      </c>
      <c r="T21" s="158">
        <f t="shared" si="4"/>
        <v>0.25</v>
      </c>
      <c r="U21" s="158">
        <f t="shared" si="5"/>
        <v>0.25</v>
      </c>
      <c r="V21" s="168">
        <f t="shared" si="6"/>
        <v>0.5</v>
      </c>
      <c r="W21" s="167">
        <f t="shared" si="7"/>
        <v>0.6216216216216216</v>
      </c>
      <c r="X21" s="158">
        <v>0.5675675675675675</v>
      </c>
      <c r="Y21" s="159">
        <v>1</v>
      </c>
      <c r="Z21" s="500">
        <v>0.48</v>
      </c>
      <c r="AA21" s="127">
        <v>0.32</v>
      </c>
      <c r="AB21" s="210">
        <v>0.5</v>
      </c>
    </row>
    <row r="22" spans="1:28" s="129" customFormat="1" ht="13.5" customHeight="1">
      <c r="A22" s="617"/>
      <c r="B22" s="456">
        <v>17</v>
      </c>
      <c r="C22" s="532">
        <v>3</v>
      </c>
      <c r="D22" s="533">
        <v>6</v>
      </c>
      <c r="E22" s="533">
        <v>4</v>
      </c>
      <c r="F22" s="533">
        <v>7</v>
      </c>
      <c r="G22" s="533">
        <v>5</v>
      </c>
      <c r="H22" s="533">
        <v>1</v>
      </c>
      <c r="I22" s="534">
        <v>0</v>
      </c>
      <c r="J22" s="422">
        <v>26</v>
      </c>
      <c r="K22" s="133">
        <v>18</v>
      </c>
      <c r="L22" s="134">
        <v>34</v>
      </c>
      <c r="M22" s="135">
        <v>1490</v>
      </c>
      <c r="N22" s="136">
        <v>1124</v>
      </c>
      <c r="O22" s="137">
        <v>1761</v>
      </c>
      <c r="P22" s="169">
        <f t="shared" si="0"/>
        <v>1</v>
      </c>
      <c r="Q22" s="161">
        <f t="shared" si="1"/>
        <v>1</v>
      </c>
      <c r="R22" s="161">
        <f t="shared" si="2"/>
        <v>0.8</v>
      </c>
      <c r="S22" s="161">
        <f t="shared" si="3"/>
        <v>0.6363636363636364</v>
      </c>
      <c r="T22" s="161">
        <f t="shared" si="4"/>
        <v>1.25</v>
      </c>
      <c r="U22" s="161">
        <f t="shared" si="5"/>
        <v>0.25</v>
      </c>
      <c r="V22" s="170">
        <f t="shared" si="6"/>
        <v>0</v>
      </c>
      <c r="W22" s="171">
        <f t="shared" si="7"/>
        <v>0.7027027027027027</v>
      </c>
      <c r="X22" s="161">
        <v>0.4864864864864865</v>
      </c>
      <c r="Y22" s="170">
        <v>0.918918918918919</v>
      </c>
      <c r="Z22" s="501">
        <v>0.48</v>
      </c>
      <c r="AA22" s="140">
        <v>0.36</v>
      </c>
      <c r="AB22" s="212">
        <v>0.56</v>
      </c>
    </row>
    <row r="23" spans="1:28" s="129" customFormat="1" ht="13.5" customHeight="1">
      <c r="A23" s="616">
        <v>5</v>
      </c>
      <c r="B23" s="459">
        <v>18</v>
      </c>
      <c r="C23" s="540">
        <v>2</v>
      </c>
      <c r="D23" s="530">
        <v>4</v>
      </c>
      <c r="E23" s="530">
        <v>6</v>
      </c>
      <c r="F23" s="530">
        <v>1</v>
      </c>
      <c r="G23" s="530">
        <v>6</v>
      </c>
      <c r="H23" s="530">
        <v>1</v>
      </c>
      <c r="I23" s="531">
        <v>2</v>
      </c>
      <c r="J23" s="419">
        <v>22</v>
      </c>
      <c r="K23" s="118">
        <v>20</v>
      </c>
      <c r="L23" s="119">
        <v>10</v>
      </c>
      <c r="M23" s="121">
        <v>1019</v>
      </c>
      <c r="N23" s="122">
        <v>1009</v>
      </c>
      <c r="O23" s="123">
        <v>543</v>
      </c>
      <c r="P23" s="165">
        <f t="shared" si="0"/>
        <v>0.6666666666666666</v>
      </c>
      <c r="Q23" s="158">
        <f t="shared" si="1"/>
        <v>0.6666666666666666</v>
      </c>
      <c r="R23" s="158">
        <f t="shared" si="2"/>
        <v>1.2</v>
      </c>
      <c r="S23" s="158">
        <f t="shared" si="3"/>
        <v>0.09090909090909091</v>
      </c>
      <c r="T23" s="158">
        <f t="shared" si="4"/>
        <v>1.5</v>
      </c>
      <c r="U23" s="158">
        <f t="shared" si="5"/>
        <v>0.25</v>
      </c>
      <c r="V23" s="159">
        <f t="shared" si="6"/>
        <v>0.5</v>
      </c>
      <c r="W23" s="167">
        <f t="shared" si="7"/>
        <v>0.5945945945945946</v>
      </c>
      <c r="X23" s="158">
        <v>0.5405405405405406</v>
      </c>
      <c r="Y23" s="159">
        <v>0.2702702702702703</v>
      </c>
      <c r="Z23" s="500">
        <v>0.32</v>
      </c>
      <c r="AA23" s="127">
        <v>0.32</v>
      </c>
      <c r="AB23" s="210">
        <v>0.19</v>
      </c>
    </row>
    <row r="24" spans="1:28" s="129" customFormat="1" ht="13.5" customHeight="1">
      <c r="A24" s="616"/>
      <c r="B24" s="459">
        <v>19</v>
      </c>
      <c r="C24" s="540">
        <v>2</v>
      </c>
      <c r="D24" s="530">
        <v>5</v>
      </c>
      <c r="E24" s="530">
        <v>6</v>
      </c>
      <c r="F24" s="530">
        <v>7</v>
      </c>
      <c r="G24" s="530">
        <v>3</v>
      </c>
      <c r="H24" s="530">
        <v>2</v>
      </c>
      <c r="I24" s="539">
        <v>1</v>
      </c>
      <c r="J24" s="419">
        <v>26</v>
      </c>
      <c r="K24" s="118">
        <v>19</v>
      </c>
      <c r="L24" s="408">
        <v>16</v>
      </c>
      <c r="M24" s="121">
        <v>1342</v>
      </c>
      <c r="N24" s="157">
        <v>748</v>
      </c>
      <c r="O24" s="290">
        <v>1423</v>
      </c>
      <c r="P24" s="165">
        <f t="shared" si="0"/>
        <v>0.6666666666666666</v>
      </c>
      <c r="Q24" s="158">
        <f t="shared" si="1"/>
        <v>0.8333333333333334</v>
      </c>
      <c r="R24" s="158">
        <f t="shared" si="2"/>
        <v>1.2</v>
      </c>
      <c r="S24" s="158">
        <f t="shared" si="3"/>
        <v>0.6363636363636364</v>
      </c>
      <c r="T24" s="158">
        <f t="shared" si="4"/>
        <v>0.75</v>
      </c>
      <c r="U24" s="158">
        <f t="shared" si="5"/>
        <v>0.5</v>
      </c>
      <c r="V24" s="168">
        <f t="shared" si="6"/>
        <v>0.25</v>
      </c>
      <c r="W24" s="167">
        <f t="shared" si="7"/>
        <v>0.7027027027027027</v>
      </c>
      <c r="X24" s="158">
        <v>0.5135135135135135</v>
      </c>
      <c r="Y24" s="168">
        <v>0.43243243243243246</v>
      </c>
      <c r="Z24" s="500">
        <v>0.43</v>
      </c>
      <c r="AA24" s="225">
        <v>0.24</v>
      </c>
      <c r="AB24" s="210">
        <v>0.45</v>
      </c>
    </row>
    <row r="25" spans="1:28" s="129" customFormat="1" ht="13.5" customHeight="1">
      <c r="A25" s="616"/>
      <c r="B25" s="459">
        <v>20</v>
      </c>
      <c r="C25" s="540">
        <v>2</v>
      </c>
      <c r="D25" s="530">
        <v>8</v>
      </c>
      <c r="E25" s="530">
        <v>9</v>
      </c>
      <c r="F25" s="530">
        <v>4</v>
      </c>
      <c r="G25" s="530">
        <v>1</v>
      </c>
      <c r="H25" s="530">
        <v>2</v>
      </c>
      <c r="I25" s="531">
        <v>0</v>
      </c>
      <c r="J25" s="419">
        <v>26</v>
      </c>
      <c r="K25" s="118">
        <v>21</v>
      </c>
      <c r="L25" s="119">
        <v>26</v>
      </c>
      <c r="M25" s="121">
        <v>1413</v>
      </c>
      <c r="N25" s="122">
        <v>1098</v>
      </c>
      <c r="O25" s="123">
        <v>1491</v>
      </c>
      <c r="P25" s="165">
        <f t="shared" si="0"/>
        <v>0.6666666666666666</v>
      </c>
      <c r="Q25" s="158">
        <f t="shared" si="1"/>
        <v>1.3333333333333333</v>
      </c>
      <c r="R25" s="158">
        <f t="shared" si="2"/>
        <v>1.8</v>
      </c>
      <c r="S25" s="158">
        <f t="shared" si="3"/>
        <v>0.36363636363636365</v>
      </c>
      <c r="T25" s="158">
        <f t="shared" si="4"/>
        <v>0.25</v>
      </c>
      <c r="U25" s="158">
        <f t="shared" si="5"/>
        <v>0.5</v>
      </c>
      <c r="V25" s="159">
        <f t="shared" si="6"/>
        <v>0</v>
      </c>
      <c r="W25" s="167">
        <f t="shared" si="7"/>
        <v>0.7027027027027027</v>
      </c>
      <c r="X25" s="158">
        <v>0.5675675675675675</v>
      </c>
      <c r="Y25" s="159">
        <v>0.7027027027027027</v>
      </c>
      <c r="Z25" s="500">
        <v>0.45</v>
      </c>
      <c r="AA25" s="127">
        <v>0.35</v>
      </c>
      <c r="AB25" s="210">
        <v>0.47</v>
      </c>
    </row>
    <row r="26" spans="1:28" s="129" customFormat="1" ht="13.5" customHeight="1">
      <c r="A26" s="616"/>
      <c r="B26" s="459">
        <v>21</v>
      </c>
      <c r="C26" s="540">
        <v>1</v>
      </c>
      <c r="D26" s="530">
        <v>6</v>
      </c>
      <c r="E26" s="530">
        <v>4</v>
      </c>
      <c r="F26" s="530">
        <v>6</v>
      </c>
      <c r="G26" s="530">
        <v>1</v>
      </c>
      <c r="H26" s="530">
        <v>2</v>
      </c>
      <c r="I26" s="531">
        <v>3</v>
      </c>
      <c r="J26" s="419">
        <v>23</v>
      </c>
      <c r="K26" s="118">
        <v>24</v>
      </c>
      <c r="L26" s="119">
        <v>29</v>
      </c>
      <c r="M26" s="121">
        <v>1409</v>
      </c>
      <c r="N26" s="122">
        <v>1187</v>
      </c>
      <c r="O26" s="123">
        <v>1714</v>
      </c>
      <c r="P26" s="165">
        <f t="shared" si="0"/>
        <v>0.3333333333333333</v>
      </c>
      <c r="Q26" s="158">
        <f t="shared" si="1"/>
        <v>1</v>
      </c>
      <c r="R26" s="158">
        <f t="shared" si="2"/>
        <v>0.8</v>
      </c>
      <c r="S26" s="158">
        <f t="shared" si="3"/>
        <v>0.5454545454545454</v>
      </c>
      <c r="T26" s="158">
        <f t="shared" si="4"/>
        <v>0.25</v>
      </c>
      <c r="U26" s="158">
        <f t="shared" si="5"/>
        <v>0.5</v>
      </c>
      <c r="V26" s="159">
        <f t="shared" si="6"/>
        <v>0.75</v>
      </c>
      <c r="W26" s="167">
        <f t="shared" si="7"/>
        <v>0.6216216216216216</v>
      </c>
      <c r="X26" s="158">
        <v>0.6486486486486487</v>
      </c>
      <c r="Y26" s="159">
        <v>0.7837837837837838</v>
      </c>
      <c r="Z26" s="500">
        <v>0.45</v>
      </c>
      <c r="AA26" s="127">
        <v>0.38</v>
      </c>
      <c r="AB26" s="210">
        <v>0.54</v>
      </c>
    </row>
    <row r="27" spans="1:28" s="129" customFormat="1" ht="13.5" customHeight="1">
      <c r="A27" s="618">
        <v>6</v>
      </c>
      <c r="B27" s="453">
        <v>22</v>
      </c>
      <c r="C27" s="535">
        <v>1</v>
      </c>
      <c r="D27" s="536">
        <v>4</v>
      </c>
      <c r="E27" s="536">
        <v>6</v>
      </c>
      <c r="F27" s="536">
        <v>4</v>
      </c>
      <c r="G27" s="536">
        <v>0</v>
      </c>
      <c r="H27" s="536">
        <v>4</v>
      </c>
      <c r="I27" s="537">
        <v>1</v>
      </c>
      <c r="J27" s="428">
        <v>20</v>
      </c>
      <c r="K27" s="176">
        <v>28</v>
      </c>
      <c r="L27" s="177">
        <v>33</v>
      </c>
      <c r="M27" s="152">
        <v>1428</v>
      </c>
      <c r="N27" s="153">
        <v>1405</v>
      </c>
      <c r="O27" s="154">
        <v>1744</v>
      </c>
      <c r="P27" s="172">
        <f t="shared" si="0"/>
        <v>0.3333333333333333</v>
      </c>
      <c r="Q27" s="173">
        <f t="shared" si="1"/>
        <v>0.6666666666666666</v>
      </c>
      <c r="R27" s="173">
        <f t="shared" si="2"/>
        <v>1.2</v>
      </c>
      <c r="S27" s="173">
        <f t="shared" si="3"/>
        <v>0.36363636363636365</v>
      </c>
      <c r="T27" s="173">
        <f t="shared" si="4"/>
        <v>0</v>
      </c>
      <c r="U27" s="173">
        <f t="shared" si="5"/>
        <v>1</v>
      </c>
      <c r="V27" s="174">
        <f t="shared" si="6"/>
        <v>0.25</v>
      </c>
      <c r="W27" s="178">
        <f t="shared" si="7"/>
        <v>0.5405405405405406</v>
      </c>
      <c r="X27" s="173">
        <v>0.7567567567567568</v>
      </c>
      <c r="Y27" s="179">
        <v>0.8918918918918919</v>
      </c>
      <c r="Z27" s="502">
        <v>0.45</v>
      </c>
      <c r="AA27" s="156">
        <v>0.44</v>
      </c>
      <c r="AB27" s="250">
        <v>0.55</v>
      </c>
    </row>
    <row r="28" spans="1:28" s="129" customFormat="1" ht="13.5" customHeight="1">
      <c r="A28" s="616"/>
      <c r="B28" s="454">
        <v>23</v>
      </c>
      <c r="C28" s="529">
        <v>1</v>
      </c>
      <c r="D28" s="530">
        <v>4</v>
      </c>
      <c r="E28" s="530">
        <v>6</v>
      </c>
      <c r="F28" s="530">
        <v>5</v>
      </c>
      <c r="G28" s="530">
        <v>2</v>
      </c>
      <c r="H28" s="530">
        <v>3</v>
      </c>
      <c r="I28" s="531">
        <v>3</v>
      </c>
      <c r="J28" s="419">
        <v>24</v>
      </c>
      <c r="K28" s="118">
        <v>36</v>
      </c>
      <c r="L28" s="119">
        <v>32</v>
      </c>
      <c r="M28" s="121">
        <v>1393</v>
      </c>
      <c r="N28" s="122">
        <v>1625</v>
      </c>
      <c r="O28" s="123">
        <v>1728</v>
      </c>
      <c r="P28" s="165">
        <f t="shared" si="0"/>
        <v>0.3333333333333333</v>
      </c>
      <c r="Q28" s="158">
        <f t="shared" si="1"/>
        <v>0.6666666666666666</v>
      </c>
      <c r="R28" s="158">
        <f t="shared" si="2"/>
        <v>1.2</v>
      </c>
      <c r="S28" s="158">
        <f t="shared" si="3"/>
        <v>0.45454545454545453</v>
      </c>
      <c r="T28" s="158">
        <f t="shared" si="4"/>
        <v>0.5</v>
      </c>
      <c r="U28" s="158">
        <f t="shared" si="5"/>
        <v>0.75</v>
      </c>
      <c r="V28" s="159">
        <f t="shared" si="6"/>
        <v>0.75</v>
      </c>
      <c r="W28" s="167">
        <f t="shared" si="7"/>
        <v>0.6486486486486487</v>
      </c>
      <c r="X28" s="158">
        <v>0.972972972972973</v>
      </c>
      <c r="Y28" s="159">
        <v>0.8648648648648649</v>
      </c>
      <c r="Z28" s="500">
        <v>0.44</v>
      </c>
      <c r="AA28" s="127">
        <v>0.51</v>
      </c>
      <c r="AB28" s="210">
        <v>0.54</v>
      </c>
    </row>
    <row r="29" spans="1:28" s="129" customFormat="1" ht="13.5" customHeight="1">
      <c r="A29" s="616"/>
      <c r="B29" s="454">
        <v>24</v>
      </c>
      <c r="C29" s="529">
        <v>0</v>
      </c>
      <c r="D29" s="530">
        <v>2</v>
      </c>
      <c r="E29" s="530">
        <v>7</v>
      </c>
      <c r="F29" s="530">
        <v>9</v>
      </c>
      <c r="G29" s="530">
        <v>2</v>
      </c>
      <c r="H29" s="530">
        <v>1</v>
      </c>
      <c r="I29" s="531">
        <v>4</v>
      </c>
      <c r="J29" s="419">
        <v>25</v>
      </c>
      <c r="K29" s="118">
        <v>43</v>
      </c>
      <c r="L29" s="119">
        <v>27</v>
      </c>
      <c r="M29" s="121">
        <v>1370</v>
      </c>
      <c r="N29" s="122">
        <v>1780</v>
      </c>
      <c r="O29" s="123">
        <v>1589</v>
      </c>
      <c r="P29" s="165">
        <f t="shared" si="0"/>
        <v>0</v>
      </c>
      <c r="Q29" s="158">
        <f t="shared" si="1"/>
        <v>0.3333333333333333</v>
      </c>
      <c r="R29" s="158">
        <f t="shared" si="2"/>
        <v>1.4</v>
      </c>
      <c r="S29" s="158">
        <f t="shared" si="3"/>
        <v>0.8181818181818182</v>
      </c>
      <c r="T29" s="158">
        <f t="shared" si="4"/>
        <v>0.5</v>
      </c>
      <c r="U29" s="158">
        <f t="shared" si="5"/>
        <v>0.25</v>
      </c>
      <c r="V29" s="159">
        <f t="shared" si="6"/>
        <v>1</v>
      </c>
      <c r="W29" s="167">
        <f t="shared" si="7"/>
        <v>0.6756756756756757</v>
      </c>
      <c r="X29" s="158">
        <v>1.162162162162162</v>
      </c>
      <c r="Y29" s="159">
        <v>0.7297297297297297</v>
      </c>
      <c r="Z29" s="500">
        <v>0.43</v>
      </c>
      <c r="AA29" s="127">
        <v>0.56</v>
      </c>
      <c r="AB29" s="210">
        <v>0.5</v>
      </c>
    </row>
    <row r="30" spans="1:28" s="129" customFormat="1" ht="13.5" customHeight="1">
      <c r="A30" s="617"/>
      <c r="B30" s="456">
        <v>25</v>
      </c>
      <c r="C30" s="532">
        <v>0</v>
      </c>
      <c r="D30" s="533">
        <v>8</v>
      </c>
      <c r="E30" s="533">
        <v>7</v>
      </c>
      <c r="F30" s="533">
        <v>7</v>
      </c>
      <c r="G30" s="533">
        <v>4</v>
      </c>
      <c r="H30" s="533">
        <v>1</v>
      </c>
      <c r="I30" s="534">
        <v>5</v>
      </c>
      <c r="J30" s="422">
        <v>32</v>
      </c>
      <c r="K30" s="133">
        <v>27</v>
      </c>
      <c r="L30" s="134">
        <v>28</v>
      </c>
      <c r="M30" s="135">
        <v>1352</v>
      </c>
      <c r="N30" s="136">
        <v>1816</v>
      </c>
      <c r="O30" s="137">
        <v>1564</v>
      </c>
      <c r="P30" s="169">
        <f t="shared" si="0"/>
        <v>0</v>
      </c>
      <c r="Q30" s="161">
        <f t="shared" si="1"/>
        <v>1.3333333333333333</v>
      </c>
      <c r="R30" s="161">
        <f t="shared" si="2"/>
        <v>1.4</v>
      </c>
      <c r="S30" s="161">
        <f t="shared" si="3"/>
        <v>0.6363636363636364</v>
      </c>
      <c r="T30" s="161">
        <f t="shared" si="4"/>
        <v>1</v>
      </c>
      <c r="U30" s="161">
        <f t="shared" si="5"/>
        <v>0.25</v>
      </c>
      <c r="V30" s="162">
        <f t="shared" si="6"/>
        <v>1.25</v>
      </c>
      <c r="W30" s="171">
        <f t="shared" si="7"/>
        <v>0.8648648648648649</v>
      </c>
      <c r="X30" s="161">
        <v>0.7297297297297297</v>
      </c>
      <c r="Y30" s="162">
        <v>0.7567567567567568</v>
      </c>
      <c r="Z30" s="501">
        <v>0.43</v>
      </c>
      <c r="AA30" s="140">
        <v>0.58</v>
      </c>
      <c r="AB30" s="212">
        <v>0.49</v>
      </c>
    </row>
    <row r="31" spans="1:28" s="129" customFormat="1" ht="13.5" customHeight="1">
      <c r="A31" s="616">
        <v>7</v>
      </c>
      <c r="B31" s="454">
        <v>26</v>
      </c>
      <c r="C31" s="529">
        <v>1</v>
      </c>
      <c r="D31" s="530">
        <v>7</v>
      </c>
      <c r="E31" s="530">
        <v>8</v>
      </c>
      <c r="F31" s="530">
        <v>4</v>
      </c>
      <c r="G31" s="530">
        <v>3</v>
      </c>
      <c r="H31" s="530">
        <v>1</v>
      </c>
      <c r="I31" s="531">
        <v>1</v>
      </c>
      <c r="J31" s="419">
        <v>25</v>
      </c>
      <c r="K31" s="118">
        <v>24</v>
      </c>
      <c r="L31" s="119">
        <v>35</v>
      </c>
      <c r="M31" s="121">
        <v>1326</v>
      </c>
      <c r="N31" s="122">
        <v>1797</v>
      </c>
      <c r="O31" s="123">
        <v>1571</v>
      </c>
      <c r="P31" s="165">
        <f t="shared" si="0"/>
        <v>0.3333333333333333</v>
      </c>
      <c r="Q31" s="158">
        <f t="shared" si="1"/>
        <v>1.1666666666666667</v>
      </c>
      <c r="R31" s="158">
        <f t="shared" si="2"/>
        <v>1.6</v>
      </c>
      <c r="S31" s="158">
        <f t="shared" si="3"/>
        <v>0.36363636363636365</v>
      </c>
      <c r="T31" s="158">
        <f t="shared" si="4"/>
        <v>0.75</v>
      </c>
      <c r="U31" s="158">
        <f t="shared" si="5"/>
        <v>0.25</v>
      </c>
      <c r="V31" s="168">
        <f t="shared" si="6"/>
        <v>0.25</v>
      </c>
      <c r="W31" s="167">
        <f t="shared" si="7"/>
        <v>0.6756756756756757</v>
      </c>
      <c r="X31" s="158">
        <v>0.6486486486486487</v>
      </c>
      <c r="Y31" s="159">
        <v>0.9459459459459459</v>
      </c>
      <c r="Z31" s="500">
        <v>0.42</v>
      </c>
      <c r="AA31" s="127">
        <v>0.57</v>
      </c>
      <c r="AB31" s="210">
        <v>0.5</v>
      </c>
    </row>
    <row r="32" spans="1:28" s="129" customFormat="1" ht="13.5" customHeight="1">
      <c r="A32" s="616"/>
      <c r="B32" s="454">
        <v>27</v>
      </c>
      <c r="C32" s="529">
        <v>0</v>
      </c>
      <c r="D32" s="530">
        <v>4</v>
      </c>
      <c r="E32" s="530">
        <v>2</v>
      </c>
      <c r="F32" s="530">
        <v>4</v>
      </c>
      <c r="G32" s="530">
        <v>2</v>
      </c>
      <c r="H32" s="530">
        <v>0</v>
      </c>
      <c r="I32" s="531">
        <v>5</v>
      </c>
      <c r="J32" s="419">
        <v>17</v>
      </c>
      <c r="K32" s="118">
        <v>35</v>
      </c>
      <c r="L32" s="119">
        <v>21</v>
      </c>
      <c r="M32" s="121">
        <v>1324</v>
      </c>
      <c r="N32" s="122">
        <v>1816</v>
      </c>
      <c r="O32" s="123">
        <v>1563</v>
      </c>
      <c r="P32" s="165">
        <f t="shared" si="0"/>
        <v>0</v>
      </c>
      <c r="Q32" s="158">
        <f t="shared" si="1"/>
        <v>0.6666666666666666</v>
      </c>
      <c r="R32" s="158">
        <f t="shared" si="2"/>
        <v>0.4</v>
      </c>
      <c r="S32" s="158">
        <f t="shared" si="3"/>
        <v>0.36363636363636365</v>
      </c>
      <c r="T32" s="158">
        <f t="shared" si="4"/>
        <v>0.5</v>
      </c>
      <c r="U32" s="158">
        <f t="shared" si="5"/>
        <v>0</v>
      </c>
      <c r="V32" s="168">
        <f t="shared" si="6"/>
        <v>1.25</v>
      </c>
      <c r="W32" s="167">
        <f t="shared" si="7"/>
        <v>0.4594594594594595</v>
      </c>
      <c r="X32" s="158">
        <v>0.9459459459459459</v>
      </c>
      <c r="Y32" s="159">
        <v>0.5675675675675675</v>
      </c>
      <c r="Z32" s="500">
        <v>0.42</v>
      </c>
      <c r="AA32" s="127">
        <v>0.57</v>
      </c>
      <c r="AB32" s="210">
        <v>0.49</v>
      </c>
    </row>
    <row r="33" spans="1:28" s="129" customFormat="1" ht="13.5" customHeight="1">
      <c r="A33" s="616"/>
      <c r="B33" s="454">
        <v>28</v>
      </c>
      <c r="C33" s="529">
        <v>2</v>
      </c>
      <c r="D33" s="530">
        <v>7</v>
      </c>
      <c r="E33" s="530">
        <v>3</v>
      </c>
      <c r="F33" s="530">
        <v>4</v>
      </c>
      <c r="G33" s="530">
        <v>3</v>
      </c>
      <c r="H33" s="530">
        <v>1</v>
      </c>
      <c r="I33" s="531">
        <v>1</v>
      </c>
      <c r="J33" s="419">
        <v>21</v>
      </c>
      <c r="K33" s="118">
        <v>39</v>
      </c>
      <c r="L33" s="119">
        <v>20</v>
      </c>
      <c r="M33" s="121">
        <v>1297</v>
      </c>
      <c r="N33" s="122">
        <v>1789</v>
      </c>
      <c r="O33" s="123">
        <v>1496</v>
      </c>
      <c r="P33" s="165">
        <f t="shared" si="0"/>
        <v>0.6666666666666666</v>
      </c>
      <c r="Q33" s="158">
        <f t="shared" si="1"/>
        <v>1.1666666666666667</v>
      </c>
      <c r="R33" s="158">
        <f t="shared" si="2"/>
        <v>0.6</v>
      </c>
      <c r="S33" s="158">
        <f t="shared" si="3"/>
        <v>0.36363636363636365</v>
      </c>
      <c r="T33" s="158">
        <f t="shared" si="4"/>
        <v>0.75</v>
      </c>
      <c r="U33" s="158">
        <f t="shared" si="5"/>
        <v>0.25</v>
      </c>
      <c r="V33" s="168">
        <f t="shared" si="6"/>
        <v>0.25</v>
      </c>
      <c r="W33" s="167">
        <f t="shared" si="7"/>
        <v>0.5675675675675675</v>
      </c>
      <c r="X33" s="158">
        <v>1.054054054054054</v>
      </c>
      <c r="Y33" s="159">
        <v>0.5405405405405406</v>
      </c>
      <c r="Z33" s="500">
        <v>0.41</v>
      </c>
      <c r="AA33" s="127">
        <v>0.57</v>
      </c>
      <c r="AB33" s="210">
        <v>0.47</v>
      </c>
    </row>
    <row r="34" spans="1:28" s="129" customFormat="1" ht="13.5" customHeight="1">
      <c r="A34" s="616"/>
      <c r="B34" s="454">
        <v>29</v>
      </c>
      <c r="C34" s="529">
        <v>1</v>
      </c>
      <c r="D34" s="530">
        <v>5</v>
      </c>
      <c r="E34" s="530">
        <v>3</v>
      </c>
      <c r="F34" s="530">
        <v>7</v>
      </c>
      <c r="G34" s="530">
        <v>3</v>
      </c>
      <c r="H34" s="530">
        <v>2</v>
      </c>
      <c r="I34" s="531">
        <v>1</v>
      </c>
      <c r="J34" s="419">
        <v>22</v>
      </c>
      <c r="K34" s="118">
        <v>23</v>
      </c>
      <c r="L34" s="119">
        <v>16</v>
      </c>
      <c r="M34" s="121">
        <v>1080</v>
      </c>
      <c r="N34" s="122">
        <v>1717</v>
      </c>
      <c r="O34" s="123">
        <v>1306</v>
      </c>
      <c r="P34" s="165">
        <f t="shared" si="0"/>
        <v>0.3333333333333333</v>
      </c>
      <c r="Q34" s="158">
        <f t="shared" si="1"/>
        <v>0.8333333333333334</v>
      </c>
      <c r="R34" s="158">
        <f t="shared" si="2"/>
        <v>0.6</v>
      </c>
      <c r="S34" s="158">
        <f t="shared" si="3"/>
        <v>0.6363636363636364</v>
      </c>
      <c r="T34" s="158">
        <f t="shared" si="4"/>
        <v>0.75</v>
      </c>
      <c r="U34" s="158">
        <f t="shared" si="5"/>
        <v>0.5</v>
      </c>
      <c r="V34" s="168">
        <f t="shared" si="6"/>
        <v>0.25</v>
      </c>
      <c r="W34" s="167">
        <f t="shared" si="7"/>
        <v>0.5945945945945946</v>
      </c>
      <c r="X34" s="158">
        <v>0.6216216216216216</v>
      </c>
      <c r="Y34" s="159">
        <v>0.43243243243243246</v>
      </c>
      <c r="Z34" s="500">
        <v>0.34</v>
      </c>
      <c r="AA34" s="127">
        <v>0.54</v>
      </c>
      <c r="AB34" s="210">
        <v>0.41</v>
      </c>
    </row>
    <row r="35" spans="1:28" s="129" customFormat="1" ht="13.5" customHeight="1">
      <c r="A35" s="616"/>
      <c r="B35" s="454">
        <v>30</v>
      </c>
      <c r="C35" s="529">
        <v>0</v>
      </c>
      <c r="D35" s="530">
        <v>4</v>
      </c>
      <c r="E35" s="530">
        <v>2</v>
      </c>
      <c r="F35" s="530">
        <v>3</v>
      </c>
      <c r="G35" s="530">
        <v>1</v>
      </c>
      <c r="H35" s="530">
        <v>1</v>
      </c>
      <c r="I35" s="531">
        <v>2</v>
      </c>
      <c r="J35" s="419">
        <v>13</v>
      </c>
      <c r="K35" s="118">
        <v>23</v>
      </c>
      <c r="L35" s="119">
        <v>22</v>
      </c>
      <c r="M35" s="121">
        <v>1171</v>
      </c>
      <c r="N35" s="122">
        <v>1546</v>
      </c>
      <c r="O35" s="123">
        <v>1392</v>
      </c>
      <c r="P35" s="165">
        <f t="shared" si="0"/>
        <v>0</v>
      </c>
      <c r="Q35" s="158">
        <f t="shared" si="1"/>
        <v>0.6666666666666666</v>
      </c>
      <c r="R35" s="158">
        <f t="shared" si="2"/>
        <v>0.4</v>
      </c>
      <c r="S35" s="158">
        <f t="shared" si="3"/>
        <v>0.2727272727272727</v>
      </c>
      <c r="T35" s="158">
        <f t="shared" si="4"/>
        <v>0.25</v>
      </c>
      <c r="U35" s="158">
        <f t="shared" si="5"/>
        <v>0.25</v>
      </c>
      <c r="V35" s="168">
        <f t="shared" si="6"/>
        <v>0.5</v>
      </c>
      <c r="W35" s="167">
        <f t="shared" si="7"/>
        <v>0.35135135135135137</v>
      </c>
      <c r="X35" s="158">
        <v>0.6216216216216216</v>
      </c>
      <c r="Y35" s="159">
        <v>0.5945945945945946</v>
      </c>
      <c r="Z35" s="500">
        <v>0.37</v>
      </c>
      <c r="AA35" s="127">
        <v>0.49</v>
      </c>
      <c r="AB35" s="210">
        <v>0.44</v>
      </c>
    </row>
    <row r="36" spans="1:28" s="129" customFormat="1" ht="13.5" customHeight="1">
      <c r="A36" s="618">
        <v>8</v>
      </c>
      <c r="B36" s="453">
        <v>31</v>
      </c>
      <c r="C36" s="535">
        <v>1</v>
      </c>
      <c r="D36" s="536">
        <v>9</v>
      </c>
      <c r="E36" s="536">
        <v>3</v>
      </c>
      <c r="F36" s="536">
        <v>6</v>
      </c>
      <c r="G36" s="536">
        <v>1</v>
      </c>
      <c r="H36" s="536">
        <v>3</v>
      </c>
      <c r="I36" s="537">
        <v>3</v>
      </c>
      <c r="J36" s="428">
        <v>26</v>
      </c>
      <c r="K36" s="176">
        <v>28</v>
      </c>
      <c r="L36" s="176">
        <v>20</v>
      </c>
      <c r="M36" s="152">
        <v>1070</v>
      </c>
      <c r="N36" s="153">
        <v>1674</v>
      </c>
      <c r="O36" s="154">
        <v>1379</v>
      </c>
      <c r="P36" s="172">
        <f t="shared" si="0"/>
        <v>0.3333333333333333</v>
      </c>
      <c r="Q36" s="173">
        <f t="shared" si="1"/>
        <v>1.5</v>
      </c>
      <c r="R36" s="173">
        <f t="shared" si="2"/>
        <v>0.6</v>
      </c>
      <c r="S36" s="173">
        <f t="shared" si="3"/>
        <v>0.5454545454545454</v>
      </c>
      <c r="T36" s="173">
        <f t="shared" si="4"/>
        <v>0.25</v>
      </c>
      <c r="U36" s="173">
        <f t="shared" si="5"/>
        <v>0.75</v>
      </c>
      <c r="V36" s="179">
        <f t="shared" si="6"/>
        <v>0.75</v>
      </c>
      <c r="W36" s="178">
        <f t="shared" si="7"/>
        <v>0.7027027027027027</v>
      </c>
      <c r="X36" s="173">
        <v>0.7567567567567568</v>
      </c>
      <c r="Y36" s="179">
        <v>0.5405405405405406</v>
      </c>
      <c r="Z36" s="502">
        <v>0.34</v>
      </c>
      <c r="AA36" s="213">
        <v>0.53</v>
      </c>
      <c r="AB36" s="214">
        <v>0.44</v>
      </c>
    </row>
    <row r="37" spans="1:28" s="129" customFormat="1" ht="13.5" customHeight="1">
      <c r="A37" s="616"/>
      <c r="B37" s="459">
        <v>32</v>
      </c>
      <c r="C37" s="529">
        <v>1</v>
      </c>
      <c r="D37" s="530">
        <v>2</v>
      </c>
      <c r="E37" s="530">
        <v>0</v>
      </c>
      <c r="F37" s="530">
        <v>2</v>
      </c>
      <c r="G37" s="530">
        <v>3</v>
      </c>
      <c r="H37" s="530">
        <v>3</v>
      </c>
      <c r="I37" s="531">
        <v>0</v>
      </c>
      <c r="J37" s="419">
        <v>11</v>
      </c>
      <c r="K37" s="118">
        <v>21</v>
      </c>
      <c r="L37" s="118">
        <v>22</v>
      </c>
      <c r="M37" s="121">
        <v>723</v>
      </c>
      <c r="N37" s="122">
        <v>1478</v>
      </c>
      <c r="O37" s="123">
        <v>1370</v>
      </c>
      <c r="P37" s="165">
        <f t="shared" si="0"/>
        <v>0.3333333333333333</v>
      </c>
      <c r="Q37" s="158">
        <f t="shared" si="1"/>
        <v>0.3333333333333333</v>
      </c>
      <c r="R37" s="158">
        <f t="shared" si="2"/>
        <v>0</v>
      </c>
      <c r="S37" s="158">
        <f t="shared" si="3"/>
        <v>0.18181818181818182</v>
      </c>
      <c r="T37" s="158">
        <f t="shared" si="4"/>
        <v>0.75</v>
      </c>
      <c r="U37" s="158">
        <f t="shared" si="5"/>
        <v>0.75</v>
      </c>
      <c r="V37" s="159">
        <f t="shared" si="6"/>
        <v>0</v>
      </c>
      <c r="W37" s="167">
        <f t="shared" si="7"/>
        <v>0.2972972972972973</v>
      </c>
      <c r="X37" s="158">
        <v>0.5675675675675675</v>
      </c>
      <c r="Y37" s="159">
        <v>0.5945945945945946</v>
      </c>
      <c r="Z37" s="500">
        <v>0.24</v>
      </c>
      <c r="AA37" s="206">
        <v>0.47</v>
      </c>
      <c r="AB37" s="207">
        <v>0.44</v>
      </c>
    </row>
    <row r="38" spans="1:28" s="129" customFormat="1" ht="13.5" customHeight="1">
      <c r="A38" s="616"/>
      <c r="B38" s="454">
        <v>33</v>
      </c>
      <c r="C38" s="529">
        <v>0</v>
      </c>
      <c r="D38" s="530">
        <v>5</v>
      </c>
      <c r="E38" s="530">
        <v>4</v>
      </c>
      <c r="F38" s="530">
        <v>5</v>
      </c>
      <c r="G38" s="530">
        <v>3</v>
      </c>
      <c r="H38" s="530">
        <v>1</v>
      </c>
      <c r="I38" s="531">
        <v>3</v>
      </c>
      <c r="J38" s="419">
        <v>21</v>
      </c>
      <c r="K38" s="118">
        <v>21</v>
      </c>
      <c r="L38" s="118">
        <v>20</v>
      </c>
      <c r="M38" s="121">
        <v>987</v>
      </c>
      <c r="N38" s="122">
        <v>1000</v>
      </c>
      <c r="O38" s="123">
        <v>753</v>
      </c>
      <c r="P38" s="165">
        <f t="shared" si="0"/>
        <v>0</v>
      </c>
      <c r="Q38" s="158">
        <f t="shared" si="1"/>
        <v>0.8333333333333334</v>
      </c>
      <c r="R38" s="158">
        <f t="shared" si="2"/>
        <v>0.8</v>
      </c>
      <c r="S38" s="158">
        <f t="shared" si="3"/>
        <v>0.45454545454545453</v>
      </c>
      <c r="T38" s="158">
        <f t="shared" si="4"/>
        <v>0.75</v>
      </c>
      <c r="U38" s="158">
        <f t="shared" si="5"/>
        <v>0.25</v>
      </c>
      <c r="V38" s="159">
        <f t="shared" si="6"/>
        <v>0.75</v>
      </c>
      <c r="W38" s="167">
        <f t="shared" si="7"/>
        <v>0.5675675675675675</v>
      </c>
      <c r="X38" s="158">
        <v>0.5675675675675675</v>
      </c>
      <c r="Y38" s="159">
        <v>0.5405405405405406</v>
      </c>
      <c r="Z38" s="500">
        <v>0.31</v>
      </c>
      <c r="AA38" s="206">
        <v>0.33</v>
      </c>
      <c r="AB38" s="207">
        <v>0.25</v>
      </c>
    </row>
    <row r="39" spans="1:28" s="129" customFormat="1" ht="13.5" customHeight="1">
      <c r="A39" s="617"/>
      <c r="B39" s="456">
        <v>34</v>
      </c>
      <c r="C39" s="532">
        <v>0</v>
      </c>
      <c r="D39" s="533">
        <v>4</v>
      </c>
      <c r="E39" s="533">
        <v>3</v>
      </c>
      <c r="F39" s="533">
        <v>3</v>
      </c>
      <c r="G39" s="533">
        <v>1</v>
      </c>
      <c r="H39" s="533">
        <v>0</v>
      </c>
      <c r="I39" s="534">
        <v>4</v>
      </c>
      <c r="J39" s="422">
        <v>15</v>
      </c>
      <c r="K39" s="133">
        <v>28</v>
      </c>
      <c r="L39" s="133">
        <v>20</v>
      </c>
      <c r="M39" s="135">
        <v>1048</v>
      </c>
      <c r="N39" s="136">
        <v>1550</v>
      </c>
      <c r="O39" s="137">
        <v>1429</v>
      </c>
      <c r="P39" s="169">
        <f t="shared" si="0"/>
        <v>0</v>
      </c>
      <c r="Q39" s="161">
        <f t="shared" si="1"/>
        <v>0.6666666666666666</v>
      </c>
      <c r="R39" s="161">
        <f t="shared" si="2"/>
        <v>0.6</v>
      </c>
      <c r="S39" s="161">
        <f t="shared" si="3"/>
        <v>0.2727272727272727</v>
      </c>
      <c r="T39" s="161">
        <f t="shared" si="4"/>
        <v>0.25</v>
      </c>
      <c r="U39" s="161">
        <f t="shared" si="5"/>
        <v>0</v>
      </c>
      <c r="V39" s="162">
        <f t="shared" si="6"/>
        <v>1</v>
      </c>
      <c r="W39" s="171">
        <f t="shared" si="7"/>
        <v>0.40540540540540543</v>
      </c>
      <c r="X39" s="161">
        <v>0.7567567567567568</v>
      </c>
      <c r="Y39" s="162">
        <v>0.5405405405405406</v>
      </c>
      <c r="Z39" s="501">
        <v>0.33</v>
      </c>
      <c r="AA39" s="208">
        <v>0.49</v>
      </c>
      <c r="AB39" s="209">
        <v>0.45</v>
      </c>
    </row>
    <row r="40" spans="1:28" s="129" customFormat="1" ht="13.5" customHeight="1">
      <c r="A40" s="616">
        <v>9</v>
      </c>
      <c r="B40" s="470">
        <v>35</v>
      </c>
      <c r="C40" s="529">
        <v>0</v>
      </c>
      <c r="D40" s="530">
        <v>3</v>
      </c>
      <c r="E40" s="530">
        <v>7</v>
      </c>
      <c r="F40" s="530">
        <v>4</v>
      </c>
      <c r="G40" s="530">
        <v>2</v>
      </c>
      <c r="H40" s="530">
        <v>1</v>
      </c>
      <c r="I40" s="531">
        <v>1</v>
      </c>
      <c r="J40" s="419">
        <v>18</v>
      </c>
      <c r="K40" s="118">
        <v>33</v>
      </c>
      <c r="L40" s="118">
        <v>19</v>
      </c>
      <c r="M40" s="121">
        <v>1092</v>
      </c>
      <c r="N40" s="122">
        <v>1651</v>
      </c>
      <c r="O40" s="123">
        <v>1287</v>
      </c>
      <c r="P40" s="165">
        <f t="shared" si="0"/>
        <v>0</v>
      </c>
      <c r="Q40" s="158">
        <f t="shared" si="1"/>
        <v>0.5</v>
      </c>
      <c r="R40" s="158">
        <f t="shared" si="2"/>
        <v>1.4</v>
      </c>
      <c r="S40" s="158">
        <f t="shared" si="3"/>
        <v>0.36363636363636365</v>
      </c>
      <c r="T40" s="158">
        <f t="shared" si="4"/>
        <v>0.5</v>
      </c>
      <c r="U40" s="158">
        <f t="shared" si="5"/>
        <v>0.25</v>
      </c>
      <c r="V40" s="159">
        <f t="shared" si="6"/>
        <v>0.25</v>
      </c>
      <c r="W40" s="167">
        <f t="shared" si="7"/>
        <v>0.4864864864864865</v>
      </c>
      <c r="X40" s="158">
        <v>0.8918918918918919</v>
      </c>
      <c r="Y40" s="159">
        <v>0.5135135135135135</v>
      </c>
      <c r="Z40" s="500">
        <v>0.35</v>
      </c>
      <c r="AA40" s="206">
        <v>0.52</v>
      </c>
      <c r="AB40" s="207">
        <v>0.41</v>
      </c>
    </row>
    <row r="41" spans="1:28" s="129" customFormat="1" ht="13.5" customHeight="1">
      <c r="A41" s="616"/>
      <c r="B41" s="470">
        <v>36</v>
      </c>
      <c r="C41" s="529">
        <v>1</v>
      </c>
      <c r="D41" s="530">
        <v>5</v>
      </c>
      <c r="E41" s="530">
        <v>3</v>
      </c>
      <c r="F41" s="530">
        <v>3</v>
      </c>
      <c r="G41" s="530">
        <v>2</v>
      </c>
      <c r="H41" s="530">
        <v>2</v>
      </c>
      <c r="I41" s="531">
        <v>2</v>
      </c>
      <c r="J41" s="419">
        <v>18</v>
      </c>
      <c r="K41" s="118">
        <v>34</v>
      </c>
      <c r="L41" s="118">
        <v>16</v>
      </c>
      <c r="M41" s="121">
        <v>1115</v>
      </c>
      <c r="N41" s="122">
        <v>1611</v>
      </c>
      <c r="O41" s="123">
        <v>1371</v>
      </c>
      <c r="P41" s="165">
        <f t="shared" si="0"/>
        <v>0.3333333333333333</v>
      </c>
      <c r="Q41" s="158">
        <f t="shared" si="1"/>
        <v>0.8333333333333334</v>
      </c>
      <c r="R41" s="158">
        <f t="shared" si="2"/>
        <v>0.6</v>
      </c>
      <c r="S41" s="158">
        <f t="shared" si="3"/>
        <v>0.2727272727272727</v>
      </c>
      <c r="T41" s="158">
        <f t="shared" si="4"/>
        <v>0.5</v>
      </c>
      <c r="U41" s="158">
        <f t="shared" si="5"/>
        <v>0.5</v>
      </c>
      <c r="V41" s="159">
        <f t="shared" si="6"/>
        <v>0.5</v>
      </c>
      <c r="W41" s="167">
        <f t="shared" si="7"/>
        <v>0.4864864864864865</v>
      </c>
      <c r="X41" s="158">
        <v>0.918918918918919</v>
      </c>
      <c r="Y41" s="159">
        <v>0.43243243243243246</v>
      </c>
      <c r="Z41" s="500">
        <v>0.35</v>
      </c>
      <c r="AA41" s="206">
        <v>0.51</v>
      </c>
      <c r="AB41" s="207">
        <v>0.43</v>
      </c>
    </row>
    <row r="42" spans="1:28" s="129" customFormat="1" ht="13.5" customHeight="1">
      <c r="A42" s="616"/>
      <c r="B42" s="470">
        <v>37</v>
      </c>
      <c r="C42" s="529">
        <v>1</v>
      </c>
      <c r="D42" s="530">
        <v>3</v>
      </c>
      <c r="E42" s="530">
        <v>8</v>
      </c>
      <c r="F42" s="530">
        <v>3</v>
      </c>
      <c r="G42" s="530">
        <v>5</v>
      </c>
      <c r="H42" s="530">
        <v>1</v>
      </c>
      <c r="I42" s="531">
        <v>1</v>
      </c>
      <c r="J42" s="419">
        <v>22</v>
      </c>
      <c r="K42" s="118">
        <v>26</v>
      </c>
      <c r="L42" s="118">
        <v>21</v>
      </c>
      <c r="M42" s="121">
        <v>1188</v>
      </c>
      <c r="N42" s="122">
        <v>1607</v>
      </c>
      <c r="O42" s="123">
        <v>1385</v>
      </c>
      <c r="P42" s="165">
        <f t="shared" si="0"/>
        <v>0.3333333333333333</v>
      </c>
      <c r="Q42" s="158">
        <f t="shared" si="1"/>
        <v>0.5</v>
      </c>
      <c r="R42" s="158">
        <f t="shared" si="2"/>
        <v>1.6</v>
      </c>
      <c r="S42" s="158">
        <f t="shared" si="3"/>
        <v>0.2727272727272727</v>
      </c>
      <c r="T42" s="158">
        <f t="shared" si="4"/>
        <v>1.25</v>
      </c>
      <c r="U42" s="158">
        <f t="shared" si="5"/>
        <v>0.25</v>
      </c>
      <c r="V42" s="159">
        <f t="shared" si="6"/>
        <v>0.25</v>
      </c>
      <c r="W42" s="167">
        <f t="shared" si="7"/>
        <v>0.5945945945945946</v>
      </c>
      <c r="X42" s="158">
        <v>0.7027027027027027</v>
      </c>
      <c r="Y42" s="159">
        <v>0.5675675675675675</v>
      </c>
      <c r="Z42" s="500">
        <v>0.38</v>
      </c>
      <c r="AA42" s="206">
        <v>0.51</v>
      </c>
      <c r="AB42" s="207">
        <v>0.44</v>
      </c>
    </row>
    <row r="43" spans="1:28" s="129" customFormat="1" ht="13.5" customHeight="1">
      <c r="A43" s="616"/>
      <c r="B43" s="470">
        <v>38</v>
      </c>
      <c r="C43" s="529">
        <v>0</v>
      </c>
      <c r="D43" s="530">
        <v>2</v>
      </c>
      <c r="E43" s="530">
        <v>5</v>
      </c>
      <c r="F43" s="530">
        <v>4</v>
      </c>
      <c r="G43" s="530">
        <v>0</v>
      </c>
      <c r="H43" s="530">
        <v>1</v>
      </c>
      <c r="I43" s="531">
        <v>0</v>
      </c>
      <c r="J43" s="419">
        <v>12</v>
      </c>
      <c r="K43" s="118">
        <v>20</v>
      </c>
      <c r="L43" s="118">
        <v>13</v>
      </c>
      <c r="M43" s="121">
        <v>997</v>
      </c>
      <c r="N43" s="122">
        <v>1553</v>
      </c>
      <c r="O43" s="123">
        <v>1174</v>
      </c>
      <c r="P43" s="165">
        <f t="shared" si="0"/>
        <v>0</v>
      </c>
      <c r="Q43" s="158">
        <f t="shared" si="1"/>
        <v>0.3333333333333333</v>
      </c>
      <c r="R43" s="158">
        <f t="shared" si="2"/>
        <v>1</v>
      </c>
      <c r="S43" s="158">
        <f t="shared" si="3"/>
        <v>0.36363636363636365</v>
      </c>
      <c r="T43" s="158">
        <f t="shared" si="4"/>
        <v>0</v>
      </c>
      <c r="U43" s="158">
        <f t="shared" si="5"/>
        <v>0.25</v>
      </c>
      <c r="V43" s="159">
        <f t="shared" si="6"/>
        <v>0</v>
      </c>
      <c r="W43" s="167">
        <f t="shared" si="7"/>
        <v>0.32432432432432434</v>
      </c>
      <c r="X43" s="158">
        <v>0.5405405405405406</v>
      </c>
      <c r="Y43" s="159">
        <v>0.35135135135135137</v>
      </c>
      <c r="Z43" s="500">
        <v>0.32</v>
      </c>
      <c r="AA43" s="206">
        <v>0.5</v>
      </c>
      <c r="AB43" s="207">
        <v>0.37</v>
      </c>
    </row>
    <row r="44" spans="1:28" s="129" customFormat="1" ht="13.5" customHeight="1">
      <c r="A44" s="617"/>
      <c r="B44" s="469">
        <v>39</v>
      </c>
      <c r="C44" s="532">
        <v>0</v>
      </c>
      <c r="D44" s="533">
        <v>1</v>
      </c>
      <c r="E44" s="533">
        <v>3</v>
      </c>
      <c r="F44" s="533">
        <v>4</v>
      </c>
      <c r="G44" s="533">
        <v>4</v>
      </c>
      <c r="H44" s="533">
        <v>1</v>
      </c>
      <c r="I44" s="534">
        <v>0</v>
      </c>
      <c r="J44" s="422">
        <v>13</v>
      </c>
      <c r="K44" s="133">
        <v>13</v>
      </c>
      <c r="L44" s="133">
        <v>13</v>
      </c>
      <c r="M44" s="135">
        <v>1020</v>
      </c>
      <c r="N44" s="136">
        <v>1170</v>
      </c>
      <c r="O44" s="137">
        <v>1105</v>
      </c>
      <c r="P44" s="169">
        <f t="shared" si="0"/>
        <v>0</v>
      </c>
      <c r="Q44" s="161">
        <f t="shared" si="1"/>
        <v>0.16666666666666666</v>
      </c>
      <c r="R44" s="161">
        <f t="shared" si="2"/>
        <v>0.6</v>
      </c>
      <c r="S44" s="161">
        <f t="shared" si="3"/>
        <v>0.36363636363636365</v>
      </c>
      <c r="T44" s="161">
        <f t="shared" si="4"/>
        <v>1</v>
      </c>
      <c r="U44" s="161">
        <f t="shared" si="5"/>
        <v>0.25</v>
      </c>
      <c r="V44" s="162">
        <f t="shared" si="6"/>
        <v>0</v>
      </c>
      <c r="W44" s="171">
        <f t="shared" si="7"/>
        <v>0.35135135135135137</v>
      </c>
      <c r="X44" s="161">
        <v>0.35135135135135137</v>
      </c>
      <c r="Y44" s="162">
        <v>0.35135135135135137</v>
      </c>
      <c r="Z44" s="501">
        <v>0.32</v>
      </c>
      <c r="AA44" s="208">
        <v>0.37</v>
      </c>
      <c r="AB44" s="209">
        <v>0.35</v>
      </c>
    </row>
    <row r="45" spans="1:28" s="129" customFormat="1" ht="13.5" customHeight="1">
      <c r="A45" s="618">
        <v>10</v>
      </c>
      <c r="B45" s="471">
        <v>40</v>
      </c>
      <c r="C45" s="535">
        <v>0</v>
      </c>
      <c r="D45" s="536">
        <v>6</v>
      </c>
      <c r="E45" s="536">
        <v>1</v>
      </c>
      <c r="F45" s="536">
        <v>8</v>
      </c>
      <c r="G45" s="536">
        <v>1</v>
      </c>
      <c r="H45" s="536">
        <v>0</v>
      </c>
      <c r="I45" s="537">
        <v>2</v>
      </c>
      <c r="J45" s="428">
        <v>18</v>
      </c>
      <c r="K45" s="176">
        <v>27</v>
      </c>
      <c r="L45" s="176">
        <v>20</v>
      </c>
      <c r="M45" s="152">
        <v>1089</v>
      </c>
      <c r="N45" s="153">
        <v>1371</v>
      </c>
      <c r="O45" s="154">
        <v>1202</v>
      </c>
      <c r="P45" s="172">
        <f t="shared" si="0"/>
        <v>0</v>
      </c>
      <c r="Q45" s="173">
        <f t="shared" si="1"/>
        <v>1</v>
      </c>
      <c r="R45" s="173">
        <f t="shared" si="2"/>
        <v>0.2</v>
      </c>
      <c r="S45" s="173">
        <f t="shared" si="3"/>
        <v>0.7272727272727273</v>
      </c>
      <c r="T45" s="173">
        <f t="shared" si="4"/>
        <v>0.25</v>
      </c>
      <c r="U45" s="173">
        <f t="shared" si="5"/>
        <v>0</v>
      </c>
      <c r="V45" s="179">
        <f t="shared" si="6"/>
        <v>0.5</v>
      </c>
      <c r="W45" s="178">
        <f t="shared" si="7"/>
        <v>0.4864864864864865</v>
      </c>
      <c r="X45" s="173">
        <v>0.7297297297297297</v>
      </c>
      <c r="Y45" s="179">
        <v>0.5405405405405406</v>
      </c>
      <c r="Z45" s="502">
        <v>0.35</v>
      </c>
      <c r="AA45" s="213">
        <v>0.43</v>
      </c>
      <c r="AB45" s="214">
        <v>0.38</v>
      </c>
    </row>
    <row r="46" spans="1:28" s="129" customFormat="1" ht="13.5" customHeight="1">
      <c r="A46" s="616"/>
      <c r="B46" s="470">
        <v>41</v>
      </c>
      <c r="C46" s="529">
        <v>0</v>
      </c>
      <c r="D46" s="530">
        <v>2</v>
      </c>
      <c r="E46" s="530">
        <v>2</v>
      </c>
      <c r="F46" s="530">
        <v>5</v>
      </c>
      <c r="G46" s="530">
        <v>1</v>
      </c>
      <c r="H46" s="530">
        <v>1</v>
      </c>
      <c r="I46" s="531">
        <v>3</v>
      </c>
      <c r="J46" s="419">
        <v>14</v>
      </c>
      <c r="K46" s="118">
        <v>26</v>
      </c>
      <c r="L46" s="118">
        <v>15</v>
      </c>
      <c r="M46" s="121">
        <v>1195</v>
      </c>
      <c r="N46" s="122">
        <v>1406</v>
      </c>
      <c r="O46" s="123">
        <v>1177</v>
      </c>
      <c r="P46" s="165">
        <f t="shared" si="0"/>
        <v>0</v>
      </c>
      <c r="Q46" s="158">
        <f t="shared" si="1"/>
        <v>0.3333333333333333</v>
      </c>
      <c r="R46" s="158">
        <f t="shared" si="2"/>
        <v>0.4</v>
      </c>
      <c r="S46" s="158">
        <f t="shared" si="3"/>
        <v>0.45454545454545453</v>
      </c>
      <c r="T46" s="158">
        <f t="shared" si="4"/>
        <v>0.25</v>
      </c>
      <c r="U46" s="158">
        <f t="shared" si="5"/>
        <v>0.25</v>
      </c>
      <c r="V46" s="159">
        <f t="shared" si="6"/>
        <v>0.75</v>
      </c>
      <c r="W46" s="167">
        <f t="shared" si="7"/>
        <v>0.3783783783783784</v>
      </c>
      <c r="X46" s="158">
        <v>0.7027027027027027</v>
      </c>
      <c r="Y46" s="159">
        <v>0.40540540540540543</v>
      </c>
      <c r="Z46" s="500">
        <v>0.38</v>
      </c>
      <c r="AA46" s="206">
        <v>0.44</v>
      </c>
      <c r="AB46" s="207">
        <v>0.37</v>
      </c>
    </row>
    <row r="47" spans="1:28" s="129" customFormat="1" ht="13.5" customHeight="1">
      <c r="A47" s="616"/>
      <c r="B47" s="470">
        <v>42</v>
      </c>
      <c r="C47" s="529">
        <v>1</v>
      </c>
      <c r="D47" s="530">
        <v>2</v>
      </c>
      <c r="E47" s="530">
        <v>6</v>
      </c>
      <c r="F47" s="530">
        <v>5</v>
      </c>
      <c r="G47" s="530">
        <v>0</v>
      </c>
      <c r="H47" s="530">
        <v>1</v>
      </c>
      <c r="I47" s="531">
        <v>3</v>
      </c>
      <c r="J47" s="419">
        <v>18</v>
      </c>
      <c r="K47" s="118">
        <v>19</v>
      </c>
      <c r="L47" s="118">
        <v>10</v>
      </c>
      <c r="M47" s="121">
        <v>1162</v>
      </c>
      <c r="N47" s="122">
        <v>1379</v>
      </c>
      <c r="O47" s="123">
        <v>1129</v>
      </c>
      <c r="P47" s="165">
        <f t="shared" si="0"/>
        <v>0.3333333333333333</v>
      </c>
      <c r="Q47" s="158">
        <f t="shared" si="1"/>
        <v>0.3333333333333333</v>
      </c>
      <c r="R47" s="158">
        <f t="shared" si="2"/>
        <v>1.2</v>
      </c>
      <c r="S47" s="158">
        <f t="shared" si="3"/>
        <v>0.45454545454545453</v>
      </c>
      <c r="T47" s="158">
        <f t="shared" si="4"/>
        <v>0</v>
      </c>
      <c r="U47" s="158">
        <f t="shared" si="5"/>
        <v>0.25</v>
      </c>
      <c r="V47" s="159">
        <f t="shared" si="6"/>
        <v>0.75</v>
      </c>
      <c r="W47" s="167">
        <f t="shared" si="7"/>
        <v>0.4864864864864865</v>
      </c>
      <c r="X47" s="158">
        <v>0.5135135135135135</v>
      </c>
      <c r="Y47" s="159">
        <v>0.2702702702702703</v>
      </c>
      <c r="Z47" s="500">
        <v>0.37</v>
      </c>
      <c r="AA47" s="206">
        <v>0.44</v>
      </c>
      <c r="AB47" s="207">
        <v>0.36</v>
      </c>
    </row>
    <row r="48" spans="1:28" s="129" customFormat="1" ht="13.5" customHeight="1">
      <c r="A48" s="616"/>
      <c r="B48" s="470">
        <v>43</v>
      </c>
      <c r="C48" s="529">
        <v>2</v>
      </c>
      <c r="D48" s="530">
        <v>8</v>
      </c>
      <c r="E48" s="530">
        <v>3</v>
      </c>
      <c r="F48" s="530">
        <v>3</v>
      </c>
      <c r="G48" s="530">
        <v>1</v>
      </c>
      <c r="H48" s="530">
        <v>1</v>
      </c>
      <c r="I48" s="531">
        <v>1</v>
      </c>
      <c r="J48" s="419">
        <v>19</v>
      </c>
      <c r="K48" s="118">
        <v>23</v>
      </c>
      <c r="L48" s="118">
        <v>17</v>
      </c>
      <c r="M48" s="121">
        <v>1074</v>
      </c>
      <c r="N48" s="122">
        <v>1347</v>
      </c>
      <c r="O48" s="123">
        <v>1077</v>
      </c>
      <c r="P48" s="165">
        <f t="shared" si="0"/>
        <v>0.6666666666666666</v>
      </c>
      <c r="Q48" s="158">
        <f t="shared" si="1"/>
        <v>1.3333333333333333</v>
      </c>
      <c r="R48" s="158">
        <f t="shared" si="2"/>
        <v>0.6</v>
      </c>
      <c r="S48" s="158">
        <f t="shared" si="3"/>
        <v>0.2727272727272727</v>
      </c>
      <c r="T48" s="158">
        <f t="shared" si="4"/>
        <v>0.25</v>
      </c>
      <c r="U48" s="158">
        <f t="shared" si="5"/>
        <v>0.25</v>
      </c>
      <c r="V48" s="159">
        <f t="shared" si="6"/>
        <v>0.25</v>
      </c>
      <c r="W48" s="167">
        <f t="shared" si="7"/>
        <v>0.5135135135135135</v>
      </c>
      <c r="X48" s="158">
        <v>0.6216216216216216</v>
      </c>
      <c r="Y48" s="159">
        <v>0.4594594594594595</v>
      </c>
      <c r="Z48" s="500">
        <v>0.34</v>
      </c>
      <c r="AA48" s="206">
        <v>0.43</v>
      </c>
      <c r="AB48" s="207">
        <v>0.34</v>
      </c>
    </row>
    <row r="49" spans="1:28" s="129" customFormat="1" ht="13.5" customHeight="1">
      <c r="A49" s="618">
        <v>11</v>
      </c>
      <c r="B49" s="471">
        <v>44</v>
      </c>
      <c r="C49" s="609">
        <v>0</v>
      </c>
      <c r="D49" s="536">
        <v>2</v>
      </c>
      <c r="E49" s="536">
        <v>5</v>
      </c>
      <c r="F49" s="536">
        <v>2</v>
      </c>
      <c r="G49" s="536">
        <v>3</v>
      </c>
      <c r="H49" s="536">
        <v>2</v>
      </c>
      <c r="I49" s="537">
        <v>4</v>
      </c>
      <c r="J49" s="428">
        <v>18</v>
      </c>
      <c r="K49" s="176">
        <v>17</v>
      </c>
      <c r="L49" s="176">
        <v>25</v>
      </c>
      <c r="M49" s="152">
        <v>1165</v>
      </c>
      <c r="N49" s="153">
        <v>1368</v>
      </c>
      <c r="O49" s="154">
        <v>1196</v>
      </c>
      <c r="P49" s="172">
        <f t="shared" si="0"/>
        <v>0</v>
      </c>
      <c r="Q49" s="173">
        <f t="shared" si="1"/>
        <v>0.3333333333333333</v>
      </c>
      <c r="R49" s="173">
        <f t="shared" si="2"/>
        <v>1</v>
      </c>
      <c r="S49" s="173">
        <f t="shared" si="3"/>
        <v>0.18181818181818182</v>
      </c>
      <c r="T49" s="173">
        <f t="shared" si="4"/>
        <v>0.75</v>
      </c>
      <c r="U49" s="173">
        <f t="shared" si="5"/>
        <v>0.5</v>
      </c>
      <c r="V49" s="179">
        <f t="shared" si="6"/>
        <v>1</v>
      </c>
      <c r="W49" s="178">
        <f t="shared" si="7"/>
        <v>0.4864864864864865</v>
      </c>
      <c r="X49" s="173">
        <v>0.4594594594594595</v>
      </c>
      <c r="Y49" s="179">
        <v>0.6756756756756757</v>
      </c>
      <c r="Z49" s="502">
        <v>0.37</v>
      </c>
      <c r="AA49" s="213">
        <v>0.43</v>
      </c>
      <c r="AB49" s="214">
        <v>0.38</v>
      </c>
    </row>
    <row r="50" spans="1:28" s="129" customFormat="1" ht="13.5" customHeight="1">
      <c r="A50" s="616"/>
      <c r="B50" s="557">
        <v>45</v>
      </c>
      <c r="C50" s="540">
        <v>0</v>
      </c>
      <c r="D50" s="530">
        <v>8</v>
      </c>
      <c r="E50" s="530">
        <v>3</v>
      </c>
      <c r="F50" s="530">
        <v>4</v>
      </c>
      <c r="G50" s="530">
        <v>3</v>
      </c>
      <c r="H50" s="530">
        <v>2</v>
      </c>
      <c r="I50" s="531">
        <v>1</v>
      </c>
      <c r="J50" s="419">
        <v>21</v>
      </c>
      <c r="K50" s="118">
        <v>18</v>
      </c>
      <c r="L50" s="118">
        <v>20</v>
      </c>
      <c r="M50" s="121">
        <v>1144</v>
      </c>
      <c r="N50" s="122">
        <v>1226</v>
      </c>
      <c r="O50" s="123">
        <v>1040</v>
      </c>
      <c r="P50" s="165">
        <f t="shared" si="0"/>
        <v>0</v>
      </c>
      <c r="Q50" s="158">
        <f t="shared" si="1"/>
        <v>1.3333333333333333</v>
      </c>
      <c r="R50" s="158">
        <f t="shared" si="2"/>
        <v>0.6</v>
      </c>
      <c r="S50" s="158">
        <f t="shared" si="3"/>
        <v>0.36363636363636365</v>
      </c>
      <c r="T50" s="158">
        <f t="shared" si="4"/>
        <v>0.75</v>
      </c>
      <c r="U50" s="158">
        <f t="shared" si="5"/>
        <v>0.5</v>
      </c>
      <c r="V50" s="159">
        <f t="shared" si="6"/>
        <v>0.25</v>
      </c>
      <c r="W50" s="167">
        <f t="shared" si="7"/>
        <v>0.5675675675675675</v>
      </c>
      <c r="X50" s="158">
        <v>0.4864864864864865</v>
      </c>
      <c r="Y50" s="159">
        <v>0.5405405405405406</v>
      </c>
      <c r="Z50" s="500">
        <v>0.36</v>
      </c>
      <c r="AA50" s="206">
        <v>0.39</v>
      </c>
      <c r="AB50" s="207">
        <v>0.33</v>
      </c>
    </row>
    <row r="51" spans="1:28" s="129" customFormat="1" ht="13.5" customHeight="1">
      <c r="A51" s="616"/>
      <c r="B51" s="557">
        <v>46</v>
      </c>
      <c r="C51" s="540">
        <v>1</v>
      </c>
      <c r="D51" s="530">
        <v>5</v>
      </c>
      <c r="E51" s="530">
        <v>6</v>
      </c>
      <c r="F51" s="530">
        <v>6</v>
      </c>
      <c r="G51" s="530">
        <v>5</v>
      </c>
      <c r="H51" s="530">
        <v>2</v>
      </c>
      <c r="I51" s="531">
        <v>1</v>
      </c>
      <c r="J51" s="419">
        <v>26</v>
      </c>
      <c r="K51" s="118">
        <v>26</v>
      </c>
      <c r="L51" s="118">
        <v>22</v>
      </c>
      <c r="M51" s="121">
        <v>1105</v>
      </c>
      <c r="N51" s="122">
        <v>1320</v>
      </c>
      <c r="O51" s="123">
        <v>1248</v>
      </c>
      <c r="P51" s="165">
        <f t="shared" si="0"/>
        <v>0.3333333333333333</v>
      </c>
      <c r="Q51" s="158">
        <f t="shared" si="1"/>
        <v>0.8333333333333334</v>
      </c>
      <c r="R51" s="158">
        <f t="shared" si="2"/>
        <v>1.2</v>
      </c>
      <c r="S51" s="158">
        <f t="shared" si="3"/>
        <v>0.5454545454545454</v>
      </c>
      <c r="T51" s="158">
        <f t="shared" si="4"/>
        <v>1.25</v>
      </c>
      <c r="U51" s="158">
        <f t="shared" si="5"/>
        <v>0.5</v>
      </c>
      <c r="V51" s="159">
        <f t="shared" si="6"/>
        <v>0.25</v>
      </c>
      <c r="W51" s="167">
        <f t="shared" si="7"/>
        <v>0.7027027027027027</v>
      </c>
      <c r="X51" s="158">
        <v>0.7027027027027027</v>
      </c>
      <c r="Y51" s="159">
        <v>0.5945945945945946</v>
      </c>
      <c r="Z51" s="500">
        <v>0.35</v>
      </c>
      <c r="AA51" s="206">
        <v>0.42</v>
      </c>
      <c r="AB51" s="207">
        <v>0.39</v>
      </c>
    </row>
    <row r="52" spans="1:28" s="129" customFormat="1" ht="13.5" customHeight="1">
      <c r="A52" s="617"/>
      <c r="B52" s="557">
        <v>47</v>
      </c>
      <c r="C52" s="540">
        <v>0</v>
      </c>
      <c r="D52" s="530">
        <v>4</v>
      </c>
      <c r="E52" s="530">
        <v>2</v>
      </c>
      <c r="F52" s="530">
        <v>7</v>
      </c>
      <c r="G52" s="530">
        <v>2</v>
      </c>
      <c r="H52" s="530">
        <v>3</v>
      </c>
      <c r="I52" s="531">
        <v>1</v>
      </c>
      <c r="J52" s="422">
        <v>19</v>
      </c>
      <c r="K52" s="133">
        <v>23</v>
      </c>
      <c r="L52" s="133">
        <v>18</v>
      </c>
      <c r="M52" s="135">
        <v>1084</v>
      </c>
      <c r="N52" s="136">
        <v>1427</v>
      </c>
      <c r="O52" s="137">
        <v>1110</v>
      </c>
      <c r="P52" s="169">
        <f t="shared" si="0"/>
        <v>0</v>
      </c>
      <c r="Q52" s="161">
        <f t="shared" si="1"/>
        <v>0.6666666666666666</v>
      </c>
      <c r="R52" s="161">
        <f t="shared" si="2"/>
        <v>0.4</v>
      </c>
      <c r="S52" s="161">
        <f t="shared" si="3"/>
        <v>0.6363636363636364</v>
      </c>
      <c r="T52" s="161">
        <f t="shared" si="4"/>
        <v>0.5</v>
      </c>
      <c r="U52" s="161">
        <f t="shared" si="5"/>
        <v>0.75</v>
      </c>
      <c r="V52" s="162">
        <f t="shared" si="6"/>
        <v>0.25</v>
      </c>
      <c r="W52" s="171">
        <f t="shared" si="7"/>
        <v>0.5135135135135135</v>
      </c>
      <c r="X52" s="161">
        <v>0.6216216216216216</v>
      </c>
      <c r="Y52" s="162">
        <v>0.4864864864864865</v>
      </c>
      <c r="Z52" s="501">
        <v>0.34</v>
      </c>
      <c r="AA52" s="138">
        <v>0.45</v>
      </c>
      <c r="AB52" s="149">
        <v>0.35</v>
      </c>
    </row>
    <row r="53" spans="1:28" s="129" customFormat="1" ht="13.5" customHeight="1">
      <c r="A53" s="618">
        <v>12</v>
      </c>
      <c r="B53" s="471">
        <v>48</v>
      </c>
      <c r="C53" s="609">
        <v>2</v>
      </c>
      <c r="D53" s="536">
        <v>4</v>
      </c>
      <c r="E53" s="536">
        <v>4</v>
      </c>
      <c r="F53" s="536">
        <v>4</v>
      </c>
      <c r="G53" s="536">
        <v>2</v>
      </c>
      <c r="H53" s="536">
        <v>1</v>
      </c>
      <c r="I53" s="537">
        <v>3</v>
      </c>
      <c r="J53" s="428">
        <v>20</v>
      </c>
      <c r="K53" s="176">
        <v>13</v>
      </c>
      <c r="L53" s="176">
        <v>24</v>
      </c>
      <c r="M53" s="152">
        <v>988</v>
      </c>
      <c r="N53" s="153">
        <v>1218</v>
      </c>
      <c r="O53" s="154">
        <v>1239</v>
      </c>
      <c r="P53" s="172">
        <f t="shared" si="0"/>
        <v>0.6666666666666666</v>
      </c>
      <c r="Q53" s="173">
        <f t="shared" si="1"/>
        <v>0.6666666666666666</v>
      </c>
      <c r="R53" s="173">
        <f t="shared" si="2"/>
        <v>0.8</v>
      </c>
      <c r="S53" s="173">
        <f t="shared" si="3"/>
        <v>0.36363636363636365</v>
      </c>
      <c r="T53" s="173">
        <f t="shared" si="4"/>
        <v>0.5</v>
      </c>
      <c r="U53" s="173">
        <f t="shared" si="5"/>
        <v>0.25</v>
      </c>
      <c r="V53" s="179">
        <f t="shared" si="6"/>
        <v>0.75</v>
      </c>
      <c r="W53" s="178">
        <f t="shared" si="7"/>
        <v>0.5405405405405406</v>
      </c>
      <c r="X53" s="173">
        <v>0.35135135135135137</v>
      </c>
      <c r="Y53" s="179">
        <v>0.6486486486486487</v>
      </c>
      <c r="Z53" s="502">
        <v>0.31</v>
      </c>
      <c r="AA53" s="145">
        <v>0.39</v>
      </c>
      <c r="AB53" s="146">
        <v>0.39</v>
      </c>
    </row>
    <row r="54" spans="1:28" s="129" customFormat="1" ht="13.5" customHeight="1">
      <c r="A54" s="616"/>
      <c r="B54" s="470">
        <v>49</v>
      </c>
      <c r="C54" s="540">
        <v>2</v>
      </c>
      <c r="D54" s="540">
        <v>4</v>
      </c>
      <c r="E54" s="530">
        <v>7</v>
      </c>
      <c r="F54" s="530">
        <v>9</v>
      </c>
      <c r="G54" s="530">
        <v>1</v>
      </c>
      <c r="H54" s="530">
        <v>2</v>
      </c>
      <c r="I54" s="531">
        <v>1</v>
      </c>
      <c r="J54" s="419">
        <v>26</v>
      </c>
      <c r="K54" s="118">
        <v>16</v>
      </c>
      <c r="L54" s="118">
        <v>19</v>
      </c>
      <c r="M54" s="121">
        <v>1033</v>
      </c>
      <c r="N54" s="122">
        <v>1218</v>
      </c>
      <c r="O54" s="123">
        <v>1125</v>
      </c>
      <c r="P54" s="165">
        <f t="shared" si="0"/>
        <v>0.6666666666666666</v>
      </c>
      <c r="Q54" s="158">
        <f t="shared" si="1"/>
        <v>0.6666666666666666</v>
      </c>
      <c r="R54" s="158">
        <f t="shared" si="2"/>
        <v>1.4</v>
      </c>
      <c r="S54" s="158">
        <f t="shared" si="3"/>
        <v>0.8181818181818182</v>
      </c>
      <c r="T54" s="158">
        <f t="shared" si="4"/>
        <v>0.25</v>
      </c>
      <c r="U54" s="158">
        <f t="shared" si="5"/>
        <v>0.5</v>
      </c>
      <c r="V54" s="159">
        <f t="shared" si="6"/>
        <v>0.25</v>
      </c>
      <c r="W54" s="167">
        <f t="shared" si="7"/>
        <v>0.7027027027027027</v>
      </c>
      <c r="X54" s="158">
        <v>0.43243243243243246</v>
      </c>
      <c r="Y54" s="159">
        <v>0.5135135135135135</v>
      </c>
      <c r="Z54" s="500">
        <v>0.33</v>
      </c>
      <c r="AA54" s="206">
        <v>0.38</v>
      </c>
      <c r="AB54" s="207">
        <v>0.35</v>
      </c>
    </row>
    <row r="55" spans="1:28" s="129" customFormat="1" ht="13.5" customHeight="1">
      <c r="A55" s="616"/>
      <c r="B55" s="470">
        <v>50</v>
      </c>
      <c r="C55" s="540">
        <v>2</v>
      </c>
      <c r="D55" s="530">
        <v>4</v>
      </c>
      <c r="E55" s="530">
        <v>6</v>
      </c>
      <c r="F55" s="530">
        <v>6</v>
      </c>
      <c r="G55" s="530">
        <v>3</v>
      </c>
      <c r="H55" s="530">
        <v>0</v>
      </c>
      <c r="I55" s="531">
        <v>1</v>
      </c>
      <c r="J55" s="419">
        <v>22</v>
      </c>
      <c r="K55" s="118">
        <v>26</v>
      </c>
      <c r="L55" s="118">
        <v>20</v>
      </c>
      <c r="M55" s="121">
        <v>1051</v>
      </c>
      <c r="N55" s="122">
        <v>1237</v>
      </c>
      <c r="O55" s="123">
        <v>1148</v>
      </c>
      <c r="P55" s="165">
        <f t="shared" si="0"/>
        <v>0.6666666666666666</v>
      </c>
      <c r="Q55" s="158">
        <f t="shared" si="1"/>
        <v>0.6666666666666666</v>
      </c>
      <c r="R55" s="158">
        <f t="shared" si="2"/>
        <v>1.2</v>
      </c>
      <c r="S55" s="158">
        <f t="shared" si="3"/>
        <v>0.5454545454545454</v>
      </c>
      <c r="T55" s="158">
        <f t="shared" si="4"/>
        <v>0.75</v>
      </c>
      <c r="U55" s="158">
        <f t="shared" si="5"/>
        <v>0</v>
      </c>
      <c r="V55" s="159">
        <f t="shared" si="6"/>
        <v>0.25</v>
      </c>
      <c r="W55" s="167">
        <f t="shared" si="7"/>
        <v>0.5945945945945946</v>
      </c>
      <c r="X55" s="158">
        <v>0.7027027027027027</v>
      </c>
      <c r="Y55" s="159">
        <v>0.5555555555555556</v>
      </c>
      <c r="Z55" s="500">
        <v>0.33</v>
      </c>
      <c r="AA55" s="206">
        <v>0.39</v>
      </c>
      <c r="AB55" s="207">
        <v>0.36</v>
      </c>
    </row>
    <row r="56" spans="1:28" s="129" customFormat="1" ht="13.5" customHeight="1">
      <c r="A56" s="616"/>
      <c r="B56" s="470">
        <v>51</v>
      </c>
      <c r="C56" s="540">
        <v>0</v>
      </c>
      <c r="D56" s="530">
        <v>6</v>
      </c>
      <c r="E56" s="530">
        <v>6</v>
      </c>
      <c r="F56" s="530">
        <v>1</v>
      </c>
      <c r="G56" s="530">
        <v>1</v>
      </c>
      <c r="H56" s="530">
        <v>5</v>
      </c>
      <c r="I56" s="531">
        <v>3</v>
      </c>
      <c r="J56" s="419">
        <v>22</v>
      </c>
      <c r="K56" s="118">
        <v>9</v>
      </c>
      <c r="L56" s="118">
        <v>24</v>
      </c>
      <c r="M56" s="121">
        <v>1009</v>
      </c>
      <c r="N56" s="122">
        <v>1207</v>
      </c>
      <c r="O56" s="123">
        <v>1051</v>
      </c>
      <c r="P56" s="165">
        <f t="shared" si="0"/>
        <v>0</v>
      </c>
      <c r="Q56" s="158">
        <f t="shared" si="1"/>
        <v>1</v>
      </c>
      <c r="R56" s="158">
        <f t="shared" si="2"/>
        <v>1.2</v>
      </c>
      <c r="S56" s="158">
        <f t="shared" si="3"/>
        <v>0.09090909090909091</v>
      </c>
      <c r="T56" s="158">
        <f t="shared" si="4"/>
        <v>0.25</v>
      </c>
      <c r="U56" s="158">
        <f t="shared" si="5"/>
        <v>1.25</v>
      </c>
      <c r="V56" s="159">
        <f t="shared" si="6"/>
        <v>0.75</v>
      </c>
      <c r="W56" s="167">
        <f t="shared" si="7"/>
        <v>0.5945945945945946</v>
      </c>
      <c r="X56" s="158">
        <v>0.24324324324324326</v>
      </c>
      <c r="Y56" s="159">
        <v>0.6486486486486487</v>
      </c>
      <c r="Z56" s="500">
        <v>0.32</v>
      </c>
      <c r="AA56" s="206">
        <v>0.38</v>
      </c>
      <c r="AB56" s="207">
        <v>0.33</v>
      </c>
    </row>
    <row r="57" spans="1:28" s="129" customFormat="1" ht="13.5" customHeight="1">
      <c r="A57" s="616"/>
      <c r="B57" s="470">
        <v>52</v>
      </c>
      <c r="C57" s="540">
        <v>1</v>
      </c>
      <c r="D57" s="530">
        <v>2</v>
      </c>
      <c r="E57" s="530">
        <v>2</v>
      </c>
      <c r="F57" s="530">
        <v>5</v>
      </c>
      <c r="G57" s="530">
        <v>3</v>
      </c>
      <c r="H57" s="530">
        <v>1</v>
      </c>
      <c r="I57" s="531">
        <v>0</v>
      </c>
      <c r="J57" s="419">
        <v>14</v>
      </c>
      <c r="K57" s="118">
        <v>30</v>
      </c>
      <c r="L57" s="118">
        <v>25</v>
      </c>
      <c r="M57" s="121">
        <v>572</v>
      </c>
      <c r="N57" s="122">
        <v>1116</v>
      </c>
      <c r="O57" s="123">
        <v>1078</v>
      </c>
      <c r="P57" s="165">
        <f>C57/3</f>
        <v>0.3333333333333333</v>
      </c>
      <c r="Q57" s="158">
        <f>D57/6</f>
        <v>0.3333333333333333</v>
      </c>
      <c r="R57" s="158">
        <f>E57/5</f>
        <v>0.4</v>
      </c>
      <c r="S57" s="158">
        <f>F57/11</f>
        <v>0.45454545454545453</v>
      </c>
      <c r="T57" s="158">
        <f>G57/4</f>
        <v>0.75</v>
      </c>
      <c r="U57" s="158">
        <f>H57/4</f>
        <v>0.25</v>
      </c>
      <c r="V57" s="159">
        <f>I57/4</f>
        <v>0</v>
      </c>
      <c r="W57" s="167">
        <f>J57/37</f>
        <v>0.3783783783783784</v>
      </c>
      <c r="X57" s="158">
        <v>0.8108108108108109</v>
      </c>
      <c r="Y57" s="159">
        <v>0.6756756756756757</v>
      </c>
      <c r="Z57" s="500">
        <v>0.18</v>
      </c>
      <c r="AA57" s="206">
        <v>0.35</v>
      </c>
      <c r="AB57" s="207">
        <v>0.34</v>
      </c>
    </row>
    <row r="58" spans="1:28" s="129" customFormat="1" ht="13.5" customHeight="1">
      <c r="A58" s="635"/>
      <c r="B58" s="614">
        <v>53</v>
      </c>
      <c r="C58" s="597" t="s">
        <v>58</v>
      </c>
      <c r="D58" s="582" t="s">
        <v>58</v>
      </c>
      <c r="E58" s="582" t="s">
        <v>58</v>
      </c>
      <c r="F58" s="582" t="s">
        <v>58</v>
      </c>
      <c r="G58" s="582" t="s">
        <v>58</v>
      </c>
      <c r="H58" s="582" t="s">
        <v>58</v>
      </c>
      <c r="I58" s="583" t="s">
        <v>58</v>
      </c>
      <c r="J58" s="573" t="s">
        <v>58</v>
      </c>
      <c r="K58" s="598">
        <v>15</v>
      </c>
      <c r="L58" s="461" t="s">
        <v>74</v>
      </c>
      <c r="M58" s="584" t="s">
        <v>58</v>
      </c>
      <c r="N58" s="300">
        <v>558</v>
      </c>
      <c r="O58" s="475" t="s">
        <v>58</v>
      </c>
      <c r="P58" s="574" t="s">
        <v>58</v>
      </c>
      <c r="Q58" s="477" t="s">
        <v>58</v>
      </c>
      <c r="R58" s="477" t="s">
        <v>58</v>
      </c>
      <c r="S58" s="477" t="s">
        <v>58</v>
      </c>
      <c r="T58" s="477" t="s">
        <v>58</v>
      </c>
      <c r="U58" s="477" t="s">
        <v>58</v>
      </c>
      <c r="V58" s="478" t="s">
        <v>58</v>
      </c>
      <c r="W58" s="577" t="s">
        <v>58</v>
      </c>
      <c r="X58" s="309">
        <v>0.40540540540540543</v>
      </c>
      <c r="Y58" s="478" t="s">
        <v>58</v>
      </c>
      <c r="Z58" s="585" t="s">
        <v>58</v>
      </c>
      <c r="AA58" s="576">
        <v>0.18</v>
      </c>
      <c r="AB58" s="462" t="s">
        <v>58</v>
      </c>
    </row>
    <row r="59" spans="1:28" s="129" customFormat="1" ht="15.75" customHeight="1">
      <c r="A59" s="655" t="s">
        <v>20</v>
      </c>
      <c r="B59" s="656"/>
      <c r="C59" s="611">
        <f aca="true" t="shared" si="8" ref="C59:M59">SUM(C6:C58)</f>
        <v>43</v>
      </c>
      <c r="D59" s="188">
        <f t="shared" si="8"/>
        <v>226</v>
      </c>
      <c r="E59" s="188">
        <f t="shared" si="8"/>
        <v>224</v>
      </c>
      <c r="F59" s="188">
        <f t="shared" si="8"/>
        <v>255</v>
      </c>
      <c r="G59" s="188">
        <f t="shared" si="8"/>
        <v>125</v>
      </c>
      <c r="H59" s="188">
        <f t="shared" si="8"/>
        <v>80</v>
      </c>
      <c r="I59" s="189">
        <f>SUM(I6:I58)</f>
        <v>100</v>
      </c>
      <c r="J59" s="434">
        <f t="shared" si="8"/>
        <v>1053</v>
      </c>
      <c r="K59" s="188">
        <v>1153</v>
      </c>
      <c r="L59" s="189">
        <v>1107</v>
      </c>
      <c r="M59" s="434">
        <v>60172</v>
      </c>
      <c r="N59" s="8">
        <v>65537</v>
      </c>
      <c r="O59" s="46">
        <v>64521</v>
      </c>
      <c r="P59" s="235">
        <f>C59/3</f>
        <v>14.333333333333334</v>
      </c>
      <c r="Q59" s="10">
        <f>D59/6</f>
        <v>37.666666666666664</v>
      </c>
      <c r="R59" s="10">
        <f>E59/5</f>
        <v>44.8</v>
      </c>
      <c r="S59" s="10">
        <f>F59/11</f>
        <v>23.181818181818183</v>
      </c>
      <c r="T59" s="10">
        <f>G59/4</f>
        <v>31.25</v>
      </c>
      <c r="U59" s="10">
        <f>H59/4</f>
        <v>20</v>
      </c>
      <c r="V59" s="11">
        <f>I59/4</f>
        <v>25</v>
      </c>
      <c r="W59" s="433">
        <f>J59/37</f>
        <v>28.45945945945946</v>
      </c>
      <c r="X59" s="10">
        <v>31.16216216216216</v>
      </c>
      <c r="Y59" s="44">
        <v>29.933933933933936</v>
      </c>
      <c r="Z59" s="510">
        <v>19.08</v>
      </c>
      <c r="AA59" s="192">
        <v>20.79</v>
      </c>
      <c r="AB59" s="215">
        <v>20.44</v>
      </c>
    </row>
  </sheetData>
  <sheetProtection/>
  <mergeCells count="33">
    <mergeCell ref="A6:A9"/>
    <mergeCell ref="A45:A48"/>
    <mergeCell ref="A40:A44"/>
    <mergeCell ref="A36:A39"/>
    <mergeCell ref="A31:A35"/>
    <mergeCell ref="A49:A52"/>
    <mergeCell ref="A59:B59"/>
    <mergeCell ref="N4:N5"/>
    <mergeCell ref="Y4:Y5"/>
    <mergeCell ref="X4:X5"/>
    <mergeCell ref="L4:L5"/>
    <mergeCell ref="A27:A30"/>
    <mergeCell ref="A23:A26"/>
    <mergeCell ref="A18:A22"/>
    <mergeCell ref="A14:A17"/>
    <mergeCell ref="A10:A13"/>
    <mergeCell ref="W3:Y3"/>
    <mergeCell ref="M4:M5"/>
    <mergeCell ref="W4:W5"/>
    <mergeCell ref="J4:J5"/>
    <mergeCell ref="K4:K5"/>
    <mergeCell ref="Z4:Z5"/>
    <mergeCell ref="M3:O3"/>
    <mergeCell ref="A53:A58"/>
    <mergeCell ref="P2:AB2"/>
    <mergeCell ref="C2:O2"/>
    <mergeCell ref="C3:I3"/>
    <mergeCell ref="J3:L3"/>
    <mergeCell ref="P3:V3"/>
    <mergeCell ref="O4:O5"/>
    <mergeCell ref="AB4:AB5"/>
    <mergeCell ref="AA4:AA5"/>
    <mergeCell ref="Z3:AB3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6" r:id="rId1"/>
  <ignoredErrors>
    <ignoredError sqref="K4:Q5 J4" formulaRange="1"/>
    <ignoredError sqref="S11:W11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showGridLines="0" showZeros="0" zoomScalePageLayoutView="0" workbookViewId="0" topLeftCell="A1">
      <pane xSplit="2" ySplit="5" topLeftCell="C6" activePane="bottomRight" state="frozen"/>
      <selection pane="topLeft" activeCell="M67" sqref="M67"/>
      <selection pane="topRight" activeCell="M67" sqref="M67"/>
      <selection pane="bottomLeft" activeCell="M67" sqref="M67"/>
      <selection pane="bottomRight" activeCell="A1" sqref="A1"/>
    </sheetView>
  </sheetViews>
  <sheetFormatPr defaultColWidth="9.00390625" defaultRowHeight="13.5"/>
  <cols>
    <col min="1" max="1" width="3.625" style="195" customWidth="1"/>
    <col min="2" max="2" width="4.625" style="56" customWidth="1"/>
    <col min="3" max="9" width="6.75390625" style="196" customWidth="1"/>
    <col min="10" max="10" width="7.375" style="5" customWidth="1"/>
    <col min="11" max="12" width="7.375" style="196" customWidth="1"/>
    <col min="13" max="15" width="8.75390625" style="5" customWidth="1"/>
    <col min="16" max="22" width="7.75390625" style="5" customWidth="1"/>
    <col min="23" max="26" width="7.875" style="5" customWidth="1"/>
    <col min="27" max="28" width="7.875" style="196" customWidth="1"/>
    <col min="29" max="16384" width="9.00390625" style="195" customWidth="1"/>
  </cols>
  <sheetData>
    <row r="1" spans="1:28" s="102" customFormat="1" ht="24.75" customHeight="1">
      <c r="A1" s="100" t="s">
        <v>45</v>
      </c>
      <c r="B1" s="252"/>
      <c r="C1" s="101"/>
      <c r="D1" s="101"/>
      <c r="E1" s="101"/>
      <c r="F1" s="101"/>
      <c r="G1" s="101"/>
      <c r="H1" s="101"/>
      <c r="I1" s="101"/>
      <c r="J1" s="1"/>
      <c r="K1" s="101"/>
      <c r="L1" s="10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01"/>
      <c r="AB1" s="101"/>
    </row>
    <row r="2" spans="1:28" s="104" customFormat="1" ht="18" customHeight="1">
      <c r="A2" s="103"/>
      <c r="B2" s="467"/>
      <c r="C2" s="639" t="s">
        <v>16</v>
      </c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61"/>
      <c r="P2" s="636" t="s">
        <v>46</v>
      </c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60"/>
    </row>
    <row r="3" spans="1:28" s="104" customFormat="1" ht="18" customHeight="1">
      <c r="A3" s="105"/>
      <c r="B3" s="468"/>
      <c r="C3" s="640" t="str">
        <f>'（参考）インフルエンザ【2021年】'!C3:I3</f>
        <v>2021年　保健所別</v>
      </c>
      <c r="D3" s="641"/>
      <c r="E3" s="641"/>
      <c r="F3" s="641"/>
      <c r="G3" s="641"/>
      <c r="H3" s="641"/>
      <c r="I3" s="662"/>
      <c r="J3" s="642" t="s">
        <v>13</v>
      </c>
      <c r="K3" s="663"/>
      <c r="L3" s="664"/>
      <c r="M3" s="647" t="s">
        <v>19</v>
      </c>
      <c r="N3" s="648"/>
      <c r="O3" s="668"/>
      <c r="P3" s="665" t="str">
        <f>'（参考）インフルエンザ【2021年】'!P3:V3</f>
        <v>2021年　保健所別</v>
      </c>
      <c r="Q3" s="666"/>
      <c r="R3" s="666"/>
      <c r="S3" s="666"/>
      <c r="T3" s="666"/>
      <c r="U3" s="666"/>
      <c r="V3" s="667"/>
      <c r="W3" s="652" t="s">
        <v>17</v>
      </c>
      <c r="X3" s="653"/>
      <c r="Y3" s="654"/>
      <c r="Z3" s="652" t="s">
        <v>18</v>
      </c>
      <c r="AA3" s="653"/>
      <c r="AB3" s="654"/>
    </row>
    <row r="4" spans="1:28" s="104" customFormat="1" ht="6.75" customHeight="1">
      <c r="A4" s="255"/>
      <c r="B4" s="256"/>
      <c r="C4" s="106"/>
      <c r="D4" s="107"/>
      <c r="E4" s="107"/>
      <c r="F4" s="107"/>
      <c r="G4" s="107"/>
      <c r="H4" s="107"/>
      <c r="I4" s="108"/>
      <c r="J4" s="626">
        <f>'（参考）インフルエンザ【2021年】'!J4:J5</f>
        <v>2021</v>
      </c>
      <c r="K4" s="630">
        <f>'（参考）インフルエンザ【2021年】'!K4:K5</f>
        <v>2020</v>
      </c>
      <c r="L4" s="624">
        <f>'（参考）インフルエンザ【2021年】'!L4:L5</f>
        <v>2019</v>
      </c>
      <c r="M4" s="626">
        <f>'（参考）インフルエンザ【2021年】'!M4:M5</f>
        <v>2021</v>
      </c>
      <c r="N4" s="650">
        <f>'（参考）インフルエンザ【2021年】'!N4:N5</f>
        <v>2020</v>
      </c>
      <c r="O4" s="657">
        <f>'（参考）インフルエンザ【2021年】'!O4:O5</f>
        <v>2019</v>
      </c>
      <c r="P4" s="260"/>
      <c r="Q4" s="72"/>
      <c r="R4" s="72"/>
      <c r="S4" s="72"/>
      <c r="T4" s="72"/>
      <c r="U4" s="72"/>
      <c r="V4" s="71"/>
      <c r="W4" s="626">
        <f>'（参考）インフルエンザ【2021年】'!W4:W5</f>
        <v>2021</v>
      </c>
      <c r="X4" s="650">
        <f>'（参考）インフルエンザ【2021年】'!X4:X5</f>
        <v>2020</v>
      </c>
      <c r="Y4" s="669">
        <f>'（参考）インフルエンザ【2021年】'!Y4:Y5</f>
        <v>2019</v>
      </c>
      <c r="Z4" s="626">
        <f>'（参考）インフルエンザ【2021年】'!Z4:Z5</f>
        <v>2021</v>
      </c>
      <c r="AA4" s="630">
        <f>'（参考）インフルエンザ【2021年】'!AA4:AA5</f>
        <v>2020</v>
      </c>
      <c r="AB4" s="624">
        <f>'（参考）インフルエンザ【2021年】'!AB4:AB5</f>
        <v>2019</v>
      </c>
    </row>
    <row r="5" spans="1:28" s="116" customFormat="1" ht="61.5" customHeight="1">
      <c r="A5" s="261" t="s">
        <v>14</v>
      </c>
      <c r="B5" s="262" t="s">
        <v>15</v>
      </c>
      <c r="C5" s="111" t="s">
        <v>40</v>
      </c>
      <c r="D5" s="112" t="s">
        <v>41</v>
      </c>
      <c r="E5" s="112" t="s">
        <v>42</v>
      </c>
      <c r="F5" s="112" t="s">
        <v>12</v>
      </c>
      <c r="G5" s="112" t="s">
        <v>51</v>
      </c>
      <c r="H5" s="112" t="s">
        <v>43</v>
      </c>
      <c r="I5" s="113" t="s">
        <v>44</v>
      </c>
      <c r="J5" s="627"/>
      <c r="K5" s="631"/>
      <c r="L5" s="625"/>
      <c r="M5" s="627"/>
      <c r="N5" s="651"/>
      <c r="O5" s="658"/>
      <c r="P5" s="265" t="s">
        <v>40</v>
      </c>
      <c r="Q5" s="57" t="s">
        <v>41</v>
      </c>
      <c r="R5" s="57" t="s">
        <v>42</v>
      </c>
      <c r="S5" s="57" t="s">
        <v>12</v>
      </c>
      <c r="T5" s="57" t="s">
        <v>51</v>
      </c>
      <c r="U5" s="57" t="s">
        <v>43</v>
      </c>
      <c r="V5" s="264" t="s">
        <v>44</v>
      </c>
      <c r="W5" s="627"/>
      <c r="X5" s="651"/>
      <c r="Y5" s="670"/>
      <c r="Z5" s="627"/>
      <c r="AA5" s="631"/>
      <c r="AB5" s="625"/>
    </row>
    <row r="6" spans="1:28" s="130" customFormat="1" ht="13.5" customHeight="1">
      <c r="A6" s="615">
        <v>1</v>
      </c>
      <c r="B6" s="458">
        <v>1</v>
      </c>
      <c r="C6" s="526">
        <v>0</v>
      </c>
      <c r="D6" s="527">
        <v>0</v>
      </c>
      <c r="E6" s="527">
        <v>0</v>
      </c>
      <c r="F6" s="527">
        <v>0</v>
      </c>
      <c r="G6" s="527">
        <v>2</v>
      </c>
      <c r="H6" s="527">
        <v>0</v>
      </c>
      <c r="I6" s="528">
        <v>2</v>
      </c>
      <c r="J6" s="64">
        <v>4</v>
      </c>
      <c r="K6" s="198">
        <v>1</v>
      </c>
      <c r="L6" s="198">
        <v>1</v>
      </c>
      <c r="M6" s="498">
        <v>69</v>
      </c>
      <c r="N6" s="413">
        <v>41</v>
      </c>
      <c r="O6" s="414">
        <v>32</v>
      </c>
      <c r="P6" s="415">
        <f>C6/3</f>
        <v>0</v>
      </c>
      <c r="Q6" s="416">
        <f>D6/6</f>
        <v>0</v>
      </c>
      <c r="R6" s="416">
        <f>E6/5</f>
        <v>0</v>
      </c>
      <c r="S6" s="416">
        <f>F6/11</f>
        <v>0</v>
      </c>
      <c r="T6" s="416">
        <f>G6/4</f>
        <v>0.5</v>
      </c>
      <c r="U6" s="416">
        <f>H6/4</f>
        <v>0</v>
      </c>
      <c r="V6" s="499">
        <f>I6/4</f>
        <v>0.5</v>
      </c>
      <c r="W6" s="430">
        <f>J6/37</f>
        <v>0.10810810810810811</v>
      </c>
      <c r="X6" s="416">
        <v>0.02702702702702703</v>
      </c>
      <c r="Y6" s="166">
        <v>0.02702702702702703</v>
      </c>
      <c r="Z6" s="2">
        <v>0.02</v>
      </c>
      <c r="AA6" s="203">
        <v>0.01</v>
      </c>
      <c r="AB6" s="204">
        <v>0.01</v>
      </c>
    </row>
    <row r="7" spans="1:28" s="130" customFormat="1" ht="13.5" customHeight="1">
      <c r="A7" s="616"/>
      <c r="B7" s="454">
        <v>2</v>
      </c>
      <c r="C7" s="529">
        <v>0</v>
      </c>
      <c r="D7" s="530">
        <v>0</v>
      </c>
      <c r="E7" s="530">
        <v>2</v>
      </c>
      <c r="F7" s="530">
        <v>3</v>
      </c>
      <c r="G7" s="530">
        <v>0</v>
      </c>
      <c r="H7" s="530">
        <v>0</v>
      </c>
      <c r="I7" s="531">
        <v>0</v>
      </c>
      <c r="J7" s="419">
        <v>5</v>
      </c>
      <c r="K7" s="142">
        <v>1</v>
      </c>
      <c r="L7" s="142">
        <v>2</v>
      </c>
      <c r="M7" s="121">
        <v>64</v>
      </c>
      <c r="N7" s="122">
        <v>103</v>
      </c>
      <c r="O7" s="123">
        <v>62</v>
      </c>
      <c r="P7" s="165">
        <f aca="true" t="shared" si="0" ref="P7:P56">C7/3</f>
        <v>0</v>
      </c>
      <c r="Q7" s="158">
        <f aca="true" t="shared" si="1" ref="Q7:Q56">D7/6</f>
        <v>0</v>
      </c>
      <c r="R7" s="158">
        <f aca="true" t="shared" si="2" ref="R7:R56">E7/5</f>
        <v>0.4</v>
      </c>
      <c r="S7" s="158">
        <f aca="true" t="shared" si="3" ref="S7:S56">F7/11</f>
        <v>0.2727272727272727</v>
      </c>
      <c r="T7" s="158">
        <f aca="true" t="shared" si="4" ref="T7:T56">G7/4</f>
        <v>0</v>
      </c>
      <c r="U7" s="158">
        <f aca="true" t="shared" si="5" ref="U7:U56">H7/4</f>
        <v>0</v>
      </c>
      <c r="V7" s="168">
        <f aca="true" t="shared" si="6" ref="V7:V56">I7/4</f>
        <v>0</v>
      </c>
      <c r="W7" s="167">
        <f aca="true" t="shared" si="7" ref="W7:W57">J7/37</f>
        <v>0.13513513513513514</v>
      </c>
      <c r="X7" s="158">
        <v>0.02702702702702703</v>
      </c>
      <c r="Y7" s="159">
        <v>0.05405405405405406</v>
      </c>
      <c r="Z7" s="500">
        <v>0.02</v>
      </c>
      <c r="AA7" s="206">
        <v>0.03</v>
      </c>
      <c r="AB7" s="207">
        <v>0.02</v>
      </c>
    </row>
    <row r="8" spans="1:28" s="130" customFormat="1" ht="13.5" customHeight="1">
      <c r="A8" s="616"/>
      <c r="B8" s="454">
        <v>3</v>
      </c>
      <c r="C8" s="529">
        <v>3</v>
      </c>
      <c r="D8" s="530">
        <v>0</v>
      </c>
      <c r="E8" s="530">
        <v>12</v>
      </c>
      <c r="F8" s="530">
        <v>1</v>
      </c>
      <c r="G8" s="530">
        <v>0</v>
      </c>
      <c r="H8" s="530">
        <v>0</v>
      </c>
      <c r="I8" s="531">
        <v>0</v>
      </c>
      <c r="J8" s="419">
        <v>16</v>
      </c>
      <c r="K8" s="142">
        <v>2</v>
      </c>
      <c r="L8" s="142">
        <v>1</v>
      </c>
      <c r="M8" s="121">
        <v>91</v>
      </c>
      <c r="N8" s="122">
        <v>59</v>
      </c>
      <c r="O8" s="123">
        <v>47</v>
      </c>
      <c r="P8" s="165">
        <f t="shared" si="0"/>
        <v>1</v>
      </c>
      <c r="Q8" s="158">
        <f t="shared" si="1"/>
        <v>0</v>
      </c>
      <c r="R8" s="158">
        <f t="shared" si="2"/>
        <v>2.4</v>
      </c>
      <c r="S8" s="158">
        <f t="shared" si="3"/>
        <v>0.09090909090909091</v>
      </c>
      <c r="T8" s="158">
        <f t="shared" si="4"/>
        <v>0</v>
      </c>
      <c r="U8" s="158">
        <f t="shared" si="5"/>
        <v>0</v>
      </c>
      <c r="V8" s="168">
        <f t="shared" si="6"/>
        <v>0</v>
      </c>
      <c r="W8" s="167">
        <f t="shared" si="7"/>
        <v>0.43243243243243246</v>
      </c>
      <c r="X8" s="158">
        <v>0.05405405405405406</v>
      </c>
      <c r="Y8" s="159">
        <v>0.02702702702702703</v>
      </c>
      <c r="Z8" s="500">
        <v>0.03</v>
      </c>
      <c r="AA8" s="206">
        <v>0.02</v>
      </c>
      <c r="AB8" s="207">
        <v>0.01</v>
      </c>
    </row>
    <row r="9" spans="1:28" s="130" customFormat="1" ht="13.5" customHeight="1">
      <c r="A9" s="616"/>
      <c r="B9" s="454">
        <v>4</v>
      </c>
      <c r="C9" s="529">
        <v>0</v>
      </c>
      <c r="D9" s="530">
        <v>0</v>
      </c>
      <c r="E9" s="530">
        <v>7</v>
      </c>
      <c r="F9" s="530">
        <v>0</v>
      </c>
      <c r="G9" s="530">
        <v>0</v>
      </c>
      <c r="H9" s="530">
        <v>0</v>
      </c>
      <c r="I9" s="531">
        <v>1</v>
      </c>
      <c r="J9" s="419">
        <v>8</v>
      </c>
      <c r="K9" s="142">
        <v>0</v>
      </c>
      <c r="L9" s="142">
        <v>1</v>
      </c>
      <c r="M9" s="121">
        <v>104</v>
      </c>
      <c r="N9" s="122">
        <v>69</v>
      </c>
      <c r="O9" s="123">
        <v>55</v>
      </c>
      <c r="P9" s="165">
        <f t="shared" si="0"/>
        <v>0</v>
      </c>
      <c r="Q9" s="158">
        <f t="shared" si="1"/>
        <v>0</v>
      </c>
      <c r="R9" s="158">
        <f t="shared" si="2"/>
        <v>1.4</v>
      </c>
      <c r="S9" s="158">
        <f t="shared" si="3"/>
        <v>0</v>
      </c>
      <c r="T9" s="158">
        <f t="shared" si="4"/>
        <v>0</v>
      </c>
      <c r="U9" s="158">
        <f t="shared" si="5"/>
        <v>0</v>
      </c>
      <c r="V9" s="168">
        <f t="shared" si="6"/>
        <v>0.25</v>
      </c>
      <c r="W9" s="167">
        <f t="shared" si="7"/>
        <v>0.21621621621621623</v>
      </c>
      <c r="X9" s="158">
        <v>0</v>
      </c>
      <c r="Y9" s="159">
        <v>0.02702702702702703</v>
      </c>
      <c r="Z9" s="500">
        <v>0.03</v>
      </c>
      <c r="AA9" s="206">
        <v>0.02</v>
      </c>
      <c r="AB9" s="207">
        <v>0.02</v>
      </c>
    </row>
    <row r="10" spans="1:28" s="129" customFormat="1" ht="13.5" customHeight="1">
      <c r="A10" s="618">
        <v>2</v>
      </c>
      <c r="B10" s="472">
        <v>5</v>
      </c>
      <c r="C10" s="535">
        <v>2</v>
      </c>
      <c r="D10" s="536">
        <v>0</v>
      </c>
      <c r="E10" s="536">
        <v>1</v>
      </c>
      <c r="F10" s="536">
        <v>0</v>
      </c>
      <c r="G10" s="536">
        <v>0</v>
      </c>
      <c r="H10" s="536">
        <v>0</v>
      </c>
      <c r="I10" s="537">
        <v>0</v>
      </c>
      <c r="J10" s="428">
        <v>3</v>
      </c>
      <c r="K10" s="176">
        <v>0</v>
      </c>
      <c r="L10" s="177">
        <v>0</v>
      </c>
      <c r="M10" s="152">
        <v>84</v>
      </c>
      <c r="N10" s="153">
        <v>96</v>
      </c>
      <c r="O10" s="556">
        <v>39</v>
      </c>
      <c r="P10" s="172">
        <f t="shared" si="0"/>
        <v>0.6666666666666666</v>
      </c>
      <c r="Q10" s="173">
        <f t="shared" si="1"/>
        <v>0</v>
      </c>
      <c r="R10" s="173">
        <f t="shared" si="2"/>
        <v>0.2</v>
      </c>
      <c r="S10" s="173">
        <f t="shared" si="3"/>
        <v>0</v>
      </c>
      <c r="T10" s="173">
        <f t="shared" si="4"/>
        <v>0</v>
      </c>
      <c r="U10" s="173">
        <f t="shared" si="5"/>
        <v>0</v>
      </c>
      <c r="V10" s="174">
        <f t="shared" si="6"/>
        <v>0</v>
      </c>
      <c r="W10" s="178">
        <f t="shared" si="7"/>
        <v>0.08108108108108109</v>
      </c>
      <c r="X10" s="173">
        <v>0</v>
      </c>
      <c r="Y10" s="179">
        <v>0</v>
      </c>
      <c r="Z10" s="502">
        <v>0.03</v>
      </c>
      <c r="AA10" s="156">
        <v>0.03</v>
      </c>
      <c r="AB10" s="250">
        <v>0.01</v>
      </c>
    </row>
    <row r="11" spans="1:28" s="129" customFormat="1" ht="13.5" customHeight="1">
      <c r="A11" s="616"/>
      <c r="B11" s="454">
        <v>6</v>
      </c>
      <c r="C11" s="529">
        <v>5</v>
      </c>
      <c r="D11" s="530">
        <v>2</v>
      </c>
      <c r="E11" s="530">
        <v>0</v>
      </c>
      <c r="F11" s="530">
        <v>0</v>
      </c>
      <c r="G11" s="530">
        <v>0</v>
      </c>
      <c r="H11" s="530">
        <v>1</v>
      </c>
      <c r="I11" s="531">
        <v>0</v>
      </c>
      <c r="J11" s="419">
        <v>8</v>
      </c>
      <c r="K11" s="118">
        <v>1</v>
      </c>
      <c r="L11" s="119">
        <v>0</v>
      </c>
      <c r="M11" s="121">
        <v>79</v>
      </c>
      <c r="N11" s="122">
        <v>72</v>
      </c>
      <c r="O11" s="123">
        <v>47</v>
      </c>
      <c r="P11" s="165">
        <f t="shared" si="0"/>
        <v>1.6666666666666667</v>
      </c>
      <c r="Q11" s="158">
        <f t="shared" si="1"/>
        <v>0.3333333333333333</v>
      </c>
      <c r="R11" s="158">
        <f t="shared" si="2"/>
        <v>0</v>
      </c>
      <c r="S11" s="158">
        <f>F11/10</f>
        <v>0</v>
      </c>
      <c r="T11" s="158">
        <f t="shared" si="4"/>
        <v>0</v>
      </c>
      <c r="U11" s="158">
        <f t="shared" si="5"/>
        <v>0.25</v>
      </c>
      <c r="V11" s="168">
        <f t="shared" si="6"/>
        <v>0</v>
      </c>
      <c r="W11" s="167">
        <f>J11/36</f>
        <v>0.2222222222222222</v>
      </c>
      <c r="X11" s="158">
        <v>0.02702702702702703</v>
      </c>
      <c r="Y11" s="168">
        <v>0</v>
      </c>
      <c r="Z11" s="500">
        <v>0.03</v>
      </c>
      <c r="AA11" s="225">
        <v>0.02</v>
      </c>
      <c r="AB11" s="210">
        <v>0.01</v>
      </c>
    </row>
    <row r="12" spans="1:28" s="129" customFormat="1" ht="13.5" customHeight="1">
      <c r="A12" s="616"/>
      <c r="B12" s="454">
        <v>7</v>
      </c>
      <c r="C12" s="529">
        <v>2</v>
      </c>
      <c r="D12" s="530">
        <v>2</v>
      </c>
      <c r="E12" s="530">
        <v>3</v>
      </c>
      <c r="F12" s="530">
        <v>2</v>
      </c>
      <c r="G12" s="530">
        <v>0</v>
      </c>
      <c r="H12" s="530">
        <v>0</v>
      </c>
      <c r="I12" s="531">
        <v>0</v>
      </c>
      <c r="J12" s="419">
        <v>9</v>
      </c>
      <c r="K12" s="118">
        <v>2</v>
      </c>
      <c r="L12" s="119">
        <v>0</v>
      </c>
      <c r="M12" s="121">
        <v>75</v>
      </c>
      <c r="N12" s="122">
        <v>70</v>
      </c>
      <c r="O12" s="123">
        <v>48</v>
      </c>
      <c r="P12" s="165">
        <f t="shared" si="0"/>
        <v>0.6666666666666666</v>
      </c>
      <c r="Q12" s="158">
        <f t="shared" si="1"/>
        <v>0.3333333333333333</v>
      </c>
      <c r="R12" s="158">
        <f t="shared" si="2"/>
        <v>0.6</v>
      </c>
      <c r="S12" s="158">
        <f t="shared" si="3"/>
        <v>0.18181818181818182</v>
      </c>
      <c r="T12" s="158">
        <f t="shared" si="4"/>
        <v>0</v>
      </c>
      <c r="U12" s="158">
        <f t="shared" si="5"/>
        <v>0</v>
      </c>
      <c r="V12" s="168">
        <f t="shared" si="6"/>
        <v>0</v>
      </c>
      <c r="W12" s="167">
        <f t="shared" si="7"/>
        <v>0.24324324324324326</v>
      </c>
      <c r="X12" s="158">
        <v>0.05405405405405406</v>
      </c>
      <c r="Y12" s="159">
        <v>0</v>
      </c>
      <c r="Z12" s="500">
        <v>0.02</v>
      </c>
      <c r="AA12" s="127">
        <v>0.02</v>
      </c>
      <c r="AB12" s="210">
        <v>0.02</v>
      </c>
    </row>
    <row r="13" spans="1:28" s="129" customFormat="1" ht="13.5" customHeight="1">
      <c r="A13" s="617"/>
      <c r="B13" s="456">
        <v>8</v>
      </c>
      <c r="C13" s="532">
        <v>4</v>
      </c>
      <c r="D13" s="533">
        <v>1</v>
      </c>
      <c r="E13" s="533">
        <v>4</v>
      </c>
      <c r="F13" s="533">
        <v>1</v>
      </c>
      <c r="G13" s="533">
        <v>1</v>
      </c>
      <c r="H13" s="533">
        <v>0</v>
      </c>
      <c r="I13" s="534">
        <v>0</v>
      </c>
      <c r="J13" s="422">
        <v>11</v>
      </c>
      <c r="K13" s="133">
        <v>0</v>
      </c>
      <c r="L13" s="134">
        <v>1</v>
      </c>
      <c r="M13" s="135">
        <v>72</v>
      </c>
      <c r="N13" s="136">
        <v>60</v>
      </c>
      <c r="O13" s="137">
        <v>41</v>
      </c>
      <c r="P13" s="169">
        <f t="shared" si="0"/>
        <v>1.3333333333333333</v>
      </c>
      <c r="Q13" s="161">
        <f t="shared" si="1"/>
        <v>0.16666666666666666</v>
      </c>
      <c r="R13" s="161">
        <f t="shared" si="2"/>
        <v>0.8</v>
      </c>
      <c r="S13" s="161">
        <f t="shared" si="3"/>
        <v>0.09090909090909091</v>
      </c>
      <c r="T13" s="161">
        <f t="shared" si="4"/>
        <v>0.25</v>
      </c>
      <c r="U13" s="161">
        <f t="shared" si="5"/>
        <v>0</v>
      </c>
      <c r="V13" s="170">
        <f t="shared" si="6"/>
        <v>0</v>
      </c>
      <c r="W13" s="171">
        <f t="shared" si="7"/>
        <v>0.2972972972972973</v>
      </c>
      <c r="X13" s="161">
        <v>0</v>
      </c>
      <c r="Y13" s="162">
        <v>0.02702702702702703</v>
      </c>
      <c r="Z13" s="501">
        <v>0.02</v>
      </c>
      <c r="AA13" s="140">
        <v>0.02</v>
      </c>
      <c r="AB13" s="212">
        <v>0.01</v>
      </c>
    </row>
    <row r="14" spans="1:28" s="129" customFormat="1" ht="13.5" customHeight="1">
      <c r="A14" s="616">
        <v>3</v>
      </c>
      <c r="B14" s="454">
        <v>9</v>
      </c>
      <c r="C14" s="529">
        <v>0</v>
      </c>
      <c r="D14" s="530">
        <v>2</v>
      </c>
      <c r="E14" s="530">
        <v>4</v>
      </c>
      <c r="F14" s="530">
        <v>0</v>
      </c>
      <c r="G14" s="530">
        <v>1</v>
      </c>
      <c r="H14" s="530">
        <v>0</v>
      </c>
      <c r="I14" s="539">
        <v>0</v>
      </c>
      <c r="J14" s="419">
        <v>7</v>
      </c>
      <c r="K14" s="118">
        <v>0</v>
      </c>
      <c r="L14" s="119">
        <v>0</v>
      </c>
      <c r="M14" s="121">
        <v>98</v>
      </c>
      <c r="N14" s="122">
        <v>72</v>
      </c>
      <c r="O14" s="290">
        <v>83</v>
      </c>
      <c r="P14" s="165">
        <f t="shared" si="0"/>
        <v>0</v>
      </c>
      <c r="Q14" s="158">
        <f t="shared" si="1"/>
        <v>0.3333333333333333</v>
      </c>
      <c r="R14" s="158">
        <f t="shared" si="2"/>
        <v>0.8</v>
      </c>
      <c r="S14" s="158">
        <f t="shared" si="3"/>
        <v>0</v>
      </c>
      <c r="T14" s="158">
        <f t="shared" si="4"/>
        <v>0.25</v>
      </c>
      <c r="U14" s="158">
        <f t="shared" si="5"/>
        <v>0</v>
      </c>
      <c r="V14" s="159">
        <f t="shared" si="6"/>
        <v>0</v>
      </c>
      <c r="W14" s="167">
        <f t="shared" si="7"/>
        <v>0.1891891891891892</v>
      </c>
      <c r="X14" s="158">
        <v>0</v>
      </c>
      <c r="Y14" s="168">
        <v>0</v>
      </c>
      <c r="Z14" s="500">
        <v>0.03</v>
      </c>
      <c r="AA14" s="127">
        <v>0.02</v>
      </c>
      <c r="AB14" s="210">
        <v>0.03</v>
      </c>
    </row>
    <row r="15" spans="1:28" s="129" customFormat="1" ht="13.5" customHeight="1">
      <c r="A15" s="616"/>
      <c r="B15" s="459">
        <v>10</v>
      </c>
      <c r="C15" s="529">
        <v>3</v>
      </c>
      <c r="D15" s="530">
        <v>0</v>
      </c>
      <c r="E15" s="530">
        <v>1</v>
      </c>
      <c r="F15" s="530">
        <v>0</v>
      </c>
      <c r="G15" s="530">
        <v>0</v>
      </c>
      <c r="H15" s="530">
        <v>0</v>
      </c>
      <c r="I15" s="531">
        <v>0</v>
      </c>
      <c r="J15" s="419">
        <v>4</v>
      </c>
      <c r="K15" s="118">
        <v>1</v>
      </c>
      <c r="L15" s="408">
        <v>0</v>
      </c>
      <c r="M15" s="121">
        <v>105</v>
      </c>
      <c r="N15" s="157">
        <v>78</v>
      </c>
      <c r="O15" s="123">
        <v>66</v>
      </c>
      <c r="P15" s="165">
        <f t="shared" si="0"/>
        <v>1</v>
      </c>
      <c r="Q15" s="158">
        <f t="shared" si="1"/>
        <v>0</v>
      </c>
      <c r="R15" s="158">
        <f t="shared" si="2"/>
        <v>0.2</v>
      </c>
      <c r="S15" s="158">
        <f t="shared" si="3"/>
        <v>0</v>
      </c>
      <c r="T15" s="158">
        <f t="shared" si="4"/>
        <v>0</v>
      </c>
      <c r="U15" s="158">
        <f t="shared" si="5"/>
        <v>0</v>
      </c>
      <c r="V15" s="168">
        <f t="shared" si="6"/>
        <v>0</v>
      </c>
      <c r="W15" s="167">
        <f t="shared" si="7"/>
        <v>0.10810810810810811</v>
      </c>
      <c r="X15" s="158">
        <v>0.02702702702702703</v>
      </c>
      <c r="Y15" s="159">
        <v>0</v>
      </c>
      <c r="Z15" s="500">
        <v>0.03</v>
      </c>
      <c r="AA15" s="225">
        <v>0.02</v>
      </c>
      <c r="AB15" s="210">
        <v>0.02</v>
      </c>
    </row>
    <row r="16" spans="1:28" s="129" customFormat="1" ht="13.5" customHeight="1">
      <c r="A16" s="616"/>
      <c r="B16" s="454">
        <v>11</v>
      </c>
      <c r="C16" s="529">
        <v>0</v>
      </c>
      <c r="D16" s="530">
        <v>1</v>
      </c>
      <c r="E16" s="530">
        <v>0</v>
      </c>
      <c r="F16" s="530">
        <v>2</v>
      </c>
      <c r="G16" s="530">
        <v>0</v>
      </c>
      <c r="H16" s="530">
        <v>0</v>
      </c>
      <c r="I16" s="531">
        <v>0</v>
      </c>
      <c r="J16" s="419">
        <v>3</v>
      </c>
      <c r="K16" s="118">
        <v>0</v>
      </c>
      <c r="L16" s="119">
        <v>0</v>
      </c>
      <c r="M16" s="121">
        <v>115</v>
      </c>
      <c r="N16" s="122">
        <v>55</v>
      </c>
      <c r="O16" s="123">
        <v>84</v>
      </c>
      <c r="P16" s="165">
        <f t="shared" si="0"/>
        <v>0</v>
      </c>
      <c r="Q16" s="158">
        <f t="shared" si="1"/>
        <v>0.16666666666666666</v>
      </c>
      <c r="R16" s="158">
        <f t="shared" si="2"/>
        <v>0</v>
      </c>
      <c r="S16" s="158">
        <f t="shared" si="3"/>
        <v>0.18181818181818182</v>
      </c>
      <c r="T16" s="158">
        <f t="shared" si="4"/>
        <v>0</v>
      </c>
      <c r="U16" s="158">
        <f t="shared" si="5"/>
        <v>0</v>
      </c>
      <c r="V16" s="159">
        <f t="shared" si="6"/>
        <v>0</v>
      </c>
      <c r="W16" s="167">
        <f t="shared" si="7"/>
        <v>0.08108108108108109</v>
      </c>
      <c r="X16" s="158">
        <v>0</v>
      </c>
      <c r="Y16" s="159">
        <v>0</v>
      </c>
      <c r="Z16" s="500">
        <v>0.04</v>
      </c>
      <c r="AA16" s="127">
        <v>0.02</v>
      </c>
      <c r="AB16" s="210">
        <v>0.03</v>
      </c>
    </row>
    <row r="17" spans="1:28" s="129" customFormat="1" ht="13.5" customHeight="1">
      <c r="A17" s="616"/>
      <c r="B17" s="454">
        <v>12</v>
      </c>
      <c r="C17" s="529">
        <v>1</v>
      </c>
      <c r="D17" s="530">
        <v>0</v>
      </c>
      <c r="E17" s="530">
        <v>1</v>
      </c>
      <c r="F17" s="530">
        <v>0</v>
      </c>
      <c r="G17" s="530">
        <v>0</v>
      </c>
      <c r="H17" s="530">
        <v>0</v>
      </c>
      <c r="I17" s="531">
        <v>0</v>
      </c>
      <c r="J17" s="419">
        <v>2</v>
      </c>
      <c r="K17" s="118">
        <v>0</v>
      </c>
      <c r="L17" s="119">
        <v>0</v>
      </c>
      <c r="M17" s="121">
        <v>72</v>
      </c>
      <c r="N17" s="122">
        <v>43</v>
      </c>
      <c r="O17" s="123">
        <v>79</v>
      </c>
      <c r="P17" s="165">
        <f t="shared" si="0"/>
        <v>0.3333333333333333</v>
      </c>
      <c r="Q17" s="158">
        <f t="shared" si="1"/>
        <v>0</v>
      </c>
      <c r="R17" s="158">
        <f t="shared" si="2"/>
        <v>0.2</v>
      </c>
      <c r="S17" s="158">
        <f t="shared" si="3"/>
        <v>0</v>
      </c>
      <c r="T17" s="158">
        <f t="shared" si="4"/>
        <v>0</v>
      </c>
      <c r="U17" s="158">
        <f t="shared" si="5"/>
        <v>0</v>
      </c>
      <c r="V17" s="159">
        <f t="shared" si="6"/>
        <v>0</v>
      </c>
      <c r="W17" s="167">
        <f t="shared" si="7"/>
        <v>0.05405405405405406</v>
      </c>
      <c r="X17" s="158">
        <v>0</v>
      </c>
      <c r="Y17" s="159">
        <v>0</v>
      </c>
      <c r="Z17" s="500">
        <v>0.02</v>
      </c>
      <c r="AA17" s="127">
        <v>0.01</v>
      </c>
      <c r="AB17" s="210">
        <v>0.02</v>
      </c>
    </row>
    <row r="18" spans="1:28" s="129" customFormat="1" ht="13.5" customHeight="1">
      <c r="A18" s="618">
        <v>4</v>
      </c>
      <c r="B18" s="453">
        <v>13</v>
      </c>
      <c r="C18" s="535">
        <v>0</v>
      </c>
      <c r="D18" s="536">
        <v>0</v>
      </c>
      <c r="E18" s="536">
        <v>2</v>
      </c>
      <c r="F18" s="536">
        <v>0</v>
      </c>
      <c r="G18" s="536">
        <v>0</v>
      </c>
      <c r="H18" s="536">
        <v>0</v>
      </c>
      <c r="I18" s="537">
        <v>0</v>
      </c>
      <c r="J18" s="428">
        <v>2</v>
      </c>
      <c r="K18" s="176">
        <v>0</v>
      </c>
      <c r="L18" s="177">
        <v>2</v>
      </c>
      <c r="M18" s="152">
        <v>76</v>
      </c>
      <c r="N18" s="153">
        <v>47</v>
      </c>
      <c r="O18" s="154">
        <v>96</v>
      </c>
      <c r="P18" s="172">
        <f t="shared" si="0"/>
        <v>0</v>
      </c>
      <c r="Q18" s="173">
        <f t="shared" si="1"/>
        <v>0</v>
      </c>
      <c r="R18" s="173">
        <f t="shared" si="2"/>
        <v>0.4</v>
      </c>
      <c r="S18" s="173">
        <f t="shared" si="3"/>
        <v>0</v>
      </c>
      <c r="T18" s="173">
        <f t="shared" si="4"/>
        <v>0</v>
      </c>
      <c r="U18" s="173">
        <f t="shared" si="5"/>
        <v>0</v>
      </c>
      <c r="V18" s="174">
        <f t="shared" si="6"/>
        <v>0</v>
      </c>
      <c r="W18" s="178">
        <f t="shared" si="7"/>
        <v>0.05405405405405406</v>
      </c>
      <c r="X18" s="173">
        <v>0</v>
      </c>
      <c r="Y18" s="179">
        <v>0.05405405405405406</v>
      </c>
      <c r="Z18" s="502">
        <v>0.02</v>
      </c>
      <c r="AA18" s="156">
        <v>0.01</v>
      </c>
      <c r="AB18" s="250">
        <v>0.03</v>
      </c>
    </row>
    <row r="19" spans="1:28" s="129" customFormat="1" ht="13.5" customHeight="1">
      <c r="A19" s="616"/>
      <c r="B19" s="454">
        <v>14</v>
      </c>
      <c r="C19" s="529">
        <v>0</v>
      </c>
      <c r="D19" s="530">
        <v>1</v>
      </c>
      <c r="E19" s="530">
        <v>1</v>
      </c>
      <c r="F19" s="530">
        <v>0</v>
      </c>
      <c r="G19" s="530">
        <v>0</v>
      </c>
      <c r="H19" s="530">
        <v>0</v>
      </c>
      <c r="I19" s="531">
        <v>0</v>
      </c>
      <c r="J19" s="419">
        <v>2</v>
      </c>
      <c r="K19" s="118">
        <v>0</v>
      </c>
      <c r="L19" s="119">
        <v>1</v>
      </c>
      <c r="M19" s="121">
        <v>72</v>
      </c>
      <c r="N19" s="122">
        <v>77</v>
      </c>
      <c r="O19" s="123">
        <v>118</v>
      </c>
      <c r="P19" s="165">
        <f t="shared" si="0"/>
        <v>0</v>
      </c>
      <c r="Q19" s="158">
        <f t="shared" si="1"/>
        <v>0.16666666666666666</v>
      </c>
      <c r="R19" s="158">
        <f t="shared" si="2"/>
        <v>0.2</v>
      </c>
      <c r="S19" s="158">
        <f t="shared" si="3"/>
        <v>0</v>
      </c>
      <c r="T19" s="158">
        <f t="shared" si="4"/>
        <v>0</v>
      </c>
      <c r="U19" s="158">
        <f t="shared" si="5"/>
        <v>0</v>
      </c>
      <c r="V19" s="168">
        <f t="shared" si="6"/>
        <v>0</v>
      </c>
      <c r="W19" s="167">
        <f t="shared" si="7"/>
        <v>0.05405405405405406</v>
      </c>
      <c r="X19" s="158">
        <v>0</v>
      </c>
      <c r="Y19" s="159">
        <v>0.02702702702702703</v>
      </c>
      <c r="Z19" s="500">
        <v>0.02</v>
      </c>
      <c r="AA19" s="127">
        <v>0.02</v>
      </c>
      <c r="AB19" s="210">
        <v>0.04</v>
      </c>
    </row>
    <row r="20" spans="1:28" s="129" customFormat="1" ht="13.5" customHeight="1">
      <c r="A20" s="616"/>
      <c r="B20" s="454">
        <v>15</v>
      </c>
      <c r="C20" s="529">
        <v>0</v>
      </c>
      <c r="D20" s="530">
        <v>0</v>
      </c>
      <c r="E20" s="530">
        <v>8</v>
      </c>
      <c r="F20" s="530">
        <v>2</v>
      </c>
      <c r="G20" s="530">
        <v>0</v>
      </c>
      <c r="H20" s="530">
        <v>0</v>
      </c>
      <c r="I20" s="531">
        <v>0</v>
      </c>
      <c r="J20" s="419">
        <v>10</v>
      </c>
      <c r="K20" s="118">
        <v>0</v>
      </c>
      <c r="L20" s="119">
        <v>0</v>
      </c>
      <c r="M20" s="121">
        <v>80</v>
      </c>
      <c r="N20" s="122">
        <v>86</v>
      </c>
      <c r="O20" s="123">
        <v>134</v>
      </c>
      <c r="P20" s="165">
        <f t="shared" si="0"/>
        <v>0</v>
      </c>
      <c r="Q20" s="158">
        <f t="shared" si="1"/>
        <v>0</v>
      </c>
      <c r="R20" s="158">
        <f t="shared" si="2"/>
        <v>1.6</v>
      </c>
      <c r="S20" s="158">
        <f t="shared" si="3"/>
        <v>0.18181818181818182</v>
      </c>
      <c r="T20" s="158">
        <f t="shared" si="4"/>
        <v>0</v>
      </c>
      <c r="U20" s="158">
        <f t="shared" si="5"/>
        <v>0</v>
      </c>
      <c r="V20" s="168">
        <f t="shared" si="6"/>
        <v>0</v>
      </c>
      <c r="W20" s="167">
        <f t="shared" si="7"/>
        <v>0.2702702702702703</v>
      </c>
      <c r="X20" s="158">
        <v>0</v>
      </c>
      <c r="Y20" s="159">
        <v>0</v>
      </c>
      <c r="Z20" s="500">
        <v>0.03</v>
      </c>
      <c r="AA20" s="127">
        <v>0.03</v>
      </c>
      <c r="AB20" s="210">
        <v>0.04</v>
      </c>
    </row>
    <row r="21" spans="1:28" s="129" customFormat="1" ht="13.5" customHeight="1">
      <c r="A21" s="616"/>
      <c r="B21" s="454">
        <v>16</v>
      </c>
      <c r="C21" s="529">
        <v>0</v>
      </c>
      <c r="D21" s="530">
        <v>1</v>
      </c>
      <c r="E21" s="530">
        <v>5</v>
      </c>
      <c r="F21" s="530">
        <v>0</v>
      </c>
      <c r="G21" s="530">
        <v>0</v>
      </c>
      <c r="H21" s="530">
        <v>0</v>
      </c>
      <c r="I21" s="531">
        <v>0</v>
      </c>
      <c r="J21" s="419">
        <v>6</v>
      </c>
      <c r="K21" s="118">
        <v>0</v>
      </c>
      <c r="L21" s="119">
        <v>1</v>
      </c>
      <c r="M21" s="121">
        <v>117</v>
      </c>
      <c r="N21" s="122">
        <v>64</v>
      </c>
      <c r="O21" s="123">
        <v>219</v>
      </c>
      <c r="P21" s="165">
        <f t="shared" si="0"/>
        <v>0</v>
      </c>
      <c r="Q21" s="158">
        <f t="shared" si="1"/>
        <v>0.16666666666666666</v>
      </c>
      <c r="R21" s="158">
        <f t="shared" si="2"/>
        <v>1</v>
      </c>
      <c r="S21" s="158">
        <f t="shared" si="3"/>
        <v>0</v>
      </c>
      <c r="T21" s="158">
        <f t="shared" si="4"/>
        <v>0</v>
      </c>
      <c r="U21" s="158">
        <f t="shared" si="5"/>
        <v>0</v>
      </c>
      <c r="V21" s="168">
        <f t="shared" si="6"/>
        <v>0</v>
      </c>
      <c r="W21" s="167">
        <f t="shared" si="7"/>
        <v>0.16216216216216217</v>
      </c>
      <c r="X21" s="158">
        <v>0</v>
      </c>
      <c r="Y21" s="159">
        <v>0.02702702702702703</v>
      </c>
      <c r="Z21" s="500">
        <v>0.04</v>
      </c>
      <c r="AA21" s="127">
        <v>0.02</v>
      </c>
      <c r="AB21" s="210">
        <v>0.07</v>
      </c>
    </row>
    <row r="22" spans="1:28" s="129" customFormat="1" ht="13.5" customHeight="1">
      <c r="A22" s="617"/>
      <c r="B22" s="456">
        <v>17</v>
      </c>
      <c r="C22" s="532">
        <v>0</v>
      </c>
      <c r="D22" s="533">
        <v>0</v>
      </c>
      <c r="E22" s="533">
        <v>0</v>
      </c>
      <c r="F22" s="533">
        <v>1</v>
      </c>
      <c r="G22" s="533">
        <v>0</v>
      </c>
      <c r="H22" s="533">
        <v>1</v>
      </c>
      <c r="I22" s="534">
        <v>0</v>
      </c>
      <c r="J22" s="422">
        <v>2</v>
      </c>
      <c r="K22" s="133">
        <v>0</v>
      </c>
      <c r="L22" s="134">
        <v>3</v>
      </c>
      <c r="M22" s="135">
        <v>122</v>
      </c>
      <c r="N22" s="136">
        <v>70</v>
      </c>
      <c r="O22" s="137">
        <v>239</v>
      </c>
      <c r="P22" s="169">
        <f t="shared" si="0"/>
        <v>0</v>
      </c>
      <c r="Q22" s="161">
        <f t="shared" si="1"/>
        <v>0</v>
      </c>
      <c r="R22" s="161">
        <f t="shared" si="2"/>
        <v>0</v>
      </c>
      <c r="S22" s="161">
        <f t="shared" si="3"/>
        <v>0.09090909090909091</v>
      </c>
      <c r="T22" s="161">
        <f t="shared" si="4"/>
        <v>0</v>
      </c>
      <c r="U22" s="161">
        <f t="shared" si="5"/>
        <v>0.25</v>
      </c>
      <c r="V22" s="170">
        <f t="shared" si="6"/>
        <v>0</v>
      </c>
      <c r="W22" s="171">
        <f t="shared" si="7"/>
        <v>0.05405405405405406</v>
      </c>
      <c r="X22" s="161">
        <v>0</v>
      </c>
      <c r="Y22" s="170">
        <v>0.08108108108108109</v>
      </c>
      <c r="Z22" s="501">
        <v>0.04</v>
      </c>
      <c r="AA22" s="140">
        <v>0.02</v>
      </c>
      <c r="AB22" s="212">
        <v>0.08</v>
      </c>
    </row>
    <row r="23" spans="1:28" s="129" customFormat="1" ht="13.5" customHeight="1">
      <c r="A23" s="616">
        <v>5</v>
      </c>
      <c r="B23" s="459">
        <v>18</v>
      </c>
      <c r="C23" s="540">
        <v>0</v>
      </c>
      <c r="D23" s="530">
        <v>0</v>
      </c>
      <c r="E23" s="530">
        <v>0</v>
      </c>
      <c r="F23" s="530">
        <v>0</v>
      </c>
      <c r="G23" s="530">
        <v>0</v>
      </c>
      <c r="H23" s="530">
        <v>0</v>
      </c>
      <c r="I23" s="531">
        <v>0</v>
      </c>
      <c r="J23" s="419">
        <v>0</v>
      </c>
      <c r="K23" s="118">
        <v>0</v>
      </c>
      <c r="L23" s="119">
        <v>0</v>
      </c>
      <c r="M23" s="121">
        <v>66</v>
      </c>
      <c r="N23" s="122">
        <v>53</v>
      </c>
      <c r="O23" s="123">
        <v>159</v>
      </c>
      <c r="P23" s="165">
        <f t="shared" si="0"/>
        <v>0</v>
      </c>
      <c r="Q23" s="158">
        <f t="shared" si="1"/>
        <v>0</v>
      </c>
      <c r="R23" s="158">
        <f t="shared" si="2"/>
        <v>0</v>
      </c>
      <c r="S23" s="158">
        <f t="shared" si="3"/>
        <v>0</v>
      </c>
      <c r="T23" s="158">
        <f t="shared" si="4"/>
        <v>0</v>
      </c>
      <c r="U23" s="158">
        <f t="shared" si="5"/>
        <v>0</v>
      </c>
      <c r="V23" s="159">
        <f t="shared" si="6"/>
        <v>0</v>
      </c>
      <c r="W23" s="167">
        <f t="shared" si="7"/>
        <v>0</v>
      </c>
      <c r="X23" s="158">
        <v>0</v>
      </c>
      <c r="Y23" s="159">
        <v>0</v>
      </c>
      <c r="Z23" s="500">
        <v>0.02</v>
      </c>
      <c r="AA23" s="127">
        <v>0.02</v>
      </c>
      <c r="AB23" s="210">
        <v>0.05</v>
      </c>
    </row>
    <row r="24" spans="1:28" s="129" customFormat="1" ht="13.5" customHeight="1">
      <c r="A24" s="616"/>
      <c r="B24" s="459">
        <v>19</v>
      </c>
      <c r="C24" s="540">
        <v>0</v>
      </c>
      <c r="D24" s="530">
        <v>1</v>
      </c>
      <c r="E24" s="530">
        <v>5</v>
      </c>
      <c r="F24" s="530">
        <v>0</v>
      </c>
      <c r="G24" s="530">
        <v>0</v>
      </c>
      <c r="H24" s="530">
        <v>2</v>
      </c>
      <c r="I24" s="539">
        <v>0</v>
      </c>
      <c r="J24" s="419">
        <v>8</v>
      </c>
      <c r="K24" s="118">
        <v>0</v>
      </c>
      <c r="L24" s="408">
        <v>0</v>
      </c>
      <c r="M24" s="121">
        <v>153</v>
      </c>
      <c r="N24" s="157">
        <v>40</v>
      </c>
      <c r="O24" s="290">
        <v>295</v>
      </c>
      <c r="P24" s="165">
        <f t="shared" si="0"/>
        <v>0</v>
      </c>
      <c r="Q24" s="158">
        <f t="shared" si="1"/>
        <v>0.16666666666666666</v>
      </c>
      <c r="R24" s="158">
        <f t="shared" si="2"/>
        <v>1</v>
      </c>
      <c r="S24" s="158">
        <f t="shared" si="3"/>
        <v>0</v>
      </c>
      <c r="T24" s="158">
        <f t="shared" si="4"/>
        <v>0</v>
      </c>
      <c r="U24" s="158">
        <f t="shared" si="5"/>
        <v>0.5</v>
      </c>
      <c r="V24" s="168">
        <f t="shared" si="6"/>
        <v>0</v>
      </c>
      <c r="W24" s="167">
        <f t="shared" si="7"/>
        <v>0.21621621621621623</v>
      </c>
      <c r="X24" s="158">
        <v>0</v>
      </c>
      <c r="Y24" s="168">
        <v>0</v>
      </c>
      <c r="Z24" s="500">
        <v>0.05</v>
      </c>
      <c r="AA24" s="225">
        <v>0.01</v>
      </c>
      <c r="AB24" s="210">
        <v>0.09</v>
      </c>
    </row>
    <row r="25" spans="1:28" s="129" customFormat="1" ht="13.5" customHeight="1">
      <c r="A25" s="616"/>
      <c r="B25" s="459">
        <v>20</v>
      </c>
      <c r="C25" s="540">
        <v>0</v>
      </c>
      <c r="D25" s="530">
        <v>0</v>
      </c>
      <c r="E25" s="530">
        <v>1</v>
      </c>
      <c r="F25" s="530">
        <v>3</v>
      </c>
      <c r="G25" s="530">
        <v>0</v>
      </c>
      <c r="H25" s="530">
        <v>2</v>
      </c>
      <c r="I25" s="531">
        <v>0</v>
      </c>
      <c r="J25" s="419">
        <v>6</v>
      </c>
      <c r="K25" s="118">
        <v>1</v>
      </c>
      <c r="L25" s="119">
        <v>0</v>
      </c>
      <c r="M25" s="121">
        <v>233</v>
      </c>
      <c r="N25" s="122">
        <v>40</v>
      </c>
      <c r="O25" s="123">
        <v>603</v>
      </c>
      <c r="P25" s="165">
        <f t="shared" si="0"/>
        <v>0</v>
      </c>
      <c r="Q25" s="158">
        <f t="shared" si="1"/>
        <v>0</v>
      </c>
      <c r="R25" s="158">
        <f t="shared" si="2"/>
        <v>0.2</v>
      </c>
      <c r="S25" s="158">
        <f t="shared" si="3"/>
        <v>0.2727272727272727</v>
      </c>
      <c r="T25" s="158">
        <f t="shared" si="4"/>
        <v>0</v>
      </c>
      <c r="U25" s="158">
        <f t="shared" si="5"/>
        <v>0.5</v>
      </c>
      <c r="V25" s="159">
        <f t="shared" si="6"/>
        <v>0</v>
      </c>
      <c r="W25" s="167">
        <f t="shared" si="7"/>
        <v>0.16216216216216217</v>
      </c>
      <c r="X25" s="158">
        <v>0.02702702702702703</v>
      </c>
      <c r="Y25" s="159">
        <v>0</v>
      </c>
      <c r="Z25" s="500">
        <v>0.07</v>
      </c>
      <c r="AA25" s="127">
        <v>0.01</v>
      </c>
      <c r="AB25" s="210">
        <v>0.19</v>
      </c>
    </row>
    <row r="26" spans="1:28" s="129" customFormat="1" ht="13.5" customHeight="1">
      <c r="A26" s="616"/>
      <c r="B26" s="459">
        <v>21</v>
      </c>
      <c r="C26" s="540">
        <v>0</v>
      </c>
      <c r="D26" s="530">
        <v>0</v>
      </c>
      <c r="E26" s="530">
        <v>0</v>
      </c>
      <c r="F26" s="530">
        <v>0</v>
      </c>
      <c r="G26" s="530">
        <v>0</v>
      </c>
      <c r="H26" s="530">
        <v>9</v>
      </c>
      <c r="I26" s="531">
        <v>0</v>
      </c>
      <c r="J26" s="419">
        <v>9</v>
      </c>
      <c r="K26" s="118">
        <v>0</v>
      </c>
      <c r="L26" s="119">
        <v>1</v>
      </c>
      <c r="M26" s="121">
        <v>300</v>
      </c>
      <c r="N26" s="122">
        <v>52</v>
      </c>
      <c r="O26" s="123">
        <v>981</v>
      </c>
      <c r="P26" s="165">
        <f t="shared" si="0"/>
        <v>0</v>
      </c>
      <c r="Q26" s="158">
        <f t="shared" si="1"/>
        <v>0</v>
      </c>
      <c r="R26" s="158">
        <f t="shared" si="2"/>
        <v>0</v>
      </c>
      <c r="S26" s="158">
        <f t="shared" si="3"/>
        <v>0</v>
      </c>
      <c r="T26" s="158">
        <f t="shared" si="4"/>
        <v>0</v>
      </c>
      <c r="U26" s="158">
        <f t="shared" si="5"/>
        <v>2.25</v>
      </c>
      <c r="V26" s="159">
        <f t="shared" si="6"/>
        <v>0</v>
      </c>
      <c r="W26" s="167">
        <f t="shared" si="7"/>
        <v>0.24324324324324326</v>
      </c>
      <c r="X26" s="158">
        <v>0</v>
      </c>
      <c r="Y26" s="159">
        <v>0.02702702702702703</v>
      </c>
      <c r="Z26" s="500">
        <v>0.1</v>
      </c>
      <c r="AA26" s="127">
        <v>0.02</v>
      </c>
      <c r="AB26" s="210">
        <v>0.31</v>
      </c>
    </row>
    <row r="27" spans="1:28" s="129" customFormat="1" ht="13.5" customHeight="1">
      <c r="A27" s="618">
        <v>6</v>
      </c>
      <c r="B27" s="453">
        <v>22</v>
      </c>
      <c r="C27" s="535">
        <v>0</v>
      </c>
      <c r="D27" s="536">
        <v>1</v>
      </c>
      <c r="E27" s="536">
        <v>2</v>
      </c>
      <c r="F27" s="536">
        <v>0</v>
      </c>
      <c r="G27" s="536">
        <v>2</v>
      </c>
      <c r="H27" s="536">
        <v>8</v>
      </c>
      <c r="I27" s="537">
        <v>4</v>
      </c>
      <c r="J27" s="428">
        <v>17</v>
      </c>
      <c r="K27" s="176">
        <v>0</v>
      </c>
      <c r="L27" s="177">
        <v>1</v>
      </c>
      <c r="M27" s="152">
        <v>288</v>
      </c>
      <c r="N27" s="153">
        <v>100</v>
      </c>
      <c r="O27" s="154">
        <v>1168</v>
      </c>
      <c r="P27" s="172">
        <f t="shared" si="0"/>
        <v>0</v>
      </c>
      <c r="Q27" s="173">
        <f t="shared" si="1"/>
        <v>0.16666666666666666</v>
      </c>
      <c r="R27" s="173">
        <f t="shared" si="2"/>
        <v>0.4</v>
      </c>
      <c r="S27" s="173">
        <f t="shared" si="3"/>
        <v>0</v>
      </c>
      <c r="T27" s="173">
        <f t="shared" si="4"/>
        <v>0.5</v>
      </c>
      <c r="U27" s="173">
        <f t="shared" si="5"/>
        <v>2</v>
      </c>
      <c r="V27" s="174">
        <f t="shared" si="6"/>
        <v>1</v>
      </c>
      <c r="W27" s="178">
        <f t="shared" si="7"/>
        <v>0.4594594594594595</v>
      </c>
      <c r="X27" s="173">
        <v>0</v>
      </c>
      <c r="Y27" s="179">
        <v>0.02702702702702703</v>
      </c>
      <c r="Z27" s="502">
        <v>0.09</v>
      </c>
      <c r="AA27" s="156">
        <v>0.03</v>
      </c>
      <c r="AB27" s="250">
        <v>0.37</v>
      </c>
    </row>
    <row r="28" spans="1:28" s="129" customFormat="1" ht="13.5" customHeight="1">
      <c r="A28" s="616"/>
      <c r="B28" s="454">
        <v>23</v>
      </c>
      <c r="C28" s="529">
        <v>0</v>
      </c>
      <c r="D28" s="530">
        <v>0</v>
      </c>
      <c r="E28" s="530">
        <v>1</v>
      </c>
      <c r="F28" s="530">
        <v>2</v>
      </c>
      <c r="G28" s="530">
        <v>0</v>
      </c>
      <c r="H28" s="530">
        <v>3</v>
      </c>
      <c r="I28" s="531">
        <v>0</v>
      </c>
      <c r="J28" s="419">
        <v>6</v>
      </c>
      <c r="K28" s="118">
        <v>0</v>
      </c>
      <c r="L28" s="119">
        <v>17</v>
      </c>
      <c r="M28" s="121">
        <v>359</v>
      </c>
      <c r="N28" s="122">
        <v>124</v>
      </c>
      <c r="O28" s="123">
        <v>1790</v>
      </c>
      <c r="P28" s="165">
        <f t="shared" si="0"/>
        <v>0</v>
      </c>
      <c r="Q28" s="158">
        <f t="shared" si="1"/>
        <v>0</v>
      </c>
      <c r="R28" s="158">
        <f t="shared" si="2"/>
        <v>0.2</v>
      </c>
      <c r="S28" s="158">
        <f t="shared" si="3"/>
        <v>0.18181818181818182</v>
      </c>
      <c r="T28" s="158">
        <f t="shared" si="4"/>
        <v>0</v>
      </c>
      <c r="U28" s="158">
        <f t="shared" si="5"/>
        <v>0.75</v>
      </c>
      <c r="V28" s="159">
        <f t="shared" si="6"/>
        <v>0</v>
      </c>
      <c r="W28" s="167">
        <f t="shared" si="7"/>
        <v>0.16216216216216217</v>
      </c>
      <c r="X28" s="158">
        <v>0</v>
      </c>
      <c r="Y28" s="159">
        <v>0.4594594594594595</v>
      </c>
      <c r="Z28" s="500">
        <v>0.11</v>
      </c>
      <c r="AA28" s="127">
        <v>0.04</v>
      </c>
      <c r="AB28" s="210">
        <v>0.56</v>
      </c>
    </row>
    <row r="29" spans="1:28" s="129" customFormat="1" ht="13.5" customHeight="1">
      <c r="A29" s="616"/>
      <c r="B29" s="454">
        <v>24</v>
      </c>
      <c r="C29" s="529">
        <v>0</v>
      </c>
      <c r="D29" s="530">
        <v>0</v>
      </c>
      <c r="E29" s="530">
        <v>5</v>
      </c>
      <c r="F29" s="530">
        <v>3</v>
      </c>
      <c r="G29" s="530">
        <v>3</v>
      </c>
      <c r="H29" s="530">
        <v>1</v>
      </c>
      <c r="I29" s="531">
        <v>0</v>
      </c>
      <c r="J29" s="419">
        <v>12</v>
      </c>
      <c r="K29" s="118">
        <v>1</v>
      </c>
      <c r="L29" s="119">
        <v>21</v>
      </c>
      <c r="M29" s="121">
        <v>348</v>
      </c>
      <c r="N29" s="122">
        <v>153</v>
      </c>
      <c r="O29" s="123">
        <v>2899</v>
      </c>
      <c r="P29" s="165">
        <f t="shared" si="0"/>
        <v>0</v>
      </c>
      <c r="Q29" s="158">
        <f t="shared" si="1"/>
        <v>0</v>
      </c>
      <c r="R29" s="158">
        <f t="shared" si="2"/>
        <v>1</v>
      </c>
      <c r="S29" s="158">
        <f t="shared" si="3"/>
        <v>0.2727272727272727</v>
      </c>
      <c r="T29" s="158">
        <f t="shared" si="4"/>
        <v>0.75</v>
      </c>
      <c r="U29" s="158">
        <f t="shared" si="5"/>
        <v>0.25</v>
      </c>
      <c r="V29" s="159">
        <f t="shared" si="6"/>
        <v>0</v>
      </c>
      <c r="W29" s="167">
        <f t="shared" si="7"/>
        <v>0.32432432432432434</v>
      </c>
      <c r="X29" s="158">
        <v>0.02702702702702703</v>
      </c>
      <c r="Y29" s="159">
        <v>0.5675675675675675</v>
      </c>
      <c r="Z29" s="500">
        <v>0.11</v>
      </c>
      <c r="AA29" s="127">
        <v>0.05</v>
      </c>
      <c r="AB29" s="210">
        <v>0.92</v>
      </c>
    </row>
    <row r="30" spans="1:28" s="129" customFormat="1" ht="13.5" customHeight="1">
      <c r="A30" s="617"/>
      <c r="B30" s="456">
        <v>25</v>
      </c>
      <c r="C30" s="532">
        <v>3</v>
      </c>
      <c r="D30" s="533">
        <v>0</v>
      </c>
      <c r="E30" s="533">
        <v>12</v>
      </c>
      <c r="F30" s="533">
        <v>0</v>
      </c>
      <c r="G30" s="533">
        <v>2</v>
      </c>
      <c r="H30" s="533">
        <v>14</v>
      </c>
      <c r="I30" s="534">
        <v>0</v>
      </c>
      <c r="J30" s="422">
        <v>31</v>
      </c>
      <c r="K30" s="133">
        <v>1</v>
      </c>
      <c r="L30" s="134">
        <v>28</v>
      </c>
      <c r="M30" s="135">
        <v>460</v>
      </c>
      <c r="N30" s="136">
        <v>275</v>
      </c>
      <c r="O30" s="137">
        <v>3789</v>
      </c>
      <c r="P30" s="169">
        <f t="shared" si="0"/>
        <v>1</v>
      </c>
      <c r="Q30" s="161">
        <f t="shared" si="1"/>
        <v>0</v>
      </c>
      <c r="R30" s="161">
        <f t="shared" si="2"/>
        <v>2.4</v>
      </c>
      <c r="S30" s="161">
        <f t="shared" si="3"/>
        <v>0</v>
      </c>
      <c r="T30" s="161">
        <f t="shared" si="4"/>
        <v>0.5</v>
      </c>
      <c r="U30" s="161">
        <f t="shared" si="5"/>
        <v>3.5</v>
      </c>
      <c r="V30" s="162">
        <f t="shared" si="6"/>
        <v>0</v>
      </c>
      <c r="W30" s="171">
        <f t="shared" si="7"/>
        <v>0.8378378378378378</v>
      </c>
      <c r="X30" s="161">
        <v>0.02702702702702703</v>
      </c>
      <c r="Y30" s="162">
        <v>0.7567567567567568</v>
      </c>
      <c r="Z30" s="501">
        <v>0.15</v>
      </c>
      <c r="AA30" s="140">
        <v>0.09</v>
      </c>
      <c r="AB30" s="212">
        <v>1.19</v>
      </c>
    </row>
    <row r="31" spans="1:28" s="129" customFormat="1" ht="13.5" customHeight="1">
      <c r="A31" s="616">
        <v>7</v>
      </c>
      <c r="B31" s="454">
        <v>26</v>
      </c>
      <c r="C31" s="529">
        <v>1</v>
      </c>
      <c r="D31" s="530">
        <v>0</v>
      </c>
      <c r="E31" s="530">
        <v>8</v>
      </c>
      <c r="F31" s="530">
        <v>3</v>
      </c>
      <c r="G31" s="530">
        <v>2</v>
      </c>
      <c r="H31" s="530">
        <v>0</v>
      </c>
      <c r="I31" s="531">
        <v>0</v>
      </c>
      <c r="J31" s="419">
        <v>14</v>
      </c>
      <c r="K31" s="118">
        <v>0</v>
      </c>
      <c r="L31" s="119">
        <v>58</v>
      </c>
      <c r="M31" s="121">
        <v>501</v>
      </c>
      <c r="N31" s="122">
        <v>450</v>
      </c>
      <c r="O31" s="123">
        <v>4556</v>
      </c>
      <c r="P31" s="165">
        <f t="shared" si="0"/>
        <v>0.3333333333333333</v>
      </c>
      <c r="Q31" s="158">
        <f t="shared" si="1"/>
        <v>0</v>
      </c>
      <c r="R31" s="158">
        <f t="shared" si="2"/>
        <v>1.6</v>
      </c>
      <c r="S31" s="158">
        <f t="shared" si="3"/>
        <v>0.2727272727272727</v>
      </c>
      <c r="T31" s="158">
        <f t="shared" si="4"/>
        <v>0.5</v>
      </c>
      <c r="U31" s="158">
        <f t="shared" si="5"/>
        <v>0</v>
      </c>
      <c r="V31" s="168">
        <f t="shared" si="6"/>
        <v>0</v>
      </c>
      <c r="W31" s="167">
        <f t="shared" si="7"/>
        <v>0.3783783783783784</v>
      </c>
      <c r="X31" s="158">
        <v>0</v>
      </c>
      <c r="Y31" s="159">
        <v>1.5675675675675675</v>
      </c>
      <c r="Z31" s="500">
        <v>0.16</v>
      </c>
      <c r="AA31" s="127">
        <v>0.14</v>
      </c>
      <c r="AB31" s="210">
        <v>1.44</v>
      </c>
    </row>
    <row r="32" spans="1:28" s="129" customFormat="1" ht="13.5" customHeight="1">
      <c r="A32" s="616"/>
      <c r="B32" s="454">
        <v>27</v>
      </c>
      <c r="C32" s="529">
        <v>4</v>
      </c>
      <c r="D32" s="530">
        <v>0</v>
      </c>
      <c r="E32" s="530">
        <v>4</v>
      </c>
      <c r="F32" s="530">
        <v>6</v>
      </c>
      <c r="G32" s="530">
        <v>4</v>
      </c>
      <c r="H32" s="530">
        <v>3</v>
      </c>
      <c r="I32" s="531">
        <v>0</v>
      </c>
      <c r="J32" s="419">
        <v>21</v>
      </c>
      <c r="K32" s="118">
        <v>2</v>
      </c>
      <c r="L32" s="119">
        <v>114</v>
      </c>
      <c r="M32" s="121">
        <v>675</v>
      </c>
      <c r="N32" s="122">
        <v>635</v>
      </c>
      <c r="O32" s="123">
        <v>6742</v>
      </c>
      <c r="P32" s="165">
        <f t="shared" si="0"/>
        <v>1.3333333333333333</v>
      </c>
      <c r="Q32" s="158">
        <f t="shared" si="1"/>
        <v>0</v>
      </c>
      <c r="R32" s="158">
        <f t="shared" si="2"/>
        <v>0.8</v>
      </c>
      <c r="S32" s="158">
        <f t="shared" si="3"/>
        <v>0.5454545454545454</v>
      </c>
      <c r="T32" s="158">
        <f t="shared" si="4"/>
        <v>1</v>
      </c>
      <c r="U32" s="158">
        <f t="shared" si="5"/>
        <v>0.75</v>
      </c>
      <c r="V32" s="168">
        <f t="shared" si="6"/>
        <v>0</v>
      </c>
      <c r="W32" s="167">
        <f t="shared" si="7"/>
        <v>0.5675675675675675</v>
      </c>
      <c r="X32" s="158">
        <v>0.05405405405405406</v>
      </c>
      <c r="Y32" s="159">
        <v>3.081081081081081</v>
      </c>
      <c r="Z32" s="500">
        <v>0.21</v>
      </c>
      <c r="AA32" s="127">
        <v>0.2</v>
      </c>
      <c r="AB32" s="210">
        <v>2.12</v>
      </c>
    </row>
    <row r="33" spans="1:28" s="129" customFormat="1" ht="13.5" customHeight="1">
      <c r="A33" s="616"/>
      <c r="B33" s="454">
        <v>28</v>
      </c>
      <c r="C33" s="529">
        <v>0</v>
      </c>
      <c r="D33" s="530">
        <v>2</v>
      </c>
      <c r="E33" s="530">
        <v>4</v>
      </c>
      <c r="F33" s="530">
        <v>9</v>
      </c>
      <c r="G33" s="530">
        <v>5</v>
      </c>
      <c r="H33" s="530">
        <v>1</v>
      </c>
      <c r="I33" s="531">
        <v>0</v>
      </c>
      <c r="J33" s="419">
        <v>21</v>
      </c>
      <c r="K33" s="118">
        <v>0</v>
      </c>
      <c r="L33" s="119">
        <v>138</v>
      </c>
      <c r="M33" s="121">
        <v>942</v>
      </c>
      <c r="N33" s="122">
        <v>725</v>
      </c>
      <c r="O33" s="123">
        <v>9166</v>
      </c>
      <c r="P33" s="165">
        <f t="shared" si="0"/>
        <v>0</v>
      </c>
      <c r="Q33" s="158">
        <f t="shared" si="1"/>
        <v>0.3333333333333333</v>
      </c>
      <c r="R33" s="158">
        <f t="shared" si="2"/>
        <v>0.8</v>
      </c>
      <c r="S33" s="158">
        <f t="shared" si="3"/>
        <v>0.8181818181818182</v>
      </c>
      <c r="T33" s="158">
        <f t="shared" si="4"/>
        <v>1.25</v>
      </c>
      <c r="U33" s="158">
        <f t="shared" si="5"/>
        <v>0.25</v>
      </c>
      <c r="V33" s="168">
        <f t="shared" si="6"/>
        <v>0</v>
      </c>
      <c r="W33" s="167">
        <f t="shared" si="7"/>
        <v>0.5675675675675675</v>
      </c>
      <c r="X33" s="158">
        <v>0</v>
      </c>
      <c r="Y33" s="159">
        <v>3.72972972972973</v>
      </c>
      <c r="Z33" s="500">
        <v>0.3</v>
      </c>
      <c r="AA33" s="127">
        <v>0.23</v>
      </c>
      <c r="AB33" s="210">
        <v>2.89</v>
      </c>
    </row>
    <row r="34" spans="1:28" s="129" customFormat="1" ht="13.5" customHeight="1">
      <c r="A34" s="616"/>
      <c r="B34" s="454">
        <v>29</v>
      </c>
      <c r="C34" s="529">
        <v>0</v>
      </c>
      <c r="D34" s="530">
        <v>2</v>
      </c>
      <c r="E34" s="530">
        <v>5</v>
      </c>
      <c r="F34" s="530">
        <v>9</v>
      </c>
      <c r="G34" s="530">
        <v>7</v>
      </c>
      <c r="H34" s="530">
        <v>0</v>
      </c>
      <c r="I34" s="531">
        <v>1</v>
      </c>
      <c r="J34" s="419">
        <v>24</v>
      </c>
      <c r="K34" s="118">
        <v>1</v>
      </c>
      <c r="L34" s="119">
        <v>85</v>
      </c>
      <c r="M34" s="121">
        <v>939</v>
      </c>
      <c r="N34" s="122">
        <v>1098</v>
      </c>
      <c r="O34" s="123">
        <v>8052</v>
      </c>
      <c r="P34" s="165">
        <f t="shared" si="0"/>
        <v>0</v>
      </c>
      <c r="Q34" s="158">
        <f t="shared" si="1"/>
        <v>0.3333333333333333</v>
      </c>
      <c r="R34" s="158">
        <f t="shared" si="2"/>
        <v>1</v>
      </c>
      <c r="S34" s="158">
        <f t="shared" si="3"/>
        <v>0.8181818181818182</v>
      </c>
      <c r="T34" s="158">
        <f t="shared" si="4"/>
        <v>1.75</v>
      </c>
      <c r="U34" s="158">
        <f t="shared" si="5"/>
        <v>0</v>
      </c>
      <c r="V34" s="168">
        <f t="shared" si="6"/>
        <v>0.25</v>
      </c>
      <c r="W34" s="167">
        <f t="shared" si="7"/>
        <v>0.6486486486486487</v>
      </c>
      <c r="X34" s="158">
        <v>0.02702702702702703</v>
      </c>
      <c r="Y34" s="159">
        <v>2.2972972972972974</v>
      </c>
      <c r="Z34" s="500">
        <v>0.3</v>
      </c>
      <c r="AA34" s="127">
        <v>0.35</v>
      </c>
      <c r="AB34" s="210">
        <v>2.54</v>
      </c>
    </row>
    <row r="35" spans="1:28" s="129" customFormat="1" ht="13.5" customHeight="1">
      <c r="A35" s="616"/>
      <c r="B35" s="454">
        <v>30</v>
      </c>
      <c r="C35" s="529">
        <v>1</v>
      </c>
      <c r="D35" s="530">
        <v>1</v>
      </c>
      <c r="E35" s="530">
        <v>1</v>
      </c>
      <c r="F35" s="530">
        <v>4</v>
      </c>
      <c r="G35" s="530">
        <v>9</v>
      </c>
      <c r="H35" s="530">
        <v>0</v>
      </c>
      <c r="I35" s="531">
        <v>0</v>
      </c>
      <c r="J35" s="419">
        <v>16</v>
      </c>
      <c r="K35" s="118">
        <v>0</v>
      </c>
      <c r="L35" s="119">
        <v>93</v>
      </c>
      <c r="M35" s="121">
        <v>896</v>
      </c>
      <c r="N35" s="122">
        <v>1264</v>
      </c>
      <c r="O35" s="123">
        <v>9439</v>
      </c>
      <c r="P35" s="165">
        <f t="shared" si="0"/>
        <v>0.3333333333333333</v>
      </c>
      <c r="Q35" s="158">
        <f t="shared" si="1"/>
        <v>0.16666666666666666</v>
      </c>
      <c r="R35" s="158">
        <f t="shared" si="2"/>
        <v>0.2</v>
      </c>
      <c r="S35" s="158">
        <f t="shared" si="3"/>
        <v>0.36363636363636365</v>
      </c>
      <c r="T35" s="158">
        <f t="shared" si="4"/>
        <v>2.25</v>
      </c>
      <c r="U35" s="158">
        <f t="shared" si="5"/>
        <v>0</v>
      </c>
      <c r="V35" s="168">
        <f t="shared" si="6"/>
        <v>0</v>
      </c>
      <c r="W35" s="167">
        <f t="shared" si="7"/>
        <v>0.43243243243243246</v>
      </c>
      <c r="X35" s="158">
        <v>0</v>
      </c>
      <c r="Y35" s="159">
        <v>2.5135135135135136</v>
      </c>
      <c r="Z35" s="500">
        <v>0.28</v>
      </c>
      <c r="AA35" s="127">
        <v>0.4</v>
      </c>
      <c r="AB35" s="210">
        <v>2.98</v>
      </c>
    </row>
    <row r="36" spans="1:28" s="129" customFormat="1" ht="13.5" customHeight="1">
      <c r="A36" s="618">
        <v>8</v>
      </c>
      <c r="B36" s="453">
        <v>31</v>
      </c>
      <c r="C36" s="535">
        <v>0</v>
      </c>
      <c r="D36" s="536">
        <v>1</v>
      </c>
      <c r="E36" s="536">
        <v>0</v>
      </c>
      <c r="F36" s="536">
        <v>5</v>
      </c>
      <c r="G36" s="536">
        <v>1</v>
      </c>
      <c r="H36" s="536">
        <v>0</v>
      </c>
      <c r="I36" s="537">
        <v>0</v>
      </c>
      <c r="J36" s="428">
        <v>7</v>
      </c>
      <c r="K36" s="176">
        <v>1</v>
      </c>
      <c r="L36" s="176">
        <v>65</v>
      </c>
      <c r="M36" s="152">
        <v>1091</v>
      </c>
      <c r="N36" s="153">
        <v>1454</v>
      </c>
      <c r="O36" s="154">
        <v>7756</v>
      </c>
      <c r="P36" s="172">
        <f t="shared" si="0"/>
        <v>0</v>
      </c>
      <c r="Q36" s="173">
        <f t="shared" si="1"/>
        <v>0.16666666666666666</v>
      </c>
      <c r="R36" s="173">
        <f t="shared" si="2"/>
        <v>0</v>
      </c>
      <c r="S36" s="173">
        <f t="shared" si="3"/>
        <v>0.45454545454545453</v>
      </c>
      <c r="T36" s="173">
        <f t="shared" si="4"/>
        <v>0.25</v>
      </c>
      <c r="U36" s="173">
        <f t="shared" si="5"/>
        <v>0</v>
      </c>
      <c r="V36" s="179">
        <f t="shared" si="6"/>
        <v>0</v>
      </c>
      <c r="W36" s="178">
        <f t="shared" si="7"/>
        <v>0.1891891891891892</v>
      </c>
      <c r="X36" s="173">
        <v>0.02702702702702703</v>
      </c>
      <c r="Y36" s="179">
        <v>1.7567567567567568</v>
      </c>
      <c r="Z36" s="502">
        <v>0.35</v>
      </c>
      <c r="AA36" s="213">
        <v>0.46</v>
      </c>
      <c r="AB36" s="214">
        <v>2.45</v>
      </c>
    </row>
    <row r="37" spans="1:28" s="129" customFormat="1" ht="13.5" customHeight="1">
      <c r="A37" s="616"/>
      <c r="B37" s="459">
        <v>32</v>
      </c>
      <c r="C37" s="529">
        <v>0</v>
      </c>
      <c r="D37" s="530">
        <v>1</v>
      </c>
      <c r="E37" s="530">
        <v>1</v>
      </c>
      <c r="F37" s="530">
        <v>7</v>
      </c>
      <c r="G37" s="530">
        <v>3</v>
      </c>
      <c r="H37" s="530">
        <v>0</v>
      </c>
      <c r="I37" s="531">
        <v>4</v>
      </c>
      <c r="J37" s="419">
        <v>16</v>
      </c>
      <c r="K37" s="118">
        <v>7</v>
      </c>
      <c r="L37" s="118">
        <v>29</v>
      </c>
      <c r="M37" s="121">
        <v>615</v>
      </c>
      <c r="N37" s="122">
        <v>2264</v>
      </c>
      <c r="O37" s="123">
        <v>6237</v>
      </c>
      <c r="P37" s="165">
        <f t="shared" si="0"/>
        <v>0</v>
      </c>
      <c r="Q37" s="158">
        <f t="shared" si="1"/>
        <v>0.16666666666666666</v>
      </c>
      <c r="R37" s="158">
        <f t="shared" si="2"/>
        <v>0.2</v>
      </c>
      <c r="S37" s="158">
        <f t="shared" si="3"/>
        <v>0.6363636363636364</v>
      </c>
      <c r="T37" s="158">
        <f t="shared" si="4"/>
        <v>0.75</v>
      </c>
      <c r="U37" s="158">
        <f t="shared" si="5"/>
        <v>0</v>
      </c>
      <c r="V37" s="159">
        <f t="shared" si="6"/>
        <v>1</v>
      </c>
      <c r="W37" s="167">
        <f t="shared" si="7"/>
        <v>0.43243243243243246</v>
      </c>
      <c r="X37" s="158">
        <v>0.1891891891891892</v>
      </c>
      <c r="Y37" s="159">
        <v>0.7837837837837838</v>
      </c>
      <c r="Z37" s="500">
        <v>0.2</v>
      </c>
      <c r="AA37" s="206">
        <v>0.72</v>
      </c>
      <c r="AB37" s="207">
        <v>2.01</v>
      </c>
    </row>
    <row r="38" spans="1:28" s="129" customFormat="1" ht="13.5" customHeight="1">
      <c r="A38" s="616"/>
      <c r="B38" s="454">
        <v>33</v>
      </c>
      <c r="C38" s="529">
        <v>0</v>
      </c>
      <c r="D38" s="530">
        <v>0</v>
      </c>
      <c r="E38" s="530">
        <v>0</v>
      </c>
      <c r="F38" s="530">
        <v>2</v>
      </c>
      <c r="G38" s="530">
        <v>4</v>
      </c>
      <c r="H38" s="530">
        <v>0</v>
      </c>
      <c r="I38" s="531">
        <v>9</v>
      </c>
      <c r="J38" s="419">
        <v>15</v>
      </c>
      <c r="K38" s="118">
        <v>4</v>
      </c>
      <c r="L38" s="118">
        <v>15</v>
      </c>
      <c r="M38" s="121">
        <v>785</v>
      </c>
      <c r="N38" s="122">
        <v>1202</v>
      </c>
      <c r="O38" s="123">
        <v>2856</v>
      </c>
      <c r="P38" s="165">
        <f t="shared" si="0"/>
        <v>0</v>
      </c>
      <c r="Q38" s="158">
        <f t="shared" si="1"/>
        <v>0</v>
      </c>
      <c r="R38" s="158">
        <f t="shared" si="2"/>
        <v>0</v>
      </c>
      <c r="S38" s="158">
        <f t="shared" si="3"/>
        <v>0.18181818181818182</v>
      </c>
      <c r="T38" s="158">
        <f t="shared" si="4"/>
        <v>1</v>
      </c>
      <c r="U38" s="158">
        <f t="shared" si="5"/>
        <v>0</v>
      </c>
      <c r="V38" s="159">
        <f t="shared" si="6"/>
        <v>2.25</v>
      </c>
      <c r="W38" s="167">
        <f t="shared" si="7"/>
        <v>0.40540540540540543</v>
      </c>
      <c r="X38" s="158">
        <v>0.10810810810810811</v>
      </c>
      <c r="Y38" s="159">
        <v>0.40540540540540543</v>
      </c>
      <c r="Z38" s="500">
        <v>0.25</v>
      </c>
      <c r="AA38" s="206">
        <v>0.39</v>
      </c>
      <c r="AB38" s="207">
        <v>0.95</v>
      </c>
    </row>
    <row r="39" spans="1:28" s="129" customFormat="1" ht="13.5" customHeight="1">
      <c r="A39" s="617"/>
      <c r="B39" s="456">
        <v>34</v>
      </c>
      <c r="C39" s="532">
        <v>0</v>
      </c>
      <c r="D39" s="533">
        <v>0</v>
      </c>
      <c r="E39" s="533">
        <v>1</v>
      </c>
      <c r="F39" s="533">
        <v>1</v>
      </c>
      <c r="G39" s="533">
        <v>3</v>
      </c>
      <c r="H39" s="533">
        <v>1</v>
      </c>
      <c r="I39" s="534">
        <v>4</v>
      </c>
      <c r="J39" s="422">
        <v>10</v>
      </c>
      <c r="K39" s="133">
        <v>5</v>
      </c>
      <c r="L39" s="133">
        <v>22</v>
      </c>
      <c r="M39" s="135">
        <v>1384</v>
      </c>
      <c r="N39" s="136">
        <v>1302</v>
      </c>
      <c r="O39" s="137">
        <v>3128</v>
      </c>
      <c r="P39" s="169">
        <f t="shared" si="0"/>
        <v>0</v>
      </c>
      <c r="Q39" s="161">
        <f t="shared" si="1"/>
        <v>0</v>
      </c>
      <c r="R39" s="161">
        <f t="shared" si="2"/>
        <v>0.2</v>
      </c>
      <c r="S39" s="161">
        <f t="shared" si="3"/>
        <v>0.09090909090909091</v>
      </c>
      <c r="T39" s="161">
        <f t="shared" si="4"/>
        <v>0.75</v>
      </c>
      <c r="U39" s="161">
        <f t="shared" si="5"/>
        <v>0.25</v>
      </c>
      <c r="V39" s="162">
        <f t="shared" si="6"/>
        <v>1</v>
      </c>
      <c r="W39" s="171">
        <f t="shared" si="7"/>
        <v>0.2702702702702703</v>
      </c>
      <c r="X39" s="161">
        <v>0.13513513513513514</v>
      </c>
      <c r="Y39" s="162">
        <v>0.5945945945945946</v>
      </c>
      <c r="Z39" s="501">
        <v>0.44</v>
      </c>
      <c r="AA39" s="208">
        <v>0.41</v>
      </c>
      <c r="AB39" s="209">
        <v>0.99</v>
      </c>
    </row>
    <row r="40" spans="1:28" s="129" customFormat="1" ht="13.5" customHeight="1">
      <c r="A40" s="616">
        <v>9</v>
      </c>
      <c r="B40" s="470">
        <v>35</v>
      </c>
      <c r="C40" s="529">
        <v>0</v>
      </c>
      <c r="D40" s="530">
        <v>4</v>
      </c>
      <c r="E40" s="530">
        <v>0</v>
      </c>
      <c r="F40" s="530">
        <v>3</v>
      </c>
      <c r="G40" s="530">
        <v>2</v>
      </c>
      <c r="H40" s="530">
        <v>1</v>
      </c>
      <c r="I40" s="531">
        <v>4</v>
      </c>
      <c r="J40" s="419">
        <v>14</v>
      </c>
      <c r="K40" s="118">
        <v>6</v>
      </c>
      <c r="L40" s="118">
        <v>26</v>
      </c>
      <c r="M40" s="121">
        <v>1489</v>
      </c>
      <c r="N40" s="122">
        <v>1624</v>
      </c>
      <c r="O40" s="123">
        <v>3831</v>
      </c>
      <c r="P40" s="165">
        <f t="shared" si="0"/>
        <v>0</v>
      </c>
      <c r="Q40" s="158">
        <f t="shared" si="1"/>
        <v>0.6666666666666666</v>
      </c>
      <c r="R40" s="158">
        <f t="shared" si="2"/>
        <v>0</v>
      </c>
      <c r="S40" s="158">
        <f t="shared" si="3"/>
        <v>0.2727272727272727</v>
      </c>
      <c r="T40" s="158">
        <f t="shared" si="4"/>
        <v>0.5</v>
      </c>
      <c r="U40" s="158">
        <f t="shared" si="5"/>
        <v>0.25</v>
      </c>
      <c r="V40" s="159">
        <f t="shared" si="6"/>
        <v>1</v>
      </c>
      <c r="W40" s="167">
        <f t="shared" si="7"/>
        <v>0.3783783783783784</v>
      </c>
      <c r="X40" s="158">
        <v>0.16216216216216217</v>
      </c>
      <c r="Y40" s="159">
        <v>0.7027027027027027</v>
      </c>
      <c r="Z40" s="500">
        <v>0.47</v>
      </c>
      <c r="AA40" s="206">
        <v>0.51</v>
      </c>
      <c r="AB40" s="207">
        <v>1.21</v>
      </c>
    </row>
    <row r="41" spans="1:28" s="129" customFormat="1" ht="13.5" customHeight="1">
      <c r="A41" s="616"/>
      <c r="B41" s="470">
        <v>36</v>
      </c>
      <c r="C41" s="529">
        <v>0</v>
      </c>
      <c r="D41" s="530">
        <v>1</v>
      </c>
      <c r="E41" s="530">
        <v>1</v>
      </c>
      <c r="F41" s="530">
        <v>5</v>
      </c>
      <c r="G41" s="530">
        <v>3</v>
      </c>
      <c r="H41" s="530">
        <v>5</v>
      </c>
      <c r="I41" s="531">
        <v>14</v>
      </c>
      <c r="J41" s="419">
        <v>29</v>
      </c>
      <c r="K41" s="118">
        <v>7</v>
      </c>
      <c r="L41" s="118">
        <v>34</v>
      </c>
      <c r="M41" s="121">
        <v>1640</v>
      </c>
      <c r="N41" s="122">
        <v>1292</v>
      </c>
      <c r="O41" s="123">
        <v>4071</v>
      </c>
      <c r="P41" s="165">
        <f t="shared" si="0"/>
        <v>0</v>
      </c>
      <c r="Q41" s="158">
        <f t="shared" si="1"/>
        <v>0.16666666666666666</v>
      </c>
      <c r="R41" s="158">
        <f t="shared" si="2"/>
        <v>0.2</v>
      </c>
      <c r="S41" s="158">
        <f t="shared" si="3"/>
        <v>0.45454545454545453</v>
      </c>
      <c r="T41" s="158">
        <f t="shared" si="4"/>
        <v>0.75</v>
      </c>
      <c r="U41" s="158">
        <f t="shared" si="5"/>
        <v>1.25</v>
      </c>
      <c r="V41" s="159">
        <f t="shared" si="6"/>
        <v>3.5</v>
      </c>
      <c r="W41" s="167">
        <f t="shared" si="7"/>
        <v>0.7837837837837838</v>
      </c>
      <c r="X41" s="158">
        <v>0.1891891891891892</v>
      </c>
      <c r="Y41" s="159">
        <v>0.918918918918919</v>
      </c>
      <c r="Z41" s="500">
        <v>0.52</v>
      </c>
      <c r="AA41" s="206">
        <v>0.41</v>
      </c>
      <c r="AB41" s="207">
        <v>1.29</v>
      </c>
    </row>
    <row r="42" spans="1:28" s="129" customFormat="1" ht="13.5" customHeight="1">
      <c r="A42" s="616"/>
      <c r="B42" s="470">
        <v>37</v>
      </c>
      <c r="C42" s="529">
        <v>0</v>
      </c>
      <c r="D42" s="530">
        <v>0</v>
      </c>
      <c r="E42" s="530">
        <v>4</v>
      </c>
      <c r="F42" s="530">
        <v>4</v>
      </c>
      <c r="G42" s="530">
        <v>6</v>
      </c>
      <c r="H42" s="530">
        <v>21</v>
      </c>
      <c r="I42" s="531">
        <v>12</v>
      </c>
      <c r="J42" s="419">
        <v>47</v>
      </c>
      <c r="K42" s="118">
        <v>8</v>
      </c>
      <c r="L42" s="118">
        <v>36</v>
      </c>
      <c r="M42" s="121">
        <v>1666</v>
      </c>
      <c r="N42" s="122">
        <v>1124</v>
      </c>
      <c r="O42" s="123">
        <v>3829</v>
      </c>
      <c r="P42" s="165">
        <f t="shared" si="0"/>
        <v>0</v>
      </c>
      <c r="Q42" s="158">
        <f t="shared" si="1"/>
        <v>0</v>
      </c>
      <c r="R42" s="158">
        <f t="shared" si="2"/>
        <v>0.8</v>
      </c>
      <c r="S42" s="158">
        <f t="shared" si="3"/>
        <v>0.36363636363636365</v>
      </c>
      <c r="T42" s="158">
        <f t="shared" si="4"/>
        <v>1.5</v>
      </c>
      <c r="U42" s="158">
        <f t="shared" si="5"/>
        <v>5.25</v>
      </c>
      <c r="V42" s="159">
        <f t="shared" si="6"/>
        <v>3</v>
      </c>
      <c r="W42" s="167">
        <f t="shared" si="7"/>
        <v>1.2702702702702702</v>
      </c>
      <c r="X42" s="158">
        <v>0.21621621621621623</v>
      </c>
      <c r="Y42" s="159">
        <v>0.972972972972973</v>
      </c>
      <c r="Z42" s="500">
        <v>0.53</v>
      </c>
      <c r="AA42" s="206">
        <v>0.36</v>
      </c>
      <c r="AB42" s="207">
        <v>1.21</v>
      </c>
    </row>
    <row r="43" spans="1:28" s="129" customFormat="1" ht="13.5" customHeight="1">
      <c r="A43" s="616"/>
      <c r="B43" s="470">
        <v>38</v>
      </c>
      <c r="C43" s="529">
        <v>0</v>
      </c>
      <c r="D43" s="530">
        <v>0</v>
      </c>
      <c r="E43" s="530">
        <v>2</v>
      </c>
      <c r="F43" s="530">
        <v>2</v>
      </c>
      <c r="G43" s="530">
        <v>5</v>
      </c>
      <c r="H43" s="530">
        <v>9</v>
      </c>
      <c r="I43" s="531">
        <v>7</v>
      </c>
      <c r="J43" s="419">
        <v>25</v>
      </c>
      <c r="K43" s="118">
        <v>15</v>
      </c>
      <c r="L43" s="118">
        <v>23</v>
      </c>
      <c r="M43" s="121">
        <v>1340</v>
      </c>
      <c r="N43" s="122">
        <v>1090</v>
      </c>
      <c r="O43" s="123">
        <v>2512</v>
      </c>
      <c r="P43" s="165">
        <f t="shared" si="0"/>
        <v>0</v>
      </c>
      <c r="Q43" s="158">
        <f t="shared" si="1"/>
        <v>0</v>
      </c>
      <c r="R43" s="158">
        <f t="shared" si="2"/>
        <v>0.4</v>
      </c>
      <c r="S43" s="158">
        <f t="shared" si="3"/>
        <v>0.18181818181818182</v>
      </c>
      <c r="T43" s="158">
        <f t="shared" si="4"/>
        <v>1.25</v>
      </c>
      <c r="U43" s="158">
        <f t="shared" si="5"/>
        <v>2.25</v>
      </c>
      <c r="V43" s="159">
        <f t="shared" si="6"/>
        <v>1.75</v>
      </c>
      <c r="W43" s="167">
        <f t="shared" si="7"/>
        <v>0.6756756756756757</v>
      </c>
      <c r="X43" s="158">
        <v>0.40540540540540543</v>
      </c>
      <c r="Y43" s="159">
        <v>0.6216216216216216</v>
      </c>
      <c r="Z43" s="500">
        <v>0.42</v>
      </c>
      <c r="AA43" s="206">
        <v>0.35</v>
      </c>
      <c r="AB43" s="207">
        <v>0.79</v>
      </c>
    </row>
    <row r="44" spans="1:28" s="129" customFormat="1" ht="13.5" customHeight="1">
      <c r="A44" s="617"/>
      <c r="B44" s="469">
        <v>39</v>
      </c>
      <c r="C44" s="532">
        <v>0</v>
      </c>
      <c r="D44" s="533">
        <v>1</v>
      </c>
      <c r="E44" s="533">
        <v>4</v>
      </c>
      <c r="F44" s="533">
        <v>4</v>
      </c>
      <c r="G44" s="533">
        <v>7</v>
      </c>
      <c r="H44" s="533">
        <v>5</v>
      </c>
      <c r="I44" s="534">
        <v>12</v>
      </c>
      <c r="J44" s="422">
        <v>33</v>
      </c>
      <c r="K44" s="133">
        <v>7</v>
      </c>
      <c r="L44" s="133">
        <v>11</v>
      </c>
      <c r="M44" s="135">
        <v>1665</v>
      </c>
      <c r="N44" s="136">
        <v>636</v>
      </c>
      <c r="O44" s="137">
        <v>1860</v>
      </c>
      <c r="P44" s="169">
        <f t="shared" si="0"/>
        <v>0</v>
      </c>
      <c r="Q44" s="161">
        <f t="shared" si="1"/>
        <v>0.16666666666666666</v>
      </c>
      <c r="R44" s="161">
        <f t="shared" si="2"/>
        <v>0.8</v>
      </c>
      <c r="S44" s="161">
        <f t="shared" si="3"/>
        <v>0.36363636363636365</v>
      </c>
      <c r="T44" s="161">
        <f t="shared" si="4"/>
        <v>1.75</v>
      </c>
      <c r="U44" s="161">
        <f t="shared" si="5"/>
        <v>1.25</v>
      </c>
      <c r="V44" s="162">
        <f t="shared" si="6"/>
        <v>3</v>
      </c>
      <c r="W44" s="171">
        <f t="shared" si="7"/>
        <v>0.8918918918918919</v>
      </c>
      <c r="X44" s="161">
        <v>0.1891891891891892</v>
      </c>
      <c r="Y44" s="162">
        <v>0.2972972972972973</v>
      </c>
      <c r="Z44" s="501">
        <v>0.53</v>
      </c>
      <c r="AA44" s="208">
        <v>0.2</v>
      </c>
      <c r="AB44" s="209">
        <v>0.59</v>
      </c>
    </row>
    <row r="45" spans="1:28" s="129" customFormat="1" ht="13.5" customHeight="1">
      <c r="A45" s="618">
        <v>10</v>
      </c>
      <c r="B45" s="471">
        <v>40</v>
      </c>
      <c r="C45" s="535">
        <v>0</v>
      </c>
      <c r="D45" s="536">
        <v>0</v>
      </c>
      <c r="E45" s="536">
        <v>3</v>
      </c>
      <c r="F45" s="536">
        <v>11</v>
      </c>
      <c r="G45" s="536">
        <v>7</v>
      </c>
      <c r="H45" s="536">
        <v>3</v>
      </c>
      <c r="I45" s="537">
        <v>15</v>
      </c>
      <c r="J45" s="428">
        <v>39</v>
      </c>
      <c r="K45" s="176">
        <v>14</v>
      </c>
      <c r="L45" s="176">
        <v>17</v>
      </c>
      <c r="M45" s="152">
        <v>1931</v>
      </c>
      <c r="N45" s="153">
        <v>831</v>
      </c>
      <c r="O45" s="154">
        <v>1968</v>
      </c>
      <c r="P45" s="172">
        <f t="shared" si="0"/>
        <v>0</v>
      </c>
      <c r="Q45" s="173">
        <f t="shared" si="1"/>
        <v>0</v>
      </c>
      <c r="R45" s="173">
        <f t="shared" si="2"/>
        <v>0.6</v>
      </c>
      <c r="S45" s="173">
        <f t="shared" si="3"/>
        <v>1</v>
      </c>
      <c r="T45" s="173">
        <f t="shared" si="4"/>
        <v>1.75</v>
      </c>
      <c r="U45" s="173">
        <f t="shared" si="5"/>
        <v>0.75</v>
      </c>
      <c r="V45" s="179">
        <f t="shared" si="6"/>
        <v>3.75</v>
      </c>
      <c r="W45" s="178">
        <f t="shared" si="7"/>
        <v>1.054054054054054</v>
      </c>
      <c r="X45" s="173">
        <v>0.3783783783783784</v>
      </c>
      <c r="Y45" s="179">
        <v>0.4594594594594595</v>
      </c>
      <c r="Z45" s="502">
        <v>0.61</v>
      </c>
      <c r="AA45" s="213">
        <v>0.26</v>
      </c>
      <c r="AB45" s="214">
        <v>0.62</v>
      </c>
    </row>
    <row r="46" spans="1:28" s="129" customFormat="1" ht="13.5" customHeight="1">
      <c r="A46" s="616"/>
      <c r="B46" s="470">
        <v>41</v>
      </c>
      <c r="C46" s="529">
        <v>0</v>
      </c>
      <c r="D46" s="530">
        <v>0</v>
      </c>
      <c r="E46" s="530">
        <v>3</v>
      </c>
      <c r="F46" s="530">
        <v>3</v>
      </c>
      <c r="G46" s="530">
        <v>6</v>
      </c>
      <c r="H46" s="530">
        <v>2</v>
      </c>
      <c r="I46" s="531">
        <v>19</v>
      </c>
      <c r="J46" s="419">
        <v>33</v>
      </c>
      <c r="K46" s="118">
        <v>11</v>
      </c>
      <c r="L46" s="118">
        <v>17</v>
      </c>
      <c r="M46" s="121">
        <v>2225</v>
      </c>
      <c r="N46" s="122">
        <v>819</v>
      </c>
      <c r="O46" s="123">
        <v>1871</v>
      </c>
      <c r="P46" s="165">
        <f t="shared" si="0"/>
        <v>0</v>
      </c>
      <c r="Q46" s="158">
        <f t="shared" si="1"/>
        <v>0</v>
      </c>
      <c r="R46" s="158">
        <f t="shared" si="2"/>
        <v>0.6</v>
      </c>
      <c r="S46" s="158">
        <f t="shared" si="3"/>
        <v>0.2727272727272727</v>
      </c>
      <c r="T46" s="158">
        <f t="shared" si="4"/>
        <v>1.5</v>
      </c>
      <c r="U46" s="158">
        <f t="shared" si="5"/>
        <v>0.5</v>
      </c>
      <c r="V46" s="159">
        <f t="shared" si="6"/>
        <v>4.75</v>
      </c>
      <c r="W46" s="167">
        <f t="shared" si="7"/>
        <v>0.8918918918918919</v>
      </c>
      <c r="X46" s="158">
        <v>0.2972972972972973</v>
      </c>
      <c r="Y46" s="159">
        <v>0.4594594594594595</v>
      </c>
      <c r="Z46" s="500">
        <v>0.71</v>
      </c>
      <c r="AA46" s="206">
        <v>0.26</v>
      </c>
      <c r="AB46" s="207">
        <v>0.59</v>
      </c>
    </row>
    <row r="47" spans="1:28" s="129" customFormat="1" ht="13.5" customHeight="1">
      <c r="A47" s="616"/>
      <c r="B47" s="470">
        <v>42</v>
      </c>
      <c r="C47" s="529">
        <v>0</v>
      </c>
      <c r="D47" s="530">
        <v>1</v>
      </c>
      <c r="E47" s="530">
        <v>3</v>
      </c>
      <c r="F47" s="530">
        <v>1</v>
      </c>
      <c r="G47" s="530">
        <v>4</v>
      </c>
      <c r="H47" s="530">
        <v>4</v>
      </c>
      <c r="I47" s="531">
        <v>18</v>
      </c>
      <c r="J47" s="419">
        <v>31</v>
      </c>
      <c r="K47" s="118">
        <v>6</v>
      </c>
      <c r="L47" s="118">
        <v>3</v>
      </c>
      <c r="M47" s="121">
        <v>2233</v>
      </c>
      <c r="N47" s="122">
        <v>836</v>
      </c>
      <c r="O47" s="123">
        <v>1049</v>
      </c>
      <c r="P47" s="165">
        <f t="shared" si="0"/>
        <v>0</v>
      </c>
      <c r="Q47" s="158">
        <f t="shared" si="1"/>
        <v>0.16666666666666666</v>
      </c>
      <c r="R47" s="158">
        <f t="shared" si="2"/>
        <v>0.6</v>
      </c>
      <c r="S47" s="158">
        <f t="shared" si="3"/>
        <v>0.09090909090909091</v>
      </c>
      <c r="T47" s="158">
        <f t="shared" si="4"/>
        <v>1</v>
      </c>
      <c r="U47" s="158">
        <f t="shared" si="5"/>
        <v>1</v>
      </c>
      <c r="V47" s="159">
        <f t="shared" si="6"/>
        <v>4.5</v>
      </c>
      <c r="W47" s="167">
        <f t="shared" si="7"/>
        <v>0.8378378378378378</v>
      </c>
      <c r="X47" s="158">
        <v>0.16216216216216217</v>
      </c>
      <c r="Y47" s="159">
        <v>0.08108108108108109</v>
      </c>
      <c r="Z47" s="500">
        <v>0.71</v>
      </c>
      <c r="AA47" s="206">
        <v>0.26</v>
      </c>
      <c r="AB47" s="207">
        <v>0.33</v>
      </c>
    </row>
    <row r="48" spans="1:28" s="129" customFormat="1" ht="13.5" customHeight="1">
      <c r="A48" s="616"/>
      <c r="B48" s="470">
        <v>43</v>
      </c>
      <c r="C48" s="529">
        <v>0</v>
      </c>
      <c r="D48" s="530">
        <v>0</v>
      </c>
      <c r="E48" s="530">
        <v>0</v>
      </c>
      <c r="F48" s="530">
        <v>4</v>
      </c>
      <c r="G48" s="530">
        <v>5</v>
      </c>
      <c r="H48" s="530">
        <v>1</v>
      </c>
      <c r="I48" s="531">
        <v>3</v>
      </c>
      <c r="J48" s="419">
        <v>13</v>
      </c>
      <c r="K48" s="118">
        <v>6</v>
      </c>
      <c r="L48" s="118">
        <v>8</v>
      </c>
      <c r="M48" s="121">
        <v>1924</v>
      </c>
      <c r="N48" s="122">
        <v>741</v>
      </c>
      <c r="O48" s="123">
        <v>955</v>
      </c>
      <c r="P48" s="165">
        <f t="shared" si="0"/>
        <v>0</v>
      </c>
      <c r="Q48" s="158">
        <f t="shared" si="1"/>
        <v>0</v>
      </c>
      <c r="R48" s="158">
        <f t="shared" si="2"/>
        <v>0</v>
      </c>
      <c r="S48" s="158">
        <f t="shared" si="3"/>
        <v>0.36363636363636365</v>
      </c>
      <c r="T48" s="158">
        <f t="shared" si="4"/>
        <v>1.25</v>
      </c>
      <c r="U48" s="158">
        <f t="shared" si="5"/>
        <v>0.25</v>
      </c>
      <c r="V48" s="159">
        <f t="shared" si="6"/>
        <v>0.75</v>
      </c>
      <c r="W48" s="167">
        <f t="shared" si="7"/>
        <v>0.35135135135135137</v>
      </c>
      <c r="X48" s="158">
        <v>0.16216216216216217</v>
      </c>
      <c r="Y48" s="159">
        <v>0.21621621621621623</v>
      </c>
      <c r="Z48" s="500">
        <v>0.61</v>
      </c>
      <c r="AA48" s="206">
        <v>0.23</v>
      </c>
      <c r="AB48" s="207">
        <v>0.3</v>
      </c>
    </row>
    <row r="49" spans="1:28" s="129" customFormat="1" ht="13.5" customHeight="1">
      <c r="A49" s="618">
        <v>11</v>
      </c>
      <c r="B49" s="471">
        <v>44</v>
      </c>
      <c r="C49" s="609">
        <v>0</v>
      </c>
      <c r="D49" s="536">
        <v>1</v>
      </c>
      <c r="E49" s="536">
        <v>0</v>
      </c>
      <c r="F49" s="536">
        <v>9</v>
      </c>
      <c r="G49" s="536">
        <v>4</v>
      </c>
      <c r="H49" s="536">
        <v>0</v>
      </c>
      <c r="I49" s="537">
        <v>3</v>
      </c>
      <c r="J49" s="428">
        <v>17</v>
      </c>
      <c r="K49" s="176">
        <v>8</v>
      </c>
      <c r="L49" s="176">
        <v>4</v>
      </c>
      <c r="M49" s="152">
        <v>1625</v>
      </c>
      <c r="N49" s="153">
        <v>709</v>
      </c>
      <c r="O49" s="154">
        <v>952</v>
      </c>
      <c r="P49" s="172">
        <f t="shared" si="0"/>
        <v>0</v>
      </c>
      <c r="Q49" s="173">
        <f t="shared" si="1"/>
        <v>0.16666666666666666</v>
      </c>
      <c r="R49" s="173">
        <f t="shared" si="2"/>
        <v>0</v>
      </c>
      <c r="S49" s="173">
        <f t="shared" si="3"/>
        <v>0.8181818181818182</v>
      </c>
      <c r="T49" s="173">
        <f t="shared" si="4"/>
        <v>1</v>
      </c>
      <c r="U49" s="173">
        <f t="shared" si="5"/>
        <v>0</v>
      </c>
      <c r="V49" s="179">
        <f t="shared" si="6"/>
        <v>0.75</v>
      </c>
      <c r="W49" s="178">
        <f t="shared" si="7"/>
        <v>0.4594594594594595</v>
      </c>
      <c r="X49" s="173">
        <v>0.21621621621621623</v>
      </c>
      <c r="Y49" s="179">
        <v>0.10810810810810811</v>
      </c>
      <c r="Z49" s="502">
        <v>0.51</v>
      </c>
      <c r="AA49" s="213">
        <v>0.22</v>
      </c>
      <c r="AB49" s="214">
        <v>0.3</v>
      </c>
    </row>
    <row r="50" spans="1:28" s="129" customFormat="1" ht="13.5" customHeight="1">
      <c r="A50" s="616"/>
      <c r="B50" s="557">
        <v>45</v>
      </c>
      <c r="C50" s="540">
        <v>0</v>
      </c>
      <c r="D50" s="530">
        <v>3</v>
      </c>
      <c r="E50" s="530">
        <v>0</v>
      </c>
      <c r="F50" s="530">
        <v>9</v>
      </c>
      <c r="G50" s="530">
        <v>5</v>
      </c>
      <c r="H50" s="530">
        <v>0</v>
      </c>
      <c r="I50" s="531">
        <v>4</v>
      </c>
      <c r="J50" s="419">
        <v>21</v>
      </c>
      <c r="K50" s="118">
        <v>2</v>
      </c>
      <c r="L50" s="118">
        <v>2</v>
      </c>
      <c r="M50" s="121">
        <v>1493</v>
      </c>
      <c r="N50" s="122">
        <v>506</v>
      </c>
      <c r="O50" s="123">
        <v>669</v>
      </c>
      <c r="P50" s="165">
        <f t="shared" si="0"/>
        <v>0</v>
      </c>
      <c r="Q50" s="158">
        <f t="shared" si="1"/>
        <v>0.5</v>
      </c>
      <c r="R50" s="158">
        <f t="shared" si="2"/>
        <v>0</v>
      </c>
      <c r="S50" s="158">
        <f t="shared" si="3"/>
        <v>0.8181818181818182</v>
      </c>
      <c r="T50" s="158">
        <f t="shared" si="4"/>
        <v>1.25</v>
      </c>
      <c r="U50" s="158">
        <f t="shared" si="5"/>
        <v>0</v>
      </c>
      <c r="V50" s="159">
        <f t="shared" si="6"/>
        <v>1</v>
      </c>
      <c r="W50" s="167">
        <f t="shared" si="7"/>
        <v>0.5675675675675675</v>
      </c>
      <c r="X50" s="158">
        <v>0.05405405405405406</v>
      </c>
      <c r="Y50" s="159">
        <v>0.05405405405405406</v>
      </c>
      <c r="Z50" s="500">
        <v>0.47</v>
      </c>
      <c r="AA50" s="206">
        <v>0.16</v>
      </c>
      <c r="AB50" s="207">
        <v>0.21</v>
      </c>
    </row>
    <row r="51" spans="1:28" s="129" customFormat="1" ht="13.5" customHeight="1">
      <c r="A51" s="616"/>
      <c r="B51" s="557">
        <v>46</v>
      </c>
      <c r="C51" s="540">
        <v>3</v>
      </c>
      <c r="D51" s="530">
        <v>3</v>
      </c>
      <c r="E51" s="530">
        <v>1</v>
      </c>
      <c r="F51" s="530">
        <v>2</v>
      </c>
      <c r="G51" s="530">
        <v>0</v>
      </c>
      <c r="H51" s="530">
        <v>0</v>
      </c>
      <c r="I51" s="531">
        <v>0</v>
      </c>
      <c r="J51" s="419">
        <v>9</v>
      </c>
      <c r="K51" s="118">
        <v>4</v>
      </c>
      <c r="L51" s="118">
        <v>3</v>
      </c>
      <c r="M51" s="121">
        <v>1490</v>
      </c>
      <c r="N51" s="122">
        <v>493</v>
      </c>
      <c r="O51" s="123">
        <v>509</v>
      </c>
      <c r="P51" s="165">
        <f t="shared" si="0"/>
        <v>1</v>
      </c>
      <c r="Q51" s="158">
        <f t="shared" si="1"/>
        <v>0.5</v>
      </c>
      <c r="R51" s="158">
        <f t="shared" si="2"/>
        <v>0.2</v>
      </c>
      <c r="S51" s="158">
        <f t="shared" si="3"/>
        <v>0.18181818181818182</v>
      </c>
      <c r="T51" s="158">
        <f t="shared" si="4"/>
        <v>0</v>
      </c>
      <c r="U51" s="158">
        <f t="shared" si="5"/>
        <v>0</v>
      </c>
      <c r="V51" s="159">
        <f t="shared" si="6"/>
        <v>0</v>
      </c>
      <c r="W51" s="167">
        <f t="shared" si="7"/>
        <v>0.24324324324324326</v>
      </c>
      <c r="X51" s="158">
        <v>0.10810810810810811</v>
      </c>
      <c r="Y51" s="159">
        <v>0.08108108108108109</v>
      </c>
      <c r="Z51" s="500">
        <v>0.47</v>
      </c>
      <c r="AA51" s="206">
        <v>0.16</v>
      </c>
      <c r="AB51" s="207">
        <v>0.16</v>
      </c>
    </row>
    <row r="52" spans="1:28" s="129" customFormat="1" ht="13.5" customHeight="1">
      <c r="A52" s="617"/>
      <c r="B52" s="557">
        <v>47</v>
      </c>
      <c r="C52" s="540">
        <v>0</v>
      </c>
      <c r="D52" s="530">
        <v>4</v>
      </c>
      <c r="E52" s="530">
        <v>1</v>
      </c>
      <c r="F52" s="530">
        <v>1</v>
      </c>
      <c r="G52" s="530">
        <v>2</v>
      </c>
      <c r="H52" s="530">
        <v>0</v>
      </c>
      <c r="I52" s="531">
        <v>3</v>
      </c>
      <c r="J52" s="422">
        <v>11</v>
      </c>
      <c r="K52" s="133">
        <v>6</v>
      </c>
      <c r="L52" s="133">
        <v>2</v>
      </c>
      <c r="M52" s="135">
        <v>1250</v>
      </c>
      <c r="N52" s="136">
        <v>426</v>
      </c>
      <c r="O52" s="137">
        <v>445</v>
      </c>
      <c r="P52" s="169">
        <f t="shared" si="0"/>
        <v>0</v>
      </c>
      <c r="Q52" s="161">
        <f t="shared" si="1"/>
        <v>0.6666666666666666</v>
      </c>
      <c r="R52" s="161">
        <f t="shared" si="2"/>
        <v>0.2</v>
      </c>
      <c r="S52" s="161">
        <f t="shared" si="3"/>
        <v>0.09090909090909091</v>
      </c>
      <c r="T52" s="161">
        <f t="shared" si="4"/>
        <v>0.5</v>
      </c>
      <c r="U52" s="161">
        <f t="shared" si="5"/>
        <v>0</v>
      </c>
      <c r="V52" s="162">
        <f t="shared" si="6"/>
        <v>0.75</v>
      </c>
      <c r="W52" s="171">
        <f t="shared" si="7"/>
        <v>0.2972972972972973</v>
      </c>
      <c r="X52" s="161">
        <v>0.16216216216216217</v>
      </c>
      <c r="Y52" s="162">
        <v>0.05405405405405406</v>
      </c>
      <c r="Z52" s="501">
        <v>0.4</v>
      </c>
      <c r="AA52" s="138">
        <v>0.13</v>
      </c>
      <c r="AB52" s="149">
        <v>0.14</v>
      </c>
    </row>
    <row r="53" spans="1:28" s="129" customFormat="1" ht="13.5" customHeight="1">
      <c r="A53" s="618">
        <v>12</v>
      </c>
      <c r="B53" s="471">
        <v>48</v>
      </c>
      <c r="C53" s="609">
        <v>0</v>
      </c>
      <c r="D53" s="536">
        <v>5</v>
      </c>
      <c r="E53" s="536">
        <v>1</v>
      </c>
      <c r="F53" s="536">
        <v>0</v>
      </c>
      <c r="G53" s="536">
        <v>1</v>
      </c>
      <c r="H53" s="536">
        <v>0</v>
      </c>
      <c r="I53" s="537">
        <v>5</v>
      </c>
      <c r="J53" s="428">
        <v>12</v>
      </c>
      <c r="K53" s="176">
        <v>7</v>
      </c>
      <c r="L53" s="176">
        <v>0</v>
      </c>
      <c r="M53" s="152">
        <v>1176</v>
      </c>
      <c r="N53" s="153">
        <v>388</v>
      </c>
      <c r="O53" s="154">
        <v>403</v>
      </c>
      <c r="P53" s="172">
        <f t="shared" si="0"/>
        <v>0</v>
      </c>
      <c r="Q53" s="173">
        <f t="shared" si="1"/>
        <v>0.8333333333333334</v>
      </c>
      <c r="R53" s="173">
        <f t="shared" si="2"/>
        <v>0.2</v>
      </c>
      <c r="S53" s="173">
        <f t="shared" si="3"/>
        <v>0</v>
      </c>
      <c r="T53" s="173">
        <f t="shared" si="4"/>
        <v>0.25</v>
      </c>
      <c r="U53" s="173">
        <f t="shared" si="5"/>
        <v>0</v>
      </c>
      <c r="V53" s="179">
        <f t="shared" si="6"/>
        <v>1.25</v>
      </c>
      <c r="W53" s="178">
        <f t="shared" si="7"/>
        <v>0.32432432432432434</v>
      </c>
      <c r="X53" s="173">
        <v>0.1891891891891892</v>
      </c>
      <c r="Y53" s="179">
        <v>0</v>
      </c>
      <c r="Z53" s="502">
        <v>0.37</v>
      </c>
      <c r="AA53" s="145">
        <v>0.12</v>
      </c>
      <c r="AB53" s="146">
        <v>0.13</v>
      </c>
    </row>
    <row r="54" spans="1:28" s="129" customFormat="1" ht="13.5" customHeight="1">
      <c r="A54" s="616"/>
      <c r="B54" s="470">
        <v>49</v>
      </c>
      <c r="C54" s="540">
        <v>0</v>
      </c>
      <c r="D54" s="540">
        <v>1</v>
      </c>
      <c r="E54" s="530">
        <v>2</v>
      </c>
      <c r="F54" s="530">
        <v>1</v>
      </c>
      <c r="G54" s="530">
        <v>0</v>
      </c>
      <c r="H54" s="530">
        <v>0</v>
      </c>
      <c r="I54" s="531">
        <v>1</v>
      </c>
      <c r="J54" s="419">
        <v>5</v>
      </c>
      <c r="K54" s="118">
        <v>8</v>
      </c>
      <c r="L54" s="118">
        <v>4</v>
      </c>
      <c r="M54" s="121">
        <v>909</v>
      </c>
      <c r="N54" s="122">
        <v>421</v>
      </c>
      <c r="O54" s="123">
        <v>365</v>
      </c>
      <c r="P54" s="165">
        <f t="shared" si="0"/>
        <v>0</v>
      </c>
      <c r="Q54" s="158">
        <f t="shared" si="1"/>
        <v>0.16666666666666666</v>
      </c>
      <c r="R54" s="158">
        <f t="shared" si="2"/>
        <v>0.4</v>
      </c>
      <c r="S54" s="158">
        <f t="shared" si="3"/>
        <v>0.09090909090909091</v>
      </c>
      <c r="T54" s="158">
        <f t="shared" si="4"/>
        <v>0</v>
      </c>
      <c r="U54" s="158">
        <f t="shared" si="5"/>
        <v>0</v>
      </c>
      <c r="V54" s="159">
        <f t="shared" si="6"/>
        <v>0.25</v>
      </c>
      <c r="W54" s="167">
        <f t="shared" si="7"/>
        <v>0.13513513513513514</v>
      </c>
      <c r="X54" s="158">
        <v>0.21621621621621623</v>
      </c>
      <c r="Y54" s="159">
        <v>0.10810810810810811</v>
      </c>
      <c r="Z54" s="500">
        <v>0.29</v>
      </c>
      <c r="AA54" s="206">
        <v>0.13</v>
      </c>
      <c r="AB54" s="207">
        <v>0.12</v>
      </c>
    </row>
    <row r="55" spans="1:28" s="129" customFormat="1" ht="13.5" customHeight="1">
      <c r="A55" s="616"/>
      <c r="B55" s="470">
        <v>50</v>
      </c>
      <c r="C55" s="540">
        <v>0</v>
      </c>
      <c r="D55" s="530">
        <v>2</v>
      </c>
      <c r="E55" s="530">
        <v>1</v>
      </c>
      <c r="F55" s="530">
        <v>0</v>
      </c>
      <c r="G55" s="530">
        <v>0</v>
      </c>
      <c r="H55" s="530">
        <v>1</v>
      </c>
      <c r="I55" s="531">
        <v>1</v>
      </c>
      <c r="J55" s="419">
        <v>5</v>
      </c>
      <c r="K55" s="118">
        <v>19</v>
      </c>
      <c r="L55" s="118">
        <v>0</v>
      </c>
      <c r="M55" s="121">
        <v>854</v>
      </c>
      <c r="N55" s="122">
        <v>371</v>
      </c>
      <c r="O55" s="123">
        <v>245</v>
      </c>
      <c r="P55" s="165">
        <f t="shared" si="0"/>
        <v>0</v>
      </c>
      <c r="Q55" s="158">
        <f t="shared" si="1"/>
        <v>0.3333333333333333</v>
      </c>
      <c r="R55" s="158">
        <f t="shared" si="2"/>
        <v>0.2</v>
      </c>
      <c r="S55" s="158">
        <f t="shared" si="3"/>
        <v>0</v>
      </c>
      <c r="T55" s="158">
        <f t="shared" si="4"/>
        <v>0</v>
      </c>
      <c r="U55" s="158">
        <f t="shared" si="5"/>
        <v>0.25</v>
      </c>
      <c r="V55" s="159">
        <f t="shared" si="6"/>
        <v>0.25</v>
      </c>
      <c r="W55" s="167">
        <f t="shared" si="7"/>
        <v>0.13513513513513514</v>
      </c>
      <c r="X55" s="158">
        <v>0.5135135135135135</v>
      </c>
      <c r="Y55" s="159">
        <v>0</v>
      </c>
      <c r="Z55" s="500">
        <v>0.27</v>
      </c>
      <c r="AA55" s="206">
        <v>0.12</v>
      </c>
      <c r="AB55" s="207">
        <v>0.08</v>
      </c>
    </row>
    <row r="56" spans="1:28" s="129" customFormat="1" ht="13.5" customHeight="1">
      <c r="A56" s="616"/>
      <c r="B56" s="470">
        <v>51</v>
      </c>
      <c r="C56" s="540">
        <v>0</v>
      </c>
      <c r="D56" s="530">
        <v>0</v>
      </c>
      <c r="E56" s="530">
        <v>0</v>
      </c>
      <c r="F56" s="530">
        <v>0</v>
      </c>
      <c r="G56" s="530">
        <v>1</v>
      </c>
      <c r="H56" s="530">
        <v>1</v>
      </c>
      <c r="I56" s="531">
        <v>0</v>
      </c>
      <c r="J56" s="419">
        <v>2</v>
      </c>
      <c r="K56" s="118">
        <v>11</v>
      </c>
      <c r="L56" s="118">
        <v>0</v>
      </c>
      <c r="M56" s="121">
        <v>664</v>
      </c>
      <c r="N56" s="122">
        <v>245</v>
      </c>
      <c r="O56" s="123">
        <v>213</v>
      </c>
      <c r="P56" s="165">
        <f t="shared" si="0"/>
        <v>0</v>
      </c>
      <c r="Q56" s="158">
        <f t="shared" si="1"/>
        <v>0</v>
      </c>
      <c r="R56" s="158">
        <f t="shared" si="2"/>
        <v>0</v>
      </c>
      <c r="S56" s="158">
        <f t="shared" si="3"/>
        <v>0</v>
      </c>
      <c r="T56" s="158">
        <f t="shared" si="4"/>
        <v>0.25</v>
      </c>
      <c r="U56" s="158">
        <f t="shared" si="5"/>
        <v>0.25</v>
      </c>
      <c r="V56" s="159">
        <f t="shared" si="6"/>
        <v>0</v>
      </c>
      <c r="W56" s="167">
        <f t="shared" si="7"/>
        <v>0.05405405405405406</v>
      </c>
      <c r="X56" s="158">
        <v>0.2972972972972973</v>
      </c>
      <c r="Y56" s="159">
        <v>0</v>
      </c>
      <c r="Z56" s="500">
        <v>0.21</v>
      </c>
      <c r="AA56" s="206">
        <v>0.08</v>
      </c>
      <c r="AB56" s="207">
        <v>0.07</v>
      </c>
    </row>
    <row r="57" spans="1:28" s="129" customFormat="1" ht="13.5" customHeight="1">
      <c r="A57" s="616"/>
      <c r="B57" s="470">
        <v>52</v>
      </c>
      <c r="C57" s="540">
        <v>0</v>
      </c>
      <c r="D57" s="530">
        <v>2</v>
      </c>
      <c r="E57" s="530">
        <v>2</v>
      </c>
      <c r="F57" s="530">
        <v>0</v>
      </c>
      <c r="G57" s="530">
        <v>0</v>
      </c>
      <c r="H57" s="530">
        <v>0</v>
      </c>
      <c r="I57" s="531">
        <v>0</v>
      </c>
      <c r="J57" s="419">
        <v>4</v>
      </c>
      <c r="K57" s="118">
        <v>13</v>
      </c>
      <c r="L57" s="118">
        <v>3</v>
      </c>
      <c r="M57" s="121">
        <v>313</v>
      </c>
      <c r="N57" s="122">
        <v>226</v>
      </c>
      <c r="O57" s="123">
        <v>217</v>
      </c>
      <c r="P57" s="165">
        <f>C57/3</f>
        <v>0</v>
      </c>
      <c r="Q57" s="158">
        <f>D57/6</f>
        <v>0.3333333333333333</v>
      </c>
      <c r="R57" s="158">
        <f>E57/5</f>
        <v>0.4</v>
      </c>
      <c r="S57" s="158">
        <f>F57/11</f>
        <v>0</v>
      </c>
      <c r="T57" s="158">
        <f>G57/4</f>
        <v>0</v>
      </c>
      <c r="U57" s="158">
        <f>H57/4</f>
        <v>0</v>
      </c>
      <c r="V57" s="159">
        <f>I57/4</f>
        <v>0</v>
      </c>
      <c r="W57" s="167">
        <f t="shared" si="7"/>
        <v>0.10810810810810811</v>
      </c>
      <c r="X57" s="158">
        <v>0.35135135135135137</v>
      </c>
      <c r="Y57" s="159">
        <v>0.08108108108108109</v>
      </c>
      <c r="Z57" s="500">
        <v>0.1</v>
      </c>
      <c r="AA57" s="206">
        <v>0.07</v>
      </c>
      <c r="AB57" s="207">
        <v>0.07</v>
      </c>
    </row>
    <row r="58" spans="1:28" s="129" customFormat="1" ht="13.5" customHeight="1">
      <c r="A58" s="635"/>
      <c r="B58" s="614">
        <v>53</v>
      </c>
      <c r="C58" s="597" t="s">
        <v>58</v>
      </c>
      <c r="D58" s="582" t="s">
        <v>58</v>
      </c>
      <c r="E58" s="582" t="s">
        <v>58</v>
      </c>
      <c r="F58" s="582" t="s">
        <v>58</v>
      </c>
      <c r="G58" s="582" t="s">
        <v>58</v>
      </c>
      <c r="H58" s="582" t="s">
        <v>58</v>
      </c>
      <c r="I58" s="583" t="s">
        <v>58</v>
      </c>
      <c r="J58" s="573" t="s">
        <v>58</v>
      </c>
      <c r="K58" s="598">
        <v>7</v>
      </c>
      <c r="L58" s="461" t="s">
        <v>73</v>
      </c>
      <c r="M58" s="584" t="s">
        <v>58</v>
      </c>
      <c r="N58" s="300">
        <v>121</v>
      </c>
      <c r="O58" s="475" t="s">
        <v>58</v>
      </c>
      <c r="P58" s="574" t="s">
        <v>58</v>
      </c>
      <c r="Q58" s="477" t="s">
        <v>58</v>
      </c>
      <c r="R58" s="477" t="s">
        <v>58</v>
      </c>
      <c r="S58" s="477" t="s">
        <v>58</v>
      </c>
      <c r="T58" s="477" t="s">
        <v>58</v>
      </c>
      <c r="U58" s="477" t="s">
        <v>58</v>
      </c>
      <c r="V58" s="478" t="s">
        <v>58</v>
      </c>
      <c r="W58" s="577" t="s">
        <v>58</v>
      </c>
      <c r="X58" s="309">
        <v>0.1891891891891892</v>
      </c>
      <c r="Y58" s="478" t="s">
        <v>58</v>
      </c>
      <c r="Z58" s="585" t="s">
        <v>58</v>
      </c>
      <c r="AA58" s="576">
        <v>0.04</v>
      </c>
      <c r="AB58" s="462" t="s">
        <v>58</v>
      </c>
    </row>
    <row r="59" spans="1:28" s="129" customFormat="1" ht="15.75" customHeight="1">
      <c r="A59" s="655" t="s">
        <v>20</v>
      </c>
      <c r="B59" s="656"/>
      <c r="C59" s="611">
        <f aca="true" t="shared" si="8" ref="C59:M59">SUM(C6:C58)</f>
        <v>32</v>
      </c>
      <c r="D59" s="188">
        <f t="shared" si="8"/>
        <v>47</v>
      </c>
      <c r="E59" s="188">
        <f t="shared" si="8"/>
        <v>129</v>
      </c>
      <c r="F59" s="188">
        <f t="shared" si="8"/>
        <v>125</v>
      </c>
      <c r="G59" s="188">
        <f t="shared" si="8"/>
        <v>107</v>
      </c>
      <c r="H59" s="188">
        <f t="shared" si="8"/>
        <v>99</v>
      </c>
      <c r="I59" s="189">
        <f t="shared" si="8"/>
        <v>146</v>
      </c>
      <c r="J59" s="434">
        <f t="shared" si="8"/>
        <v>685</v>
      </c>
      <c r="K59" s="188">
        <v>196</v>
      </c>
      <c r="L59" s="189">
        <v>893</v>
      </c>
      <c r="M59" s="93">
        <v>37417</v>
      </c>
      <c r="N59" s="8">
        <v>25292</v>
      </c>
      <c r="O59" s="46">
        <v>97069</v>
      </c>
      <c r="P59" s="235">
        <f>C59/3</f>
        <v>10.666666666666666</v>
      </c>
      <c r="Q59" s="10">
        <f>D59/6</f>
        <v>7.833333333333333</v>
      </c>
      <c r="R59" s="10">
        <f>E59/5</f>
        <v>25.8</v>
      </c>
      <c r="S59" s="10">
        <f>F59/11</f>
        <v>11.363636363636363</v>
      </c>
      <c r="T59" s="10">
        <f>G59/4</f>
        <v>26.75</v>
      </c>
      <c r="U59" s="10">
        <f>H59/4</f>
        <v>24.75</v>
      </c>
      <c r="V59" s="11">
        <f>I59/4</f>
        <v>36.5</v>
      </c>
      <c r="W59" s="433">
        <f>J59/37</f>
        <v>18.513513513513512</v>
      </c>
      <c r="X59" s="10">
        <v>5.297297297297298</v>
      </c>
      <c r="Y59" s="44">
        <v>24.135135135135133</v>
      </c>
      <c r="Z59" s="433">
        <v>11.87</v>
      </c>
      <c r="AA59" s="216">
        <v>8.02</v>
      </c>
      <c r="AB59" s="215">
        <v>30.76</v>
      </c>
    </row>
  </sheetData>
  <sheetProtection/>
  <mergeCells count="33">
    <mergeCell ref="P2:AB2"/>
    <mergeCell ref="C2:O2"/>
    <mergeCell ref="C3:I3"/>
    <mergeCell ref="J3:L3"/>
    <mergeCell ref="P3:V3"/>
    <mergeCell ref="Z3:AB3"/>
    <mergeCell ref="W3:Y3"/>
    <mergeCell ref="AB4:AB5"/>
    <mergeCell ref="X4:X5"/>
    <mergeCell ref="L4:L5"/>
    <mergeCell ref="M4:M5"/>
    <mergeCell ref="M3:O3"/>
    <mergeCell ref="AA4:AA5"/>
    <mergeCell ref="O4:O5"/>
    <mergeCell ref="Y4:Y5"/>
    <mergeCell ref="W4:W5"/>
    <mergeCell ref="A59:B59"/>
    <mergeCell ref="J4:J5"/>
    <mergeCell ref="A27:A30"/>
    <mergeCell ref="A23:A26"/>
    <mergeCell ref="A18:A22"/>
    <mergeCell ref="A14:A17"/>
    <mergeCell ref="A45:A48"/>
    <mergeCell ref="A40:A44"/>
    <mergeCell ref="A36:A39"/>
    <mergeCell ref="A53:A58"/>
    <mergeCell ref="A49:A52"/>
    <mergeCell ref="A10:A13"/>
    <mergeCell ref="A6:A9"/>
    <mergeCell ref="N4:N5"/>
    <mergeCell ref="K4:K5"/>
    <mergeCell ref="Z4:Z5"/>
    <mergeCell ref="A31:A35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6" r:id="rId1"/>
  <ignoredErrors>
    <ignoredError sqref="K4:T5 J4" formulaRange="1"/>
    <ignoredError sqref="S11:W11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showGridLines="0" showZeros="0" zoomScalePageLayoutView="0" workbookViewId="0" topLeftCell="A1">
      <pane xSplit="2" ySplit="5" topLeftCell="C6" activePane="bottomRight" state="frozen"/>
      <selection pane="topLeft" activeCell="M67" sqref="M67"/>
      <selection pane="topRight" activeCell="M67" sqref="M67"/>
      <selection pane="bottomLeft" activeCell="M67" sqref="M67"/>
      <selection pane="bottomRight" activeCell="A1" sqref="A1"/>
    </sheetView>
  </sheetViews>
  <sheetFormatPr defaultColWidth="9.00390625" defaultRowHeight="13.5"/>
  <cols>
    <col min="1" max="1" width="3.625" style="195" customWidth="1"/>
    <col min="2" max="2" width="4.625" style="56" customWidth="1"/>
    <col min="3" max="9" width="6.75390625" style="196" customWidth="1"/>
    <col min="10" max="10" width="7.375" style="5" customWidth="1"/>
    <col min="11" max="12" width="7.375" style="196" customWidth="1"/>
    <col min="13" max="15" width="8.75390625" style="5" customWidth="1"/>
    <col min="16" max="22" width="7.75390625" style="5" customWidth="1"/>
    <col min="23" max="26" width="7.875" style="5" customWidth="1"/>
    <col min="27" max="28" width="7.875" style="196" customWidth="1"/>
    <col min="29" max="16384" width="9.00390625" style="195" customWidth="1"/>
  </cols>
  <sheetData>
    <row r="1" spans="1:28" s="102" customFormat="1" ht="24.75" customHeight="1">
      <c r="A1" s="100" t="s">
        <v>29</v>
      </c>
      <c r="B1" s="252"/>
      <c r="C1" s="101"/>
      <c r="D1" s="101"/>
      <c r="E1" s="101"/>
      <c r="F1" s="101"/>
      <c r="G1" s="101"/>
      <c r="H1" s="101"/>
      <c r="I1" s="101"/>
      <c r="J1" s="1"/>
      <c r="K1" s="101"/>
      <c r="L1" s="10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01"/>
      <c r="AB1" s="101"/>
    </row>
    <row r="2" spans="1:28" s="104" customFormat="1" ht="18" customHeight="1">
      <c r="A2" s="103"/>
      <c r="B2" s="467"/>
      <c r="C2" s="639" t="s">
        <v>16</v>
      </c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61"/>
      <c r="P2" s="636" t="s">
        <v>46</v>
      </c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60"/>
    </row>
    <row r="3" spans="1:28" s="104" customFormat="1" ht="18" customHeight="1">
      <c r="A3" s="105"/>
      <c r="B3" s="468"/>
      <c r="C3" s="640" t="str">
        <f>'（参考）インフルエンザ【2021年】'!C3:I3</f>
        <v>2021年　保健所別</v>
      </c>
      <c r="D3" s="641"/>
      <c r="E3" s="641"/>
      <c r="F3" s="641"/>
      <c r="G3" s="641"/>
      <c r="H3" s="641"/>
      <c r="I3" s="662"/>
      <c r="J3" s="642" t="s">
        <v>13</v>
      </c>
      <c r="K3" s="663"/>
      <c r="L3" s="664"/>
      <c r="M3" s="647" t="s">
        <v>19</v>
      </c>
      <c r="N3" s="648"/>
      <c r="O3" s="668"/>
      <c r="P3" s="665" t="str">
        <f>'（参考）インフルエンザ【2021年】'!P3:V3</f>
        <v>2021年　保健所別</v>
      </c>
      <c r="Q3" s="666"/>
      <c r="R3" s="666"/>
      <c r="S3" s="666"/>
      <c r="T3" s="666"/>
      <c r="U3" s="666"/>
      <c r="V3" s="667"/>
      <c r="W3" s="652" t="s">
        <v>17</v>
      </c>
      <c r="X3" s="653"/>
      <c r="Y3" s="654"/>
      <c r="Z3" s="652" t="s">
        <v>18</v>
      </c>
      <c r="AA3" s="653"/>
      <c r="AB3" s="654"/>
    </row>
    <row r="4" spans="1:28" s="104" customFormat="1" ht="6.75" customHeight="1">
      <c r="A4" s="255"/>
      <c r="B4" s="256"/>
      <c r="C4" s="106"/>
      <c r="D4" s="107"/>
      <c r="E4" s="107"/>
      <c r="F4" s="107"/>
      <c r="G4" s="107"/>
      <c r="H4" s="107"/>
      <c r="I4" s="108"/>
      <c r="J4" s="626">
        <f>'（参考）インフルエンザ【2021年】'!J4:J5</f>
        <v>2021</v>
      </c>
      <c r="K4" s="630">
        <f>'（参考）インフルエンザ【2021年】'!K4:K5</f>
        <v>2020</v>
      </c>
      <c r="L4" s="624">
        <f>'（参考）インフルエンザ【2021年】'!L4:L5</f>
        <v>2019</v>
      </c>
      <c r="M4" s="626">
        <f>'（参考）インフルエンザ【2021年】'!M4:M5</f>
        <v>2021</v>
      </c>
      <c r="N4" s="650">
        <f>'（参考）インフルエンザ【2021年】'!N4:N5</f>
        <v>2020</v>
      </c>
      <c r="O4" s="657">
        <f>'（参考）インフルエンザ【2021年】'!O4:O5</f>
        <v>2019</v>
      </c>
      <c r="P4" s="260"/>
      <c r="Q4" s="72"/>
      <c r="R4" s="72"/>
      <c r="S4" s="72"/>
      <c r="T4" s="72"/>
      <c r="U4" s="72"/>
      <c r="V4" s="71"/>
      <c r="W4" s="626">
        <f>'（参考）インフルエンザ【2021年】'!W4:W5</f>
        <v>2021</v>
      </c>
      <c r="X4" s="650">
        <f>'（参考）インフルエンザ【2021年】'!X4:X5</f>
        <v>2020</v>
      </c>
      <c r="Y4" s="669">
        <f>'（参考）インフルエンザ【2021年】'!Y4:Y5</f>
        <v>2019</v>
      </c>
      <c r="Z4" s="626">
        <f>'（参考）インフルエンザ【2021年】'!Z4:Z5</f>
        <v>2021</v>
      </c>
      <c r="AA4" s="630">
        <f>'（参考）インフルエンザ【2021年】'!AA4:AA5</f>
        <v>2020</v>
      </c>
      <c r="AB4" s="624">
        <f>'（参考）インフルエンザ【2021年】'!AB4:AB5</f>
        <v>2019</v>
      </c>
    </row>
    <row r="5" spans="1:28" s="116" customFormat="1" ht="61.5" customHeight="1">
      <c r="A5" s="261" t="s">
        <v>14</v>
      </c>
      <c r="B5" s="262" t="s">
        <v>15</v>
      </c>
      <c r="C5" s="111" t="s">
        <v>40</v>
      </c>
      <c r="D5" s="112" t="s">
        <v>41</v>
      </c>
      <c r="E5" s="112" t="s">
        <v>42</v>
      </c>
      <c r="F5" s="112" t="s">
        <v>12</v>
      </c>
      <c r="G5" s="112" t="s">
        <v>51</v>
      </c>
      <c r="H5" s="112" t="s">
        <v>43</v>
      </c>
      <c r="I5" s="113" t="s">
        <v>44</v>
      </c>
      <c r="J5" s="627"/>
      <c r="K5" s="631"/>
      <c r="L5" s="625"/>
      <c r="M5" s="627"/>
      <c r="N5" s="651"/>
      <c r="O5" s="658"/>
      <c r="P5" s="265" t="s">
        <v>40</v>
      </c>
      <c r="Q5" s="57" t="s">
        <v>41</v>
      </c>
      <c r="R5" s="57" t="s">
        <v>42</v>
      </c>
      <c r="S5" s="57" t="s">
        <v>12</v>
      </c>
      <c r="T5" s="57" t="s">
        <v>51</v>
      </c>
      <c r="U5" s="57" t="s">
        <v>43</v>
      </c>
      <c r="V5" s="264" t="s">
        <v>44</v>
      </c>
      <c r="W5" s="627"/>
      <c r="X5" s="651"/>
      <c r="Y5" s="670"/>
      <c r="Z5" s="627"/>
      <c r="AA5" s="631"/>
      <c r="AB5" s="625"/>
    </row>
    <row r="6" spans="1:28" s="130" customFormat="1" ht="13.5" customHeight="1">
      <c r="A6" s="615">
        <v>1</v>
      </c>
      <c r="B6" s="458">
        <v>1</v>
      </c>
      <c r="C6" s="526">
        <v>0</v>
      </c>
      <c r="D6" s="527">
        <v>1</v>
      </c>
      <c r="E6" s="527">
        <v>0</v>
      </c>
      <c r="F6" s="527">
        <v>0</v>
      </c>
      <c r="G6" s="527">
        <v>0</v>
      </c>
      <c r="H6" s="527">
        <v>0</v>
      </c>
      <c r="I6" s="528">
        <v>0</v>
      </c>
      <c r="J6" s="64">
        <v>1</v>
      </c>
      <c r="K6" s="198">
        <v>14</v>
      </c>
      <c r="L6" s="198">
        <v>2</v>
      </c>
      <c r="M6" s="498">
        <v>103</v>
      </c>
      <c r="N6" s="413">
        <v>68</v>
      </c>
      <c r="O6" s="414">
        <v>197</v>
      </c>
      <c r="P6" s="415">
        <f>C6/3</f>
        <v>0</v>
      </c>
      <c r="Q6" s="416">
        <f>D6/6</f>
        <v>0.16666666666666666</v>
      </c>
      <c r="R6" s="416">
        <f>E6/5</f>
        <v>0</v>
      </c>
      <c r="S6" s="416">
        <f>F6/11</f>
        <v>0</v>
      </c>
      <c r="T6" s="416">
        <f>G6/4</f>
        <v>0</v>
      </c>
      <c r="U6" s="416">
        <f>H6/4</f>
        <v>0</v>
      </c>
      <c r="V6" s="499">
        <f>I6/4</f>
        <v>0</v>
      </c>
      <c r="W6" s="430">
        <f>J6/37</f>
        <v>0.02702702702702703</v>
      </c>
      <c r="X6" s="416">
        <v>0.3783783783783784</v>
      </c>
      <c r="Y6" s="166">
        <v>0.05405405405405406</v>
      </c>
      <c r="Z6" s="2">
        <v>0.03</v>
      </c>
      <c r="AA6" s="203">
        <v>0.02</v>
      </c>
      <c r="AB6" s="204">
        <v>0.06</v>
      </c>
    </row>
    <row r="7" spans="1:28" s="130" customFormat="1" ht="13.5" customHeight="1">
      <c r="A7" s="616"/>
      <c r="B7" s="454">
        <v>2</v>
      </c>
      <c r="C7" s="529">
        <v>0</v>
      </c>
      <c r="D7" s="530">
        <v>0</v>
      </c>
      <c r="E7" s="530">
        <v>0</v>
      </c>
      <c r="F7" s="530">
        <v>0</v>
      </c>
      <c r="G7" s="530">
        <v>0</v>
      </c>
      <c r="H7" s="530">
        <v>1</v>
      </c>
      <c r="I7" s="531">
        <v>0</v>
      </c>
      <c r="J7" s="419">
        <v>1</v>
      </c>
      <c r="K7" s="142">
        <v>25</v>
      </c>
      <c r="L7" s="142">
        <v>4</v>
      </c>
      <c r="M7" s="121">
        <v>114</v>
      </c>
      <c r="N7" s="122">
        <v>180</v>
      </c>
      <c r="O7" s="123">
        <v>322</v>
      </c>
      <c r="P7" s="165">
        <f aca="true" t="shared" si="0" ref="P7:P56">C7/3</f>
        <v>0</v>
      </c>
      <c r="Q7" s="158">
        <f aca="true" t="shared" si="1" ref="Q7:Q56">D7/6</f>
        <v>0</v>
      </c>
      <c r="R7" s="158">
        <f aca="true" t="shared" si="2" ref="R7:R56">E7/5</f>
        <v>0</v>
      </c>
      <c r="S7" s="158">
        <f aca="true" t="shared" si="3" ref="S7:S56">F7/11</f>
        <v>0</v>
      </c>
      <c r="T7" s="158">
        <f aca="true" t="shared" si="4" ref="T7:T56">G7/4</f>
        <v>0</v>
      </c>
      <c r="U7" s="158">
        <f aca="true" t="shared" si="5" ref="U7:U56">H7/4</f>
        <v>0.25</v>
      </c>
      <c r="V7" s="168">
        <f aca="true" t="shared" si="6" ref="V7:V57">I7/4</f>
        <v>0</v>
      </c>
      <c r="W7" s="167">
        <f aca="true" t="shared" si="7" ref="W7:W57">J7/37</f>
        <v>0.02702702702702703</v>
      </c>
      <c r="X7" s="158">
        <v>0.6756756756756757</v>
      </c>
      <c r="Y7" s="159">
        <v>0.10810810810810811</v>
      </c>
      <c r="Z7" s="500">
        <v>0.04</v>
      </c>
      <c r="AA7" s="206">
        <v>0.06</v>
      </c>
      <c r="AB7" s="207">
        <v>0.1</v>
      </c>
    </row>
    <row r="8" spans="1:28" s="130" customFormat="1" ht="13.5" customHeight="1">
      <c r="A8" s="616"/>
      <c r="B8" s="454">
        <v>3</v>
      </c>
      <c r="C8" s="529">
        <v>0</v>
      </c>
      <c r="D8" s="530">
        <v>0</v>
      </c>
      <c r="E8" s="530">
        <v>0</v>
      </c>
      <c r="F8" s="530">
        <v>1</v>
      </c>
      <c r="G8" s="530">
        <v>0</v>
      </c>
      <c r="H8" s="530">
        <v>0</v>
      </c>
      <c r="I8" s="531">
        <v>0</v>
      </c>
      <c r="J8" s="419">
        <v>1</v>
      </c>
      <c r="K8" s="142">
        <v>19</v>
      </c>
      <c r="L8" s="142">
        <v>0</v>
      </c>
      <c r="M8" s="121">
        <v>135</v>
      </c>
      <c r="N8" s="122">
        <v>174</v>
      </c>
      <c r="O8" s="123">
        <v>285</v>
      </c>
      <c r="P8" s="165">
        <f t="shared" si="0"/>
        <v>0</v>
      </c>
      <c r="Q8" s="158">
        <f t="shared" si="1"/>
        <v>0</v>
      </c>
      <c r="R8" s="158">
        <f t="shared" si="2"/>
        <v>0</v>
      </c>
      <c r="S8" s="158">
        <f t="shared" si="3"/>
        <v>0.09090909090909091</v>
      </c>
      <c r="T8" s="158">
        <f t="shared" si="4"/>
        <v>0</v>
      </c>
      <c r="U8" s="158">
        <f t="shared" si="5"/>
        <v>0</v>
      </c>
      <c r="V8" s="168">
        <f t="shared" si="6"/>
        <v>0</v>
      </c>
      <c r="W8" s="167">
        <f t="shared" si="7"/>
        <v>0.02702702702702703</v>
      </c>
      <c r="X8" s="158">
        <v>0.5135135135135135</v>
      </c>
      <c r="Y8" s="159">
        <v>0</v>
      </c>
      <c r="Z8" s="500">
        <v>0.04</v>
      </c>
      <c r="AA8" s="206">
        <v>0.05</v>
      </c>
      <c r="AB8" s="207">
        <v>0.09</v>
      </c>
    </row>
    <row r="9" spans="1:28" s="130" customFormat="1" ht="13.5" customHeight="1">
      <c r="A9" s="616"/>
      <c r="B9" s="454">
        <v>4</v>
      </c>
      <c r="C9" s="529">
        <v>0</v>
      </c>
      <c r="D9" s="530">
        <v>1</v>
      </c>
      <c r="E9" s="530">
        <v>1</v>
      </c>
      <c r="F9" s="530">
        <v>0</v>
      </c>
      <c r="G9" s="530">
        <v>0</v>
      </c>
      <c r="H9" s="530">
        <v>0</v>
      </c>
      <c r="I9" s="531">
        <v>0</v>
      </c>
      <c r="J9" s="419">
        <v>2</v>
      </c>
      <c r="K9" s="142">
        <v>16</v>
      </c>
      <c r="L9" s="142">
        <v>0</v>
      </c>
      <c r="M9" s="121">
        <v>130</v>
      </c>
      <c r="N9" s="122">
        <v>181</v>
      </c>
      <c r="O9" s="123">
        <v>262</v>
      </c>
      <c r="P9" s="165">
        <f t="shared" si="0"/>
        <v>0</v>
      </c>
      <c r="Q9" s="158">
        <f t="shared" si="1"/>
        <v>0.16666666666666666</v>
      </c>
      <c r="R9" s="158">
        <f t="shared" si="2"/>
        <v>0.2</v>
      </c>
      <c r="S9" s="158">
        <f t="shared" si="3"/>
        <v>0</v>
      </c>
      <c r="T9" s="158">
        <f t="shared" si="4"/>
        <v>0</v>
      </c>
      <c r="U9" s="158">
        <f t="shared" si="5"/>
        <v>0</v>
      </c>
      <c r="V9" s="168">
        <f t="shared" si="6"/>
        <v>0</v>
      </c>
      <c r="W9" s="167">
        <f t="shared" si="7"/>
        <v>0.05405405405405406</v>
      </c>
      <c r="X9" s="158">
        <v>0.43243243243243246</v>
      </c>
      <c r="Y9" s="159">
        <v>0</v>
      </c>
      <c r="Z9" s="500">
        <v>0.04</v>
      </c>
      <c r="AA9" s="206">
        <v>0.06</v>
      </c>
      <c r="AB9" s="207">
        <v>0.08</v>
      </c>
    </row>
    <row r="10" spans="1:28" s="129" customFormat="1" ht="13.5" customHeight="1">
      <c r="A10" s="618">
        <v>2</v>
      </c>
      <c r="B10" s="472">
        <v>5</v>
      </c>
      <c r="C10" s="535">
        <v>0</v>
      </c>
      <c r="D10" s="536">
        <v>1</v>
      </c>
      <c r="E10" s="536">
        <v>1</v>
      </c>
      <c r="F10" s="536">
        <v>0</v>
      </c>
      <c r="G10" s="536">
        <v>0</v>
      </c>
      <c r="H10" s="536">
        <v>0</v>
      </c>
      <c r="I10" s="537">
        <v>0</v>
      </c>
      <c r="J10" s="428">
        <v>2</v>
      </c>
      <c r="K10" s="176">
        <v>16</v>
      </c>
      <c r="L10" s="177">
        <v>6</v>
      </c>
      <c r="M10" s="152">
        <v>131</v>
      </c>
      <c r="N10" s="153">
        <v>147</v>
      </c>
      <c r="O10" s="556">
        <v>303</v>
      </c>
      <c r="P10" s="172">
        <f t="shared" si="0"/>
        <v>0</v>
      </c>
      <c r="Q10" s="173">
        <f t="shared" si="1"/>
        <v>0.16666666666666666</v>
      </c>
      <c r="R10" s="173">
        <f t="shared" si="2"/>
        <v>0.2</v>
      </c>
      <c r="S10" s="173">
        <f t="shared" si="3"/>
        <v>0</v>
      </c>
      <c r="T10" s="173">
        <f t="shared" si="4"/>
        <v>0</v>
      </c>
      <c r="U10" s="173">
        <f t="shared" si="5"/>
        <v>0</v>
      </c>
      <c r="V10" s="174">
        <f t="shared" si="6"/>
        <v>0</v>
      </c>
      <c r="W10" s="178">
        <f t="shared" si="7"/>
        <v>0.05405405405405406</v>
      </c>
      <c r="X10" s="173">
        <v>0.43243243243243246</v>
      </c>
      <c r="Y10" s="179">
        <v>0.16216216216216217</v>
      </c>
      <c r="Z10" s="502">
        <v>0.04</v>
      </c>
      <c r="AA10" s="156">
        <v>0.05</v>
      </c>
      <c r="AB10" s="250">
        <v>0.1</v>
      </c>
    </row>
    <row r="11" spans="1:28" s="129" customFormat="1" ht="13.5" customHeight="1">
      <c r="A11" s="616"/>
      <c r="B11" s="454">
        <v>6</v>
      </c>
      <c r="C11" s="529">
        <v>0</v>
      </c>
      <c r="D11" s="530">
        <v>1</v>
      </c>
      <c r="E11" s="530">
        <v>0</v>
      </c>
      <c r="F11" s="530">
        <v>0</v>
      </c>
      <c r="G11" s="530">
        <v>0</v>
      </c>
      <c r="H11" s="530">
        <v>0</v>
      </c>
      <c r="I11" s="531">
        <v>0</v>
      </c>
      <c r="J11" s="419">
        <v>1</v>
      </c>
      <c r="K11" s="118">
        <v>11</v>
      </c>
      <c r="L11" s="119">
        <v>3</v>
      </c>
      <c r="M11" s="121">
        <v>112</v>
      </c>
      <c r="N11" s="122">
        <v>172</v>
      </c>
      <c r="O11" s="123">
        <v>291</v>
      </c>
      <c r="P11" s="165">
        <f t="shared" si="0"/>
        <v>0</v>
      </c>
      <c r="Q11" s="158">
        <f t="shared" si="1"/>
        <v>0.16666666666666666</v>
      </c>
      <c r="R11" s="158">
        <f t="shared" si="2"/>
        <v>0</v>
      </c>
      <c r="S11" s="158">
        <f>F11/10</f>
        <v>0</v>
      </c>
      <c r="T11" s="158">
        <f t="shared" si="4"/>
        <v>0</v>
      </c>
      <c r="U11" s="158">
        <f t="shared" si="5"/>
        <v>0</v>
      </c>
      <c r="V11" s="168">
        <f t="shared" si="6"/>
        <v>0</v>
      </c>
      <c r="W11" s="167">
        <f>J11/36</f>
        <v>0.027777777777777776</v>
      </c>
      <c r="X11" s="158">
        <v>0.2972972972972973</v>
      </c>
      <c r="Y11" s="168">
        <v>0.08108108108108109</v>
      </c>
      <c r="Z11" s="500">
        <v>0.04</v>
      </c>
      <c r="AA11" s="225">
        <v>0.05</v>
      </c>
      <c r="AB11" s="210">
        <v>0.09</v>
      </c>
    </row>
    <row r="12" spans="1:28" s="129" customFormat="1" ht="13.5" customHeight="1">
      <c r="A12" s="616"/>
      <c r="B12" s="454">
        <v>7</v>
      </c>
      <c r="C12" s="529">
        <v>0</v>
      </c>
      <c r="D12" s="530">
        <v>0</v>
      </c>
      <c r="E12" s="530">
        <v>0</v>
      </c>
      <c r="F12" s="530">
        <v>1</v>
      </c>
      <c r="G12" s="530">
        <v>1</v>
      </c>
      <c r="H12" s="530">
        <v>0</v>
      </c>
      <c r="I12" s="531">
        <v>0</v>
      </c>
      <c r="J12" s="419">
        <v>2</v>
      </c>
      <c r="K12" s="118">
        <v>8</v>
      </c>
      <c r="L12" s="119">
        <v>5</v>
      </c>
      <c r="M12" s="121">
        <v>108</v>
      </c>
      <c r="N12" s="122">
        <v>166</v>
      </c>
      <c r="O12" s="123">
        <v>238</v>
      </c>
      <c r="P12" s="165">
        <f t="shared" si="0"/>
        <v>0</v>
      </c>
      <c r="Q12" s="158">
        <f t="shared" si="1"/>
        <v>0</v>
      </c>
      <c r="R12" s="158">
        <f t="shared" si="2"/>
        <v>0</v>
      </c>
      <c r="S12" s="158">
        <f t="shared" si="3"/>
        <v>0.09090909090909091</v>
      </c>
      <c r="T12" s="158">
        <f t="shared" si="4"/>
        <v>0.25</v>
      </c>
      <c r="U12" s="158">
        <f t="shared" si="5"/>
        <v>0</v>
      </c>
      <c r="V12" s="168">
        <f t="shared" si="6"/>
        <v>0</v>
      </c>
      <c r="W12" s="167">
        <f t="shared" si="7"/>
        <v>0.05405405405405406</v>
      </c>
      <c r="X12" s="158">
        <v>0.21621621621621623</v>
      </c>
      <c r="Y12" s="159">
        <v>0.13513513513513514</v>
      </c>
      <c r="Z12" s="500">
        <v>0.03</v>
      </c>
      <c r="AA12" s="127">
        <v>0.05</v>
      </c>
      <c r="AB12" s="210">
        <v>0.07</v>
      </c>
    </row>
    <row r="13" spans="1:28" s="129" customFormat="1" ht="13.5" customHeight="1">
      <c r="A13" s="617"/>
      <c r="B13" s="456">
        <v>8</v>
      </c>
      <c r="C13" s="532">
        <v>0</v>
      </c>
      <c r="D13" s="533">
        <v>0</v>
      </c>
      <c r="E13" s="533">
        <v>0</v>
      </c>
      <c r="F13" s="533">
        <v>0</v>
      </c>
      <c r="G13" s="533">
        <v>0</v>
      </c>
      <c r="H13" s="533">
        <v>0</v>
      </c>
      <c r="I13" s="534">
        <v>1</v>
      </c>
      <c r="J13" s="422">
        <v>1</v>
      </c>
      <c r="K13" s="133">
        <v>11</v>
      </c>
      <c r="L13" s="134">
        <v>3</v>
      </c>
      <c r="M13" s="135">
        <v>76</v>
      </c>
      <c r="N13" s="136">
        <v>156</v>
      </c>
      <c r="O13" s="137">
        <v>297</v>
      </c>
      <c r="P13" s="169">
        <f t="shared" si="0"/>
        <v>0</v>
      </c>
      <c r="Q13" s="161">
        <f t="shared" si="1"/>
        <v>0</v>
      </c>
      <c r="R13" s="161">
        <f t="shared" si="2"/>
        <v>0</v>
      </c>
      <c r="S13" s="161">
        <f t="shared" si="3"/>
        <v>0</v>
      </c>
      <c r="T13" s="161">
        <f t="shared" si="4"/>
        <v>0</v>
      </c>
      <c r="U13" s="161">
        <f t="shared" si="5"/>
        <v>0</v>
      </c>
      <c r="V13" s="170">
        <f t="shared" si="6"/>
        <v>0.25</v>
      </c>
      <c r="W13" s="171">
        <f t="shared" si="7"/>
        <v>0.02702702702702703</v>
      </c>
      <c r="X13" s="161">
        <v>0.2972972972972973</v>
      </c>
      <c r="Y13" s="162">
        <v>0.08108108108108109</v>
      </c>
      <c r="Z13" s="501">
        <v>0.02</v>
      </c>
      <c r="AA13" s="140">
        <v>0.05</v>
      </c>
      <c r="AB13" s="212">
        <v>0.09</v>
      </c>
    </row>
    <row r="14" spans="1:28" s="129" customFormat="1" ht="13.5" customHeight="1">
      <c r="A14" s="616">
        <v>3</v>
      </c>
      <c r="B14" s="454">
        <v>9</v>
      </c>
      <c r="C14" s="529">
        <v>1</v>
      </c>
      <c r="D14" s="530">
        <v>0</v>
      </c>
      <c r="E14" s="530">
        <v>0</v>
      </c>
      <c r="F14" s="530">
        <v>0</v>
      </c>
      <c r="G14" s="530">
        <v>1</v>
      </c>
      <c r="H14" s="530">
        <v>0</v>
      </c>
      <c r="I14" s="539">
        <v>0</v>
      </c>
      <c r="J14" s="419">
        <v>2</v>
      </c>
      <c r="K14" s="118">
        <v>9</v>
      </c>
      <c r="L14" s="119">
        <v>3</v>
      </c>
      <c r="M14" s="121">
        <v>113</v>
      </c>
      <c r="N14" s="122">
        <v>146</v>
      </c>
      <c r="O14" s="290">
        <v>286</v>
      </c>
      <c r="P14" s="165">
        <f t="shared" si="0"/>
        <v>0.3333333333333333</v>
      </c>
      <c r="Q14" s="158">
        <f t="shared" si="1"/>
        <v>0</v>
      </c>
      <c r="R14" s="158">
        <f t="shared" si="2"/>
        <v>0</v>
      </c>
      <c r="S14" s="158">
        <f t="shared" si="3"/>
        <v>0</v>
      </c>
      <c r="T14" s="158">
        <f t="shared" si="4"/>
        <v>0.25</v>
      </c>
      <c r="U14" s="158">
        <f t="shared" si="5"/>
        <v>0</v>
      </c>
      <c r="V14" s="159">
        <f t="shared" si="6"/>
        <v>0</v>
      </c>
      <c r="W14" s="167">
        <f t="shared" si="7"/>
        <v>0.05405405405405406</v>
      </c>
      <c r="X14" s="158">
        <v>0.24324324324324326</v>
      </c>
      <c r="Y14" s="168">
        <v>0.08108108108108109</v>
      </c>
      <c r="Z14" s="500">
        <v>0.04</v>
      </c>
      <c r="AA14" s="127">
        <v>0.05</v>
      </c>
      <c r="AB14" s="210">
        <v>0.09</v>
      </c>
    </row>
    <row r="15" spans="1:28" s="129" customFormat="1" ht="13.5" customHeight="1">
      <c r="A15" s="616"/>
      <c r="B15" s="459">
        <v>10</v>
      </c>
      <c r="C15" s="529">
        <v>0</v>
      </c>
      <c r="D15" s="530">
        <v>0</v>
      </c>
      <c r="E15" s="530">
        <v>0</v>
      </c>
      <c r="F15" s="530">
        <v>0</v>
      </c>
      <c r="G15" s="530">
        <v>0</v>
      </c>
      <c r="H15" s="530">
        <v>0</v>
      </c>
      <c r="I15" s="531">
        <v>0</v>
      </c>
      <c r="J15" s="419">
        <v>0</v>
      </c>
      <c r="K15" s="118">
        <v>9</v>
      </c>
      <c r="L15" s="408">
        <v>4</v>
      </c>
      <c r="M15" s="121">
        <v>112</v>
      </c>
      <c r="N15" s="157">
        <v>150</v>
      </c>
      <c r="O15" s="123">
        <v>342</v>
      </c>
      <c r="P15" s="165">
        <f t="shared" si="0"/>
        <v>0</v>
      </c>
      <c r="Q15" s="158">
        <f t="shared" si="1"/>
        <v>0</v>
      </c>
      <c r="R15" s="158">
        <f t="shared" si="2"/>
        <v>0</v>
      </c>
      <c r="S15" s="158">
        <f t="shared" si="3"/>
        <v>0</v>
      </c>
      <c r="T15" s="158">
        <f t="shared" si="4"/>
        <v>0</v>
      </c>
      <c r="U15" s="158">
        <f t="shared" si="5"/>
        <v>0</v>
      </c>
      <c r="V15" s="168">
        <f t="shared" si="6"/>
        <v>0</v>
      </c>
      <c r="W15" s="167">
        <f t="shared" si="7"/>
        <v>0</v>
      </c>
      <c r="X15" s="158">
        <v>0.24324324324324326</v>
      </c>
      <c r="Y15" s="159">
        <v>0.10810810810810811</v>
      </c>
      <c r="Z15" s="500">
        <v>0.04</v>
      </c>
      <c r="AA15" s="225">
        <v>0.05</v>
      </c>
      <c r="AB15" s="210">
        <v>0.11</v>
      </c>
    </row>
    <row r="16" spans="1:28" s="129" customFormat="1" ht="13.5" customHeight="1">
      <c r="A16" s="616"/>
      <c r="B16" s="454">
        <v>11</v>
      </c>
      <c r="C16" s="529">
        <v>1</v>
      </c>
      <c r="D16" s="530">
        <v>0</v>
      </c>
      <c r="E16" s="530">
        <v>0</v>
      </c>
      <c r="F16" s="530">
        <v>0</v>
      </c>
      <c r="G16" s="530">
        <v>0</v>
      </c>
      <c r="H16" s="530">
        <v>0</v>
      </c>
      <c r="I16" s="531">
        <v>0</v>
      </c>
      <c r="J16" s="419">
        <v>1</v>
      </c>
      <c r="K16" s="118">
        <v>16</v>
      </c>
      <c r="L16" s="119">
        <v>11</v>
      </c>
      <c r="M16" s="121">
        <v>112</v>
      </c>
      <c r="N16" s="122">
        <v>157</v>
      </c>
      <c r="O16" s="123">
        <v>306</v>
      </c>
      <c r="P16" s="165">
        <f t="shared" si="0"/>
        <v>0.3333333333333333</v>
      </c>
      <c r="Q16" s="158">
        <f t="shared" si="1"/>
        <v>0</v>
      </c>
      <c r="R16" s="158">
        <f t="shared" si="2"/>
        <v>0</v>
      </c>
      <c r="S16" s="158">
        <f t="shared" si="3"/>
        <v>0</v>
      </c>
      <c r="T16" s="158">
        <f t="shared" si="4"/>
        <v>0</v>
      </c>
      <c r="U16" s="158">
        <f t="shared" si="5"/>
        <v>0</v>
      </c>
      <c r="V16" s="159">
        <f t="shared" si="6"/>
        <v>0</v>
      </c>
      <c r="W16" s="167">
        <f t="shared" si="7"/>
        <v>0.02702702702702703</v>
      </c>
      <c r="X16" s="158">
        <v>0.43243243243243246</v>
      </c>
      <c r="Y16" s="159">
        <v>0.2972972972972973</v>
      </c>
      <c r="Z16" s="500">
        <v>0.04</v>
      </c>
      <c r="AA16" s="127">
        <v>0.05</v>
      </c>
      <c r="AB16" s="210">
        <v>0.1</v>
      </c>
    </row>
    <row r="17" spans="1:28" s="129" customFormat="1" ht="13.5" customHeight="1">
      <c r="A17" s="616"/>
      <c r="B17" s="454">
        <v>12</v>
      </c>
      <c r="C17" s="529">
        <v>0</v>
      </c>
      <c r="D17" s="530">
        <v>0</v>
      </c>
      <c r="E17" s="530">
        <v>0</v>
      </c>
      <c r="F17" s="530">
        <v>2</v>
      </c>
      <c r="G17" s="530">
        <v>0</v>
      </c>
      <c r="H17" s="530">
        <v>0</v>
      </c>
      <c r="I17" s="531">
        <v>0</v>
      </c>
      <c r="J17" s="419">
        <v>2</v>
      </c>
      <c r="K17" s="118">
        <v>6</v>
      </c>
      <c r="L17" s="119">
        <v>2</v>
      </c>
      <c r="M17" s="121">
        <v>104</v>
      </c>
      <c r="N17" s="122">
        <v>148</v>
      </c>
      <c r="O17" s="123">
        <v>277</v>
      </c>
      <c r="P17" s="165">
        <f t="shared" si="0"/>
        <v>0</v>
      </c>
      <c r="Q17" s="158">
        <f t="shared" si="1"/>
        <v>0</v>
      </c>
      <c r="R17" s="158">
        <f t="shared" si="2"/>
        <v>0</v>
      </c>
      <c r="S17" s="158">
        <f t="shared" si="3"/>
        <v>0.18181818181818182</v>
      </c>
      <c r="T17" s="158">
        <f t="shared" si="4"/>
        <v>0</v>
      </c>
      <c r="U17" s="158">
        <f t="shared" si="5"/>
        <v>0</v>
      </c>
      <c r="V17" s="159">
        <f t="shared" si="6"/>
        <v>0</v>
      </c>
      <c r="W17" s="167">
        <f t="shared" si="7"/>
        <v>0.05405405405405406</v>
      </c>
      <c r="X17" s="158">
        <v>0.16216216216216217</v>
      </c>
      <c r="Y17" s="159">
        <v>0.05405405405405406</v>
      </c>
      <c r="Z17" s="500">
        <v>0.03</v>
      </c>
      <c r="AA17" s="127">
        <v>0.05</v>
      </c>
      <c r="AB17" s="210">
        <v>0.09</v>
      </c>
    </row>
    <row r="18" spans="1:28" s="129" customFormat="1" ht="13.5" customHeight="1">
      <c r="A18" s="618">
        <v>4</v>
      </c>
      <c r="B18" s="453">
        <v>13</v>
      </c>
      <c r="C18" s="535">
        <v>0</v>
      </c>
      <c r="D18" s="536">
        <v>0</v>
      </c>
      <c r="E18" s="536">
        <v>0</v>
      </c>
      <c r="F18" s="536">
        <v>1</v>
      </c>
      <c r="G18" s="536">
        <v>0</v>
      </c>
      <c r="H18" s="536">
        <v>0</v>
      </c>
      <c r="I18" s="537">
        <v>0</v>
      </c>
      <c r="J18" s="428">
        <v>1</v>
      </c>
      <c r="K18" s="176">
        <v>6</v>
      </c>
      <c r="L18" s="177">
        <v>6</v>
      </c>
      <c r="M18" s="152">
        <v>86</v>
      </c>
      <c r="N18" s="153">
        <v>156</v>
      </c>
      <c r="O18" s="154">
        <v>278</v>
      </c>
      <c r="P18" s="172">
        <f t="shared" si="0"/>
        <v>0</v>
      </c>
      <c r="Q18" s="173">
        <f t="shared" si="1"/>
        <v>0</v>
      </c>
      <c r="R18" s="173">
        <f t="shared" si="2"/>
        <v>0</v>
      </c>
      <c r="S18" s="173">
        <f t="shared" si="3"/>
        <v>0.09090909090909091</v>
      </c>
      <c r="T18" s="173">
        <f t="shared" si="4"/>
        <v>0</v>
      </c>
      <c r="U18" s="173">
        <f t="shared" si="5"/>
        <v>0</v>
      </c>
      <c r="V18" s="174">
        <f t="shared" si="6"/>
        <v>0</v>
      </c>
      <c r="W18" s="178">
        <f t="shared" si="7"/>
        <v>0.02702702702702703</v>
      </c>
      <c r="X18" s="173">
        <v>0.16216216216216217</v>
      </c>
      <c r="Y18" s="179">
        <v>0.16216216216216217</v>
      </c>
      <c r="Z18" s="502">
        <v>0.03</v>
      </c>
      <c r="AA18" s="156">
        <v>0.05</v>
      </c>
      <c r="AB18" s="250">
        <v>0.09</v>
      </c>
    </row>
    <row r="19" spans="1:28" s="129" customFormat="1" ht="13.5" customHeight="1">
      <c r="A19" s="616"/>
      <c r="B19" s="454">
        <v>14</v>
      </c>
      <c r="C19" s="529">
        <v>0</v>
      </c>
      <c r="D19" s="530">
        <v>0</v>
      </c>
      <c r="E19" s="530">
        <v>0</v>
      </c>
      <c r="F19" s="530">
        <v>3</v>
      </c>
      <c r="G19" s="530">
        <v>0</v>
      </c>
      <c r="H19" s="530">
        <v>0</v>
      </c>
      <c r="I19" s="531">
        <v>0</v>
      </c>
      <c r="J19" s="419">
        <v>3</v>
      </c>
      <c r="K19" s="118">
        <v>4</v>
      </c>
      <c r="L19" s="119">
        <v>3</v>
      </c>
      <c r="M19" s="121">
        <v>124</v>
      </c>
      <c r="N19" s="122">
        <v>141</v>
      </c>
      <c r="O19" s="123">
        <v>260</v>
      </c>
      <c r="P19" s="165">
        <f t="shared" si="0"/>
        <v>0</v>
      </c>
      <c r="Q19" s="158">
        <f t="shared" si="1"/>
        <v>0</v>
      </c>
      <c r="R19" s="158">
        <f t="shared" si="2"/>
        <v>0</v>
      </c>
      <c r="S19" s="158">
        <f t="shared" si="3"/>
        <v>0.2727272727272727</v>
      </c>
      <c r="T19" s="158">
        <f t="shared" si="4"/>
        <v>0</v>
      </c>
      <c r="U19" s="158">
        <f t="shared" si="5"/>
        <v>0</v>
      </c>
      <c r="V19" s="168">
        <f t="shared" si="6"/>
        <v>0</v>
      </c>
      <c r="W19" s="167">
        <f t="shared" si="7"/>
        <v>0.08108108108108109</v>
      </c>
      <c r="X19" s="158">
        <v>0.10810810810810811</v>
      </c>
      <c r="Y19" s="159">
        <v>0.08108108108108109</v>
      </c>
      <c r="Z19" s="500">
        <v>0.04</v>
      </c>
      <c r="AA19" s="127">
        <v>0.04</v>
      </c>
      <c r="AB19" s="210">
        <v>0.08</v>
      </c>
    </row>
    <row r="20" spans="1:28" s="129" customFormat="1" ht="13.5" customHeight="1">
      <c r="A20" s="616"/>
      <c r="B20" s="454">
        <v>15</v>
      </c>
      <c r="C20" s="529">
        <v>0</v>
      </c>
      <c r="D20" s="530">
        <v>0</v>
      </c>
      <c r="E20" s="530">
        <v>0</v>
      </c>
      <c r="F20" s="530">
        <v>2</v>
      </c>
      <c r="G20" s="530">
        <v>1</v>
      </c>
      <c r="H20" s="530">
        <v>0</v>
      </c>
      <c r="I20" s="531">
        <v>1</v>
      </c>
      <c r="J20" s="419">
        <v>4</v>
      </c>
      <c r="K20" s="118">
        <v>5</v>
      </c>
      <c r="L20" s="119">
        <v>6</v>
      </c>
      <c r="M20" s="121">
        <v>136</v>
      </c>
      <c r="N20" s="122">
        <v>128</v>
      </c>
      <c r="O20" s="123">
        <v>251</v>
      </c>
      <c r="P20" s="165">
        <f t="shared" si="0"/>
        <v>0</v>
      </c>
      <c r="Q20" s="158">
        <f t="shared" si="1"/>
        <v>0</v>
      </c>
      <c r="R20" s="158">
        <f t="shared" si="2"/>
        <v>0</v>
      </c>
      <c r="S20" s="158">
        <f t="shared" si="3"/>
        <v>0.18181818181818182</v>
      </c>
      <c r="T20" s="158">
        <f t="shared" si="4"/>
        <v>0.25</v>
      </c>
      <c r="U20" s="158">
        <f t="shared" si="5"/>
        <v>0</v>
      </c>
      <c r="V20" s="168">
        <f t="shared" si="6"/>
        <v>0.25</v>
      </c>
      <c r="W20" s="167">
        <f t="shared" si="7"/>
        <v>0.10810810810810811</v>
      </c>
      <c r="X20" s="158">
        <v>0.13513513513513514</v>
      </c>
      <c r="Y20" s="159">
        <v>0.16216216216216217</v>
      </c>
      <c r="Z20" s="500">
        <v>0.04</v>
      </c>
      <c r="AA20" s="127">
        <v>0.04</v>
      </c>
      <c r="AB20" s="210">
        <v>0.08</v>
      </c>
    </row>
    <row r="21" spans="1:28" s="129" customFormat="1" ht="13.5" customHeight="1">
      <c r="A21" s="616"/>
      <c r="B21" s="454">
        <v>16</v>
      </c>
      <c r="C21" s="529">
        <v>0</v>
      </c>
      <c r="D21" s="530">
        <v>0</v>
      </c>
      <c r="E21" s="530">
        <v>1</v>
      </c>
      <c r="F21" s="530">
        <v>0</v>
      </c>
      <c r="G21" s="530">
        <v>0</v>
      </c>
      <c r="H21" s="530">
        <v>0</v>
      </c>
      <c r="I21" s="531">
        <v>0</v>
      </c>
      <c r="J21" s="419">
        <v>1</v>
      </c>
      <c r="K21" s="118">
        <v>3</v>
      </c>
      <c r="L21" s="119">
        <v>2</v>
      </c>
      <c r="M21" s="121">
        <v>121</v>
      </c>
      <c r="N21" s="122">
        <v>158</v>
      </c>
      <c r="O21" s="123">
        <v>283</v>
      </c>
      <c r="P21" s="165">
        <f t="shared" si="0"/>
        <v>0</v>
      </c>
      <c r="Q21" s="158">
        <f t="shared" si="1"/>
        <v>0</v>
      </c>
      <c r="R21" s="158">
        <f t="shared" si="2"/>
        <v>0.2</v>
      </c>
      <c r="S21" s="158">
        <f t="shared" si="3"/>
        <v>0</v>
      </c>
      <c r="T21" s="158">
        <f t="shared" si="4"/>
        <v>0</v>
      </c>
      <c r="U21" s="158">
        <f t="shared" si="5"/>
        <v>0</v>
      </c>
      <c r="V21" s="168">
        <f t="shared" si="6"/>
        <v>0</v>
      </c>
      <c r="W21" s="167">
        <f t="shared" si="7"/>
        <v>0.02702702702702703</v>
      </c>
      <c r="X21" s="158">
        <v>0.08108108108108109</v>
      </c>
      <c r="Y21" s="159">
        <v>0.05405405405405406</v>
      </c>
      <c r="Z21" s="500">
        <v>0.04</v>
      </c>
      <c r="AA21" s="127">
        <v>0.05</v>
      </c>
      <c r="AB21" s="210">
        <v>0.09</v>
      </c>
    </row>
    <row r="22" spans="1:28" s="129" customFormat="1" ht="13.5" customHeight="1">
      <c r="A22" s="617"/>
      <c r="B22" s="456">
        <v>17</v>
      </c>
      <c r="C22" s="532">
        <v>0</v>
      </c>
      <c r="D22" s="533">
        <v>0</v>
      </c>
      <c r="E22" s="533">
        <v>1</v>
      </c>
      <c r="F22" s="533">
        <v>1</v>
      </c>
      <c r="G22" s="533">
        <v>0</v>
      </c>
      <c r="H22" s="533">
        <v>0</v>
      </c>
      <c r="I22" s="534">
        <v>0</v>
      </c>
      <c r="J22" s="422">
        <v>2</v>
      </c>
      <c r="K22" s="133">
        <v>5</v>
      </c>
      <c r="L22" s="134">
        <v>8</v>
      </c>
      <c r="M22" s="135">
        <v>126</v>
      </c>
      <c r="N22" s="136">
        <v>139</v>
      </c>
      <c r="O22" s="137">
        <v>299</v>
      </c>
      <c r="P22" s="169">
        <f t="shared" si="0"/>
        <v>0</v>
      </c>
      <c r="Q22" s="161">
        <f t="shared" si="1"/>
        <v>0</v>
      </c>
      <c r="R22" s="161">
        <f t="shared" si="2"/>
        <v>0.2</v>
      </c>
      <c r="S22" s="161">
        <f t="shared" si="3"/>
        <v>0.09090909090909091</v>
      </c>
      <c r="T22" s="161">
        <f t="shared" si="4"/>
        <v>0</v>
      </c>
      <c r="U22" s="161">
        <f t="shared" si="5"/>
        <v>0</v>
      </c>
      <c r="V22" s="170">
        <f t="shared" si="6"/>
        <v>0</v>
      </c>
      <c r="W22" s="171">
        <f t="shared" si="7"/>
        <v>0.05405405405405406</v>
      </c>
      <c r="X22" s="161">
        <v>0.13513513513513514</v>
      </c>
      <c r="Y22" s="170">
        <v>0.21621621621621623</v>
      </c>
      <c r="Z22" s="501">
        <v>0.04</v>
      </c>
      <c r="AA22" s="140">
        <v>0.04</v>
      </c>
      <c r="AB22" s="212">
        <v>0.09</v>
      </c>
    </row>
    <row r="23" spans="1:28" s="129" customFormat="1" ht="13.5" customHeight="1">
      <c r="A23" s="616">
        <v>5</v>
      </c>
      <c r="B23" s="459">
        <v>18</v>
      </c>
      <c r="C23" s="540">
        <v>0</v>
      </c>
      <c r="D23" s="530">
        <v>0</v>
      </c>
      <c r="E23" s="530">
        <v>0</v>
      </c>
      <c r="F23" s="530">
        <v>0</v>
      </c>
      <c r="G23" s="530">
        <v>0</v>
      </c>
      <c r="H23" s="530">
        <v>0</v>
      </c>
      <c r="I23" s="531">
        <v>0</v>
      </c>
      <c r="J23" s="419">
        <v>0</v>
      </c>
      <c r="K23" s="118">
        <v>7</v>
      </c>
      <c r="L23" s="119">
        <v>3</v>
      </c>
      <c r="M23" s="121">
        <v>108</v>
      </c>
      <c r="N23" s="122">
        <v>123</v>
      </c>
      <c r="O23" s="123">
        <v>151</v>
      </c>
      <c r="P23" s="165">
        <f t="shared" si="0"/>
        <v>0</v>
      </c>
      <c r="Q23" s="158">
        <f t="shared" si="1"/>
        <v>0</v>
      </c>
      <c r="R23" s="158">
        <f t="shared" si="2"/>
        <v>0</v>
      </c>
      <c r="S23" s="158">
        <f t="shared" si="3"/>
        <v>0</v>
      </c>
      <c r="T23" s="158">
        <f t="shared" si="4"/>
        <v>0</v>
      </c>
      <c r="U23" s="158">
        <f t="shared" si="5"/>
        <v>0</v>
      </c>
      <c r="V23" s="159">
        <f t="shared" si="6"/>
        <v>0</v>
      </c>
      <c r="W23" s="167">
        <f t="shared" si="7"/>
        <v>0</v>
      </c>
      <c r="X23" s="158">
        <v>0.1891891891891892</v>
      </c>
      <c r="Y23" s="159">
        <v>0.08108108108108109</v>
      </c>
      <c r="Z23" s="500">
        <v>0.03</v>
      </c>
      <c r="AA23" s="127">
        <v>0.04</v>
      </c>
      <c r="AB23" s="210">
        <v>0.05</v>
      </c>
    </row>
    <row r="24" spans="1:28" s="129" customFormat="1" ht="13.5" customHeight="1">
      <c r="A24" s="616"/>
      <c r="B24" s="459">
        <v>19</v>
      </c>
      <c r="C24" s="540">
        <v>0</v>
      </c>
      <c r="D24" s="530">
        <v>1</v>
      </c>
      <c r="E24" s="530">
        <v>0</v>
      </c>
      <c r="F24" s="530">
        <v>3</v>
      </c>
      <c r="G24" s="530">
        <v>0</v>
      </c>
      <c r="H24" s="530">
        <v>0</v>
      </c>
      <c r="I24" s="539">
        <v>0</v>
      </c>
      <c r="J24" s="419">
        <v>4</v>
      </c>
      <c r="K24" s="118">
        <v>2</v>
      </c>
      <c r="L24" s="408">
        <v>4</v>
      </c>
      <c r="M24" s="121">
        <v>157</v>
      </c>
      <c r="N24" s="157">
        <v>108</v>
      </c>
      <c r="O24" s="290">
        <v>313</v>
      </c>
      <c r="P24" s="165">
        <f t="shared" si="0"/>
        <v>0</v>
      </c>
      <c r="Q24" s="158">
        <f t="shared" si="1"/>
        <v>0.16666666666666666</v>
      </c>
      <c r="R24" s="158">
        <f t="shared" si="2"/>
        <v>0</v>
      </c>
      <c r="S24" s="158">
        <f t="shared" si="3"/>
        <v>0.2727272727272727</v>
      </c>
      <c r="T24" s="158">
        <f t="shared" si="4"/>
        <v>0</v>
      </c>
      <c r="U24" s="158">
        <f t="shared" si="5"/>
        <v>0</v>
      </c>
      <c r="V24" s="168">
        <f t="shared" si="6"/>
        <v>0</v>
      </c>
      <c r="W24" s="167">
        <f t="shared" si="7"/>
        <v>0.10810810810810811</v>
      </c>
      <c r="X24" s="158">
        <v>0.05405405405405406</v>
      </c>
      <c r="Y24" s="168">
        <v>0.10810810810810811</v>
      </c>
      <c r="Z24" s="500">
        <v>0.05</v>
      </c>
      <c r="AA24" s="225">
        <v>0.03</v>
      </c>
      <c r="AB24" s="210">
        <v>0.1</v>
      </c>
    </row>
    <row r="25" spans="1:28" s="129" customFormat="1" ht="13.5" customHeight="1">
      <c r="A25" s="616"/>
      <c r="B25" s="459">
        <v>20</v>
      </c>
      <c r="C25" s="540">
        <v>0</v>
      </c>
      <c r="D25" s="530">
        <v>0</v>
      </c>
      <c r="E25" s="530">
        <v>0</v>
      </c>
      <c r="F25" s="530">
        <v>1</v>
      </c>
      <c r="G25" s="530">
        <v>0</v>
      </c>
      <c r="H25" s="530">
        <v>0</v>
      </c>
      <c r="I25" s="531">
        <v>0</v>
      </c>
      <c r="J25" s="419">
        <v>1</v>
      </c>
      <c r="K25" s="118">
        <v>2</v>
      </c>
      <c r="L25" s="119">
        <v>6</v>
      </c>
      <c r="M25" s="121">
        <v>171</v>
      </c>
      <c r="N25" s="122">
        <v>126</v>
      </c>
      <c r="O25" s="123">
        <v>333</v>
      </c>
      <c r="P25" s="165">
        <f t="shared" si="0"/>
        <v>0</v>
      </c>
      <c r="Q25" s="158">
        <f t="shared" si="1"/>
        <v>0</v>
      </c>
      <c r="R25" s="158">
        <f t="shared" si="2"/>
        <v>0</v>
      </c>
      <c r="S25" s="158">
        <f t="shared" si="3"/>
        <v>0.09090909090909091</v>
      </c>
      <c r="T25" s="158">
        <f t="shared" si="4"/>
        <v>0</v>
      </c>
      <c r="U25" s="158">
        <f t="shared" si="5"/>
        <v>0</v>
      </c>
      <c r="V25" s="159">
        <f t="shared" si="6"/>
        <v>0</v>
      </c>
      <c r="W25" s="167">
        <f t="shared" si="7"/>
        <v>0.02702702702702703</v>
      </c>
      <c r="X25" s="158">
        <v>0.05405405405405406</v>
      </c>
      <c r="Y25" s="159">
        <v>0.16216216216216217</v>
      </c>
      <c r="Z25" s="500">
        <v>0.05</v>
      </c>
      <c r="AA25" s="127">
        <v>0.04</v>
      </c>
      <c r="AB25" s="210">
        <v>0.11</v>
      </c>
    </row>
    <row r="26" spans="1:28" s="129" customFormat="1" ht="13.5" customHeight="1">
      <c r="A26" s="616"/>
      <c r="B26" s="459">
        <v>21</v>
      </c>
      <c r="C26" s="540">
        <v>0</v>
      </c>
      <c r="D26" s="530">
        <v>1</v>
      </c>
      <c r="E26" s="530">
        <v>0</v>
      </c>
      <c r="F26" s="530">
        <v>0</v>
      </c>
      <c r="G26" s="530">
        <v>1</v>
      </c>
      <c r="H26" s="530">
        <v>0</v>
      </c>
      <c r="I26" s="531">
        <v>0</v>
      </c>
      <c r="J26" s="419">
        <v>2</v>
      </c>
      <c r="K26" s="118">
        <v>2</v>
      </c>
      <c r="L26" s="119">
        <v>5</v>
      </c>
      <c r="M26" s="121">
        <v>180</v>
      </c>
      <c r="N26" s="122">
        <v>146</v>
      </c>
      <c r="O26" s="123">
        <v>375</v>
      </c>
      <c r="P26" s="165">
        <f t="shared" si="0"/>
        <v>0</v>
      </c>
      <c r="Q26" s="158">
        <f t="shared" si="1"/>
        <v>0.16666666666666666</v>
      </c>
      <c r="R26" s="158">
        <f t="shared" si="2"/>
        <v>0</v>
      </c>
      <c r="S26" s="158">
        <f t="shared" si="3"/>
        <v>0</v>
      </c>
      <c r="T26" s="158">
        <f t="shared" si="4"/>
        <v>0.25</v>
      </c>
      <c r="U26" s="158">
        <f t="shared" si="5"/>
        <v>0</v>
      </c>
      <c r="V26" s="159">
        <f t="shared" si="6"/>
        <v>0</v>
      </c>
      <c r="W26" s="167">
        <f t="shared" si="7"/>
        <v>0.05405405405405406</v>
      </c>
      <c r="X26" s="158">
        <v>0.05405405405405406</v>
      </c>
      <c r="Y26" s="159">
        <v>0.13513513513513514</v>
      </c>
      <c r="Z26" s="500">
        <v>0.06</v>
      </c>
      <c r="AA26" s="127">
        <v>0.05</v>
      </c>
      <c r="AB26" s="210">
        <v>0.12</v>
      </c>
    </row>
    <row r="27" spans="1:28" s="129" customFormat="1" ht="13.5" customHeight="1">
      <c r="A27" s="618">
        <v>6</v>
      </c>
      <c r="B27" s="453">
        <v>22</v>
      </c>
      <c r="C27" s="535">
        <v>0</v>
      </c>
      <c r="D27" s="536">
        <v>0</v>
      </c>
      <c r="E27" s="536">
        <v>1</v>
      </c>
      <c r="F27" s="536">
        <v>4</v>
      </c>
      <c r="G27" s="536">
        <v>1</v>
      </c>
      <c r="H27" s="536">
        <v>0</v>
      </c>
      <c r="I27" s="537">
        <v>0</v>
      </c>
      <c r="J27" s="428">
        <v>6</v>
      </c>
      <c r="K27" s="176">
        <v>3</v>
      </c>
      <c r="L27" s="177">
        <v>9</v>
      </c>
      <c r="M27" s="152">
        <v>183</v>
      </c>
      <c r="N27" s="153">
        <v>140</v>
      </c>
      <c r="O27" s="154">
        <v>429</v>
      </c>
      <c r="P27" s="172">
        <f t="shared" si="0"/>
        <v>0</v>
      </c>
      <c r="Q27" s="173">
        <f t="shared" si="1"/>
        <v>0</v>
      </c>
      <c r="R27" s="173">
        <f t="shared" si="2"/>
        <v>0.2</v>
      </c>
      <c r="S27" s="173">
        <f t="shared" si="3"/>
        <v>0.36363636363636365</v>
      </c>
      <c r="T27" s="173">
        <f t="shared" si="4"/>
        <v>0.25</v>
      </c>
      <c r="U27" s="173">
        <f t="shared" si="5"/>
        <v>0</v>
      </c>
      <c r="V27" s="174">
        <f t="shared" si="6"/>
        <v>0</v>
      </c>
      <c r="W27" s="178">
        <f t="shared" si="7"/>
        <v>0.16216216216216217</v>
      </c>
      <c r="X27" s="173">
        <v>0.08108108108108109</v>
      </c>
      <c r="Y27" s="179">
        <v>0.24324324324324326</v>
      </c>
      <c r="Z27" s="502">
        <v>0.06</v>
      </c>
      <c r="AA27" s="156">
        <v>0.04</v>
      </c>
      <c r="AB27" s="250">
        <v>0.14</v>
      </c>
    </row>
    <row r="28" spans="1:28" s="129" customFormat="1" ht="13.5" customHeight="1">
      <c r="A28" s="616"/>
      <c r="B28" s="454">
        <v>23</v>
      </c>
      <c r="C28" s="529">
        <v>1</v>
      </c>
      <c r="D28" s="530">
        <v>0</v>
      </c>
      <c r="E28" s="530">
        <v>0</v>
      </c>
      <c r="F28" s="530">
        <v>2</v>
      </c>
      <c r="G28" s="530">
        <v>0</v>
      </c>
      <c r="H28" s="530">
        <v>0</v>
      </c>
      <c r="I28" s="531">
        <v>0</v>
      </c>
      <c r="J28" s="419">
        <v>3</v>
      </c>
      <c r="K28" s="118">
        <v>2</v>
      </c>
      <c r="L28" s="119">
        <v>12</v>
      </c>
      <c r="M28" s="121">
        <v>161</v>
      </c>
      <c r="N28" s="122">
        <v>165</v>
      </c>
      <c r="O28" s="123">
        <v>407</v>
      </c>
      <c r="P28" s="165">
        <f t="shared" si="0"/>
        <v>0.3333333333333333</v>
      </c>
      <c r="Q28" s="158">
        <f t="shared" si="1"/>
        <v>0</v>
      </c>
      <c r="R28" s="158">
        <f t="shared" si="2"/>
        <v>0</v>
      </c>
      <c r="S28" s="158">
        <f t="shared" si="3"/>
        <v>0.18181818181818182</v>
      </c>
      <c r="T28" s="158">
        <f t="shared" si="4"/>
        <v>0</v>
      </c>
      <c r="U28" s="158">
        <f t="shared" si="5"/>
        <v>0</v>
      </c>
      <c r="V28" s="159">
        <f t="shared" si="6"/>
        <v>0</v>
      </c>
      <c r="W28" s="167">
        <f t="shared" si="7"/>
        <v>0.08108108108108109</v>
      </c>
      <c r="X28" s="158">
        <v>0.05405405405405406</v>
      </c>
      <c r="Y28" s="159">
        <v>0.32432432432432434</v>
      </c>
      <c r="Z28" s="500">
        <v>0.05</v>
      </c>
      <c r="AA28" s="127">
        <v>0.05</v>
      </c>
      <c r="AB28" s="210">
        <v>0.13</v>
      </c>
    </row>
    <row r="29" spans="1:28" s="129" customFormat="1" ht="13.5" customHeight="1">
      <c r="A29" s="616"/>
      <c r="B29" s="454">
        <v>24</v>
      </c>
      <c r="C29" s="529">
        <v>0</v>
      </c>
      <c r="D29" s="530">
        <v>0</v>
      </c>
      <c r="E29" s="530">
        <v>0</v>
      </c>
      <c r="F29" s="530">
        <v>1</v>
      </c>
      <c r="G29" s="530">
        <v>1</v>
      </c>
      <c r="H29" s="530">
        <v>0</v>
      </c>
      <c r="I29" s="531">
        <v>0</v>
      </c>
      <c r="J29" s="419">
        <v>2</v>
      </c>
      <c r="K29" s="118">
        <v>2</v>
      </c>
      <c r="L29" s="119">
        <v>9</v>
      </c>
      <c r="M29" s="121">
        <v>201</v>
      </c>
      <c r="N29" s="122">
        <v>192</v>
      </c>
      <c r="O29" s="123">
        <v>448</v>
      </c>
      <c r="P29" s="165">
        <f t="shared" si="0"/>
        <v>0</v>
      </c>
      <c r="Q29" s="158">
        <f t="shared" si="1"/>
        <v>0</v>
      </c>
      <c r="R29" s="158">
        <f t="shared" si="2"/>
        <v>0</v>
      </c>
      <c r="S29" s="158">
        <f t="shared" si="3"/>
        <v>0.09090909090909091</v>
      </c>
      <c r="T29" s="158">
        <f t="shared" si="4"/>
        <v>0.25</v>
      </c>
      <c r="U29" s="158">
        <f t="shared" si="5"/>
        <v>0</v>
      </c>
      <c r="V29" s="159">
        <f t="shared" si="6"/>
        <v>0</v>
      </c>
      <c r="W29" s="167">
        <f t="shared" si="7"/>
        <v>0.05405405405405406</v>
      </c>
      <c r="X29" s="158">
        <v>0.05405405405405406</v>
      </c>
      <c r="Y29" s="159">
        <v>0.24324324324324326</v>
      </c>
      <c r="Z29" s="500">
        <v>0.06</v>
      </c>
      <c r="AA29" s="127">
        <v>0.06</v>
      </c>
      <c r="AB29" s="210">
        <v>0.14</v>
      </c>
    </row>
    <row r="30" spans="1:28" s="129" customFormat="1" ht="13.5" customHeight="1">
      <c r="A30" s="617"/>
      <c r="B30" s="456">
        <v>25</v>
      </c>
      <c r="C30" s="532">
        <v>0</v>
      </c>
      <c r="D30" s="533">
        <v>0</v>
      </c>
      <c r="E30" s="533">
        <v>0</v>
      </c>
      <c r="F30" s="533">
        <v>4</v>
      </c>
      <c r="G30" s="533">
        <v>0</v>
      </c>
      <c r="H30" s="533">
        <v>1</v>
      </c>
      <c r="I30" s="534">
        <v>0</v>
      </c>
      <c r="J30" s="422">
        <v>5</v>
      </c>
      <c r="K30" s="133">
        <v>9</v>
      </c>
      <c r="L30" s="134">
        <v>9</v>
      </c>
      <c r="M30" s="135">
        <v>167</v>
      </c>
      <c r="N30" s="136">
        <v>201</v>
      </c>
      <c r="O30" s="137">
        <v>422</v>
      </c>
      <c r="P30" s="169">
        <f t="shared" si="0"/>
        <v>0</v>
      </c>
      <c r="Q30" s="161">
        <f t="shared" si="1"/>
        <v>0</v>
      </c>
      <c r="R30" s="161">
        <f t="shared" si="2"/>
        <v>0</v>
      </c>
      <c r="S30" s="161">
        <f t="shared" si="3"/>
        <v>0.36363636363636365</v>
      </c>
      <c r="T30" s="161">
        <f t="shared" si="4"/>
        <v>0</v>
      </c>
      <c r="U30" s="161">
        <f t="shared" si="5"/>
        <v>0.25</v>
      </c>
      <c r="V30" s="162">
        <f t="shared" si="6"/>
        <v>0</v>
      </c>
      <c r="W30" s="171">
        <f t="shared" si="7"/>
        <v>0.13513513513513514</v>
      </c>
      <c r="X30" s="161">
        <v>0.24324324324324326</v>
      </c>
      <c r="Y30" s="162">
        <v>0.24324324324324326</v>
      </c>
      <c r="Z30" s="501">
        <v>0.05</v>
      </c>
      <c r="AA30" s="140">
        <v>0.06</v>
      </c>
      <c r="AB30" s="212">
        <v>0.13</v>
      </c>
    </row>
    <row r="31" spans="1:28" s="129" customFormat="1" ht="13.5" customHeight="1">
      <c r="A31" s="616">
        <v>7</v>
      </c>
      <c r="B31" s="454">
        <v>26</v>
      </c>
      <c r="C31" s="529">
        <v>1</v>
      </c>
      <c r="D31" s="530">
        <v>0</v>
      </c>
      <c r="E31" s="530">
        <v>0</v>
      </c>
      <c r="F31" s="530">
        <v>5</v>
      </c>
      <c r="G31" s="530">
        <v>0</v>
      </c>
      <c r="H31" s="530">
        <v>0</v>
      </c>
      <c r="I31" s="531">
        <v>0</v>
      </c>
      <c r="J31" s="419">
        <v>6</v>
      </c>
      <c r="K31" s="118">
        <v>7</v>
      </c>
      <c r="L31" s="119">
        <v>14</v>
      </c>
      <c r="M31" s="121">
        <v>197</v>
      </c>
      <c r="N31" s="122">
        <v>197</v>
      </c>
      <c r="O31" s="123">
        <v>472</v>
      </c>
      <c r="P31" s="165">
        <f t="shared" si="0"/>
        <v>0.3333333333333333</v>
      </c>
      <c r="Q31" s="158">
        <f t="shared" si="1"/>
        <v>0</v>
      </c>
      <c r="R31" s="158">
        <f t="shared" si="2"/>
        <v>0</v>
      </c>
      <c r="S31" s="158">
        <f t="shared" si="3"/>
        <v>0.45454545454545453</v>
      </c>
      <c r="T31" s="158">
        <f t="shared" si="4"/>
        <v>0</v>
      </c>
      <c r="U31" s="158">
        <f t="shared" si="5"/>
        <v>0</v>
      </c>
      <c r="V31" s="168">
        <f t="shared" si="6"/>
        <v>0</v>
      </c>
      <c r="W31" s="167">
        <f t="shared" si="7"/>
        <v>0.16216216216216217</v>
      </c>
      <c r="X31" s="158">
        <v>0.1891891891891892</v>
      </c>
      <c r="Y31" s="159">
        <v>0.3783783783783784</v>
      </c>
      <c r="Z31" s="500">
        <v>0.06</v>
      </c>
      <c r="AA31" s="127">
        <v>0.06</v>
      </c>
      <c r="AB31" s="210">
        <v>0.15</v>
      </c>
    </row>
    <row r="32" spans="1:28" s="129" customFormat="1" ht="13.5" customHeight="1">
      <c r="A32" s="616"/>
      <c r="B32" s="454">
        <v>27</v>
      </c>
      <c r="C32" s="529">
        <v>0</v>
      </c>
      <c r="D32" s="530">
        <v>0</v>
      </c>
      <c r="E32" s="530">
        <v>0</v>
      </c>
      <c r="F32" s="530">
        <v>4</v>
      </c>
      <c r="G32" s="530">
        <v>1</v>
      </c>
      <c r="H32" s="530">
        <v>1</v>
      </c>
      <c r="I32" s="531">
        <v>0</v>
      </c>
      <c r="J32" s="419">
        <v>6</v>
      </c>
      <c r="K32" s="118">
        <v>4</v>
      </c>
      <c r="L32" s="119">
        <v>16</v>
      </c>
      <c r="M32" s="121">
        <v>245</v>
      </c>
      <c r="N32" s="122">
        <v>189</v>
      </c>
      <c r="O32" s="123">
        <v>447</v>
      </c>
      <c r="P32" s="165">
        <f t="shared" si="0"/>
        <v>0</v>
      </c>
      <c r="Q32" s="158">
        <f t="shared" si="1"/>
        <v>0</v>
      </c>
      <c r="R32" s="158">
        <f t="shared" si="2"/>
        <v>0</v>
      </c>
      <c r="S32" s="158">
        <f t="shared" si="3"/>
        <v>0.36363636363636365</v>
      </c>
      <c r="T32" s="158">
        <f t="shared" si="4"/>
        <v>0.25</v>
      </c>
      <c r="U32" s="158">
        <f t="shared" si="5"/>
        <v>0.25</v>
      </c>
      <c r="V32" s="168">
        <f t="shared" si="6"/>
        <v>0</v>
      </c>
      <c r="W32" s="167">
        <f t="shared" si="7"/>
        <v>0.16216216216216217</v>
      </c>
      <c r="X32" s="158">
        <v>0.10810810810810811</v>
      </c>
      <c r="Y32" s="159">
        <v>0.43243243243243246</v>
      </c>
      <c r="Z32" s="500">
        <v>0.08</v>
      </c>
      <c r="AA32" s="127">
        <v>0.06</v>
      </c>
      <c r="AB32" s="210">
        <v>0.14</v>
      </c>
    </row>
    <row r="33" spans="1:28" s="129" customFormat="1" ht="13.5" customHeight="1">
      <c r="A33" s="616"/>
      <c r="B33" s="454">
        <v>28</v>
      </c>
      <c r="C33" s="529">
        <v>0</v>
      </c>
      <c r="D33" s="530">
        <v>0</v>
      </c>
      <c r="E33" s="530">
        <v>0</v>
      </c>
      <c r="F33" s="530">
        <v>3</v>
      </c>
      <c r="G33" s="530">
        <v>1</v>
      </c>
      <c r="H33" s="530">
        <v>1</v>
      </c>
      <c r="I33" s="531">
        <v>0</v>
      </c>
      <c r="J33" s="419">
        <v>5</v>
      </c>
      <c r="K33" s="118">
        <v>3</v>
      </c>
      <c r="L33" s="119">
        <v>6</v>
      </c>
      <c r="M33" s="121">
        <v>246</v>
      </c>
      <c r="N33" s="122">
        <v>189</v>
      </c>
      <c r="O33" s="123">
        <v>403</v>
      </c>
      <c r="P33" s="165">
        <f t="shared" si="0"/>
        <v>0</v>
      </c>
      <c r="Q33" s="158">
        <f t="shared" si="1"/>
        <v>0</v>
      </c>
      <c r="R33" s="158">
        <f t="shared" si="2"/>
        <v>0</v>
      </c>
      <c r="S33" s="158">
        <f t="shared" si="3"/>
        <v>0.2727272727272727</v>
      </c>
      <c r="T33" s="158">
        <f t="shared" si="4"/>
        <v>0.25</v>
      </c>
      <c r="U33" s="158">
        <f t="shared" si="5"/>
        <v>0.25</v>
      </c>
      <c r="V33" s="168">
        <f t="shared" si="6"/>
        <v>0</v>
      </c>
      <c r="W33" s="167">
        <f t="shared" si="7"/>
        <v>0.13513513513513514</v>
      </c>
      <c r="X33" s="158">
        <v>0.08108108108108109</v>
      </c>
      <c r="Y33" s="159">
        <v>0.16216216216216217</v>
      </c>
      <c r="Z33" s="500">
        <v>0.08</v>
      </c>
      <c r="AA33" s="127">
        <v>0.06</v>
      </c>
      <c r="AB33" s="210">
        <v>0.13</v>
      </c>
    </row>
    <row r="34" spans="1:28" s="129" customFormat="1" ht="13.5" customHeight="1">
      <c r="A34" s="616"/>
      <c r="B34" s="454">
        <v>29</v>
      </c>
      <c r="C34" s="529">
        <v>0</v>
      </c>
      <c r="D34" s="530">
        <v>0</v>
      </c>
      <c r="E34" s="530">
        <v>0</v>
      </c>
      <c r="F34" s="530">
        <v>1</v>
      </c>
      <c r="G34" s="530">
        <v>0</v>
      </c>
      <c r="H34" s="530">
        <v>0</v>
      </c>
      <c r="I34" s="531">
        <v>4</v>
      </c>
      <c r="J34" s="419">
        <v>5</v>
      </c>
      <c r="K34" s="118">
        <v>2</v>
      </c>
      <c r="L34" s="119">
        <v>8</v>
      </c>
      <c r="M34" s="121">
        <v>213</v>
      </c>
      <c r="N34" s="122">
        <v>182</v>
      </c>
      <c r="O34" s="123">
        <v>329</v>
      </c>
      <c r="P34" s="165">
        <f t="shared" si="0"/>
        <v>0</v>
      </c>
      <c r="Q34" s="158">
        <f t="shared" si="1"/>
        <v>0</v>
      </c>
      <c r="R34" s="158">
        <f t="shared" si="2"/>
        <v>0</v>
      </c>
      <c r="S34" s="158">
        <f t="shared" si="3"/>
        <v>0.09090909090909091</v>
      </c>
      <c r="T34" s="158">
        <f t="shared" si="4"/>
        <v>0</v>
      </c>
      <c r="U34" s="158">
        <f t="shared" si="5"/>
        <v>0</v>
      </c>
      <c r="V34" s="168">
        <f t="shared" si="6"/>
        <v>1</v>
      </c>
      <c r="W34" s="167">
        <f t="shared" si="7"/>
        <v>0.13513513513513514</v>
      </c>
      <c r="X34" s="158">
        <v>0.05405405405405406</v>
      </c>
      <c r="Y34" s="159">
        <v>0.21621621621621623</v>
      </c>
      <c r="Z34" s="500">
        <v>0.07</v>
      </c>
      <c r="AA34" s="127">
        <v>0.06</v>
      </c>
      <c r="AB34" s="210">
        <v>0.1</v>
      </c>
    </row>
    <row r="35" spans="1:28" s="129" customFormat="1" ht="13.5" customHeight="1">
      <c r="A35" s="616"/>
      <c r="B35" s="454">
        <v>30</v>
      </c>
      <c r="C35" s="529">
        <v>1</v>
      </c>
      <c r="D35" s="530">
        <v>1</v>
      </c>
      <c r="E35" s="530">
        <v>0</v>
      </c>
      <c r="F35" s="530">
        <v>0</v>
      </c>
      <c r="G35" s="530">
        <v>0</v>
      </c>
      <c r="H35" s="530">
        <v>0</v>
      </c>
      <c r="I35" s="531">
        <v>0</v>
      </c>
      <c r="J35" s="419">
        <v>2</v>
      </c>
      <c r="K35" s="118">
        <v>0</v>
      </c>
      <c r="L35" s="119">
        <v>16</v>
      </c>
      <c r="M35" s="121">
        <v>227</v>
      </c>
      <c r="N35" s="122">
        <v>140</v>
      </c>
      <c r="O35" s="123">
        <v>338</v>
      </c>
      <c r="P35" s="165">
        <f t="shared" si="0"/>
        <v>0.3333333333333333</v>
      </c>
      <c r="Q35" s="158">
        <f t="shared" si="1"/>
        <v>0.16666666666666666</v>
      </c>
      <c r="R35" s="158">
        <f t="shared" si="2"/>
        <v>0</v>
      </c>
      <c r="S35" s="158">
        <f t="shared" si="3"/>
        <v>0</v>
      </c>
      <c r="T35" s="158">
        <f t="shared" si="4"/>
        <v>0</v>
      </c>
      <c r="U35" s="158">
        <f t="shared" si="5"/>
        <v>0</v>
      </c>
      <c r="V35" s="168">
        <f t="shared" si="6"/>
        <v>0</v>
      </c>
      <c r="W35" s="167">
        <f t="shared" si="7"/>
        <v>0.05405405405405406</v>
      </c>
      <c r="X35" s="158">
        <v>0</v>
      </c>
      <c r="Y35" s="159">
        <v>0.43243243243243246</v>
      </c>
      <c r="Z35" s="500">
        <v>0.07</v>
      </c>
      <c r="AA35" s="127">
        <v>0.04</v>
      </c>
      <c r="AB35" s="210">
        <v>0.11</v>
      </c>
    </row>
    <row r="36" spans="1:28" s="129" customFormat="1" ht="13.5" customHeight="1">
      <c r="A36" s="618">
        <v>8</v>
      </c>
      <c r="B36" s="453">
        <v>31</v>
      </c>
      <c r="C36" s="535">
        <v>0</v>
      </c>
      <c r="D36" s="536">
        <v>0</v>
      </c>
      <c r="E36" s="536">
        <v>0</v>
      </c>
      <c r="F36" s="536">
        <v>0</v>
      </c>
      <c r="G36" s="536">
        <v>0</v>
      </c>
      <c r="H36" s="536">
        <v>0</v>
      </c>
      <c r="I36" s="537">
        <v>0</v>
      </c>
      <c r="J36" s="428">
        <v>0</v>
      </c>
      <c r="K36" s="176">
        <v>2</v>
      </c>
      <c r="L36" s="176">
        <v>2</v>
      </c>
      <c r="M36" s="152">
        <v>216</v>
      </c>
      <c r="N36" s="153">
        <v>204</v>
      </c>
      <c r="O36" s="154">
        <v>265</v>
      </c>
      <c r="P36" s="172">
        <f t="shared" si="0"/>
        <v>0</v>
      </c>
      <c r="Q36" s="173">
        <f t="shared" si="1"/>
        <v>0</v>
      </c>
      <c r="R36" s="173">
        <f t="shared" si="2"/>
        <v>0</v>
      </c>
      <c r="S36" s="173">
        <f t="shared" si="3"/>
        <v>0</v>
      </c>
      <c r="T36" s="173">
        <f t="shared" si="4"/>
        <v>0</v>
      </c>
      <c r="U36" s="173">
        <f t="shared" si="5"/>
        <v>0</v>
      </c>
      <c r="V36" s="179">
        <f t="shared" si="6"/>
        <v>0</v>
      </c>
      <c r="W36" s="178">
        <f t="shared" si="7"/>
        <v>0</v>
      </c>
      <c r="X36" s="173">
        <v>0.05405405405405406</v>
      </c>
      <c r="Y36" s="179">
        <v>0.05405405405405406</v>
      </c>
      <c r="Z36" s="502">
        <v>0.07</v>
      </c>
      <c r="AA36" s="213">
        <v>0.06</v>
      </c>
      <c r="AB36" s="214">
        <v>0.08</v>
      </c>
    </row>
    <row r="37" spans="1:28" s="129" customFormat="1" ht="13.5" customHeight="1">
      <c r="A37" s="616"/>
      <c r="B37" s="459">
        <v>32</v>
      </c>
      <c r="C37" s="529">
        <v>0</v>
      </c>
      <c r="D37" s="530">
        <v>0</v>
      </c>
      <c r="E37" s="530">
        <v>0</v>
      </c>
      <c r="F37" s="530">
        <v>0</v>
      </c>
      <c r="G37" s="530">
        <v>0</v>
      </c>
      <c r="H37" s="530">
        <v>0</v>
      </c>
      <c r="I37" s="531">
        <v>0</v>
      </c>
      <c r="J37" s="419">
        <v>0</v>
      </c>
      <c r="K37" s="118">
        <v>4</v>
      </c>
      <c r="L37" s="118">
        <v>7</v>
      </c>
      <c r="M37" s="121">
        <v>160</v>
      </c>
      <c r="N37" s="122">
        <v>133</v>
      </c>
      <c r="O37" s="123">
        <v>256</v>
      </c>
      <c r="P37" s="165">
        <f t="shared" si="0"/>
        <v>0</v>
      </c>
      <c r="Q37" s="158">
        <f t="shared" si="1"/>
        <v>0</v>
      </c>
      <c r="R37" s="158">
        <f t="shared" si="2"/>
        <v>0</v>
      </c>
      <c r="S37" s="158">
        <f t="shared" si="3"/>
        <v>0</v>
      </c>
      <c r="T37" s="158">
        <f t="shared" si="4"/>
        <v>0</v>
      </c>
      <c r="U37" s="158">
        <f t="shared" si="5"/>
        <v>0</v>
      </c>
      <c r="V37" s="159">
        <f t="shared" si="6"/>
        <v>0</v>
      </c>
      <c r="W37" s="167">
        <f t="shared" si="7"/>
        <v>0</v>
      </c>
      <c r="X37" s="158">
        <v>0.10810810810810811</v>
      </c>
      <c r="Y37" s="159">
        <v>0.1891891891891892</v>
      </c>
      <c r="Z37" s="500">
        <v>0.05</v>
      </c>
      <c r="AA37" s="206">
        <v>0.04</v>
      </c>
      <c r="AB37" s="207">
        <v>0.08</v>
      </c>
    </row>
    <row r="38" spans="1:28" s="129" customFormat="1" ht="13.5" customHeight="1">
      <c r="A38" s="616"/>
      <c r="B38" s="454">
        <v>33</v>
      </c>
      <c r="C38" s="529">
        <v>0</v>
      </c>
      <c r="D38" s="530">
        <v>0</v>
      </c>
      <c r="E38" s="530">
        <v>0</v>
      </c>
      <c r="F38" s="530">
        <v>0</v>
      </c>
      <c r="G38" s="530">
        <v>1</v>
      </c>
      <c r="H38" s="530">
        <v>0</v>
      </c>
      <c r="I38" s="531">
        <v>0</v>
      </c>
      <c r="J38" s="419">
        <v>1</v>
      </c>
      <c r="K38" s="118">
        <v>0</v>
      </c>
      <c r="L38" s="118">
        <v>2</v>
      </c>
      <c r="M38" s="121">
        <v>199</v>
      </c>
      <c r="N38" s="122">
        <v>87</v>
      </c>
      <c r="O38" s="123">
        <v>189</v>
      </c>
      <c r="P38" s="165">
        <f t="shared" si="0"/>
        <v>0</v>
      </c>
      <c r="Q38" s="158">
        <f t="shared" si="1"/>
        <v>0</v>
      </c>
      <c r="R38" s="158">
        <f t="shared" si="2"/>
        <v>0</v>
      </c>
      <c r="S38" s="158">
        <f t="shared" si="3"/>
        <v>0</v>
      </c>
      <c r="T38" s="158">
        <f t="shared" si="4"/>
        <v>0.25</v>
      </c>
      <c r="U38" s="158">
        <f t="shared" si="5"/>
        <v>0</v>
      </c>
      <c r="V38" s="159">
        <f t="shared" si="6"/>
        <v>0</v>
      </c>
      <c r="W38" s="167">
        <f t="shared" si="7"/>
        <v>0.02702702702702703</v>
      </c>
      <c r="X38" s="158">
        <v>0</v>
      </c>
      <c r="Y38" s="159">
        <v>0.05405405405405406</v>
      </c>
      <c r="Z38" s="500">
        <v>0.06</v>
      </c>
      <c r="AA38" s="206">
        <v>0.03</v>
      </c>
      <c r="AB38" s="207">
        <v>0.06</v>
      </c>
    </row>
    <row r="39" spans="1:28" s="129" customFormat="1" ht="13.5" customHeight="1">
      <c r="A39" s="617"/>
      <c r="B39" s="456">
        <v>34</v>
      </c>
      <c r="C39" s="532">
        <v>0</v>
      </c>
      <c r="D39" s="533">
        <v>0</v>
      </c>
      <c r="E39" s="533">
        <v>0</v>
      </c>
      <c r="F39" s="533">
        <v>0</v>
      </c>
      <c r="G39" s="533">
        <v>1</v>
      </c>
      <c r="H39" s="533">
        <v>0</v>
      </c>
      <c r="I39" s="534">
        <v>0</v>
      </c>
      <c r="J39" s="422">
        <v>1</v>
      </c>
      <c r="K39" s="133">
        <v>5</v>
      </c>
      <c r="L39" s="133">
        <v>2</v>
      </c>
      <c r="M39" s="135">
        <v>158</v>
      </c>
      <c r="N39" s="136">
        <v>174</v>
      </c>
      <c r="O39" s="137">
        <v>270</v>
      </c>
      <c r="P39" s="169">
        <f t="shared" si="0"/>
        <v>0</v>
      </c>
      <c r="Q39" s="161">
        <f t="shared" si="1"/>
        <v>0</v>
      </c>
      <c r="R39" s="161">
        <f t="shared" si="2"/>
        <v>0</v>
      </c>
      <c r="S39" s="161">
        <f t="shared" si="3"/>
        <v>0</v>
      </c>
      <c r="T39" s="161">
        <f t="shared" si="4"/>
        <v>0.25</v>
      </c>
      <c r="U39" s="161">
        <f t="shared" si="5"/>
        <v>0</v>
      </c>
      <c r="V39" s="162">
        <f t="shared" si="6"/>
        <v>0</v>
      </c>
      <c r="W39" s="171">
        <f t="shared" si="7"/>
        <v>0.02702702702702703</v>
      </c>
      <c r="X39" s="161">
        <v>0.13513513513513514</v>
      </c>
      <c r="Y39" s="162">
        <v>0.05405405405405406</v>
      </c>
      <c r="Z39" s="501">
        <v>0.05</v>
      </c>
      <c r="AA39" s="208">
        <v>0.06</v>
      </c>
      <c r="AB39" s="209">
        <v>0.09</v>
      </c>
    </row>
    <row r="40" spans="1:28" s="129" customFormat="1" ht="13.5" customHeight="1">
      <c r="A40" s="616">
        <v>9</v>
      </c>
      <c r="B40" s="470">
        <v>35</v>
      </c>
      <c r="C40" s="529">
        <v>0</v>
      </c>
      <c r="D40" s="530">
        <v>1</v>
      </c>
      <c r="E40" s="530">
        <v>0</v>
      </c>
      <c r="F40" s="530">
        <v>0</v>
      </c>
      <c r="G40" s="530">
        <v>0</v>
      </c>
      <c r="H40" s="530">
        <v>0</v>
      </c>
      <c r="I40" s="531">
        <v>0</v>
      </c>
      <c r="J40" s="419">
        <v>1</v>
      </c>
      <c r="K40" s="118">
        <v>2</v>
      </c>
      <c r="L40" s="118">
        <v>11</v>
      </c>
      <c r="M40" s="121">
        <v>179</v>
      </c>
      <c r="N40" s="122">
        <v>166</v>
      </c>
      <c r="O40" s="123">
        <v>297</v>
      </c>
      <c r="P40" s="165">
        <f t="shared" si="0"/>
        <v>0</v>
      </c>
      <c r="Q40" s="158">
        <f t="shared" si="1"/>
        <v>0.16666666666666666</v>
      </c>
      <c r="R40" s="158">
        <f t="shared" si="2"/>
        <v>0</v>
      </c>
      <c r="S40" s="158">
        <f t="shared" si="3"/>
        <v>0</v>
      </c>
      <c r="T40" s="158">
        <f t="shared" si="4"/>
        <v>0</v>
      </c>
      <c r="U40" s="158">
        <f t="shared" si="5"/>
        <v>0</v>
      </c>
      <c r="V40" s="159">
        <f t="shared" si="6"/>
        <v>0</v>
      </c>
      <c r="W40" s="167">
        <f t="shared" si="7"/>
        <v>0.02702702702702703</v>
      </c>
      <c r="X40" s="158">
        <v>0.05405405405405406</v>
      </c>
      <c r="Y40" s="159">
        <v>0.2972972972972973</v>
      </c>
      <c r="Z40" s="500">
        <v>0.06</v>
      </c>
      <c r="AA40" s="206">
        <v>0.05</v>
      </c>
      <c r="AB40" s="207">
        <v>0.09</v>
      </c>
    </row>
    <row r="41" spans="1:28" s="129" customFormat="1" ht="13.5" customHeight="1">
      <c r="A41" s="616"/>
      <c r="B41" s="470">
        <v>36</v>
      </c>
      <c r="C41" s="529">
        <v>0</v>
      </c>
      <c r="D41" s="530">
        <v>0</v>
      </c>
      <c r="E41" s="530">
        <v>0</v>
      </c>
      <c r="F41" s="530">
        <v>0</v>
      </c>
      <c r="G41" s="530">
        <v>0</v>
      </c>
      <c r="H41" s="530">
        <v>0</v>
      </c>
      <c r="I41" s="531">
        <v>0</v>
      </c>
      <c r="J41" s="419">
        <v>0</v>
      </c>
      <c r="K41" s="118">
        <v>4</v>
      </c>
      <c r="L41" s="118">
        <v>11</v>
      </c>
      <c r="M41" s="121">
        <v>174</v>
      </c>
      <c r="N41" s="122">
        <v>171</v>
      </c>
      <c r="O41" s="123">
        <v>278</v>
      </c>
      <c r="P41" s="165">
        <f t="shared" si="0"/>
        <v>0</v>
      </c>
      <c r="Q41" s="158">
        <f t="shared" si="1"/>
        <v>0</v>
      </c>
      <c r="R41" s="158">
        <f t="shared" si="2"/>
        <v>0</v>
      </c>
      <c r="S41" s="158">
        <f t="shared" si="3"/>
        <v>0</v>
      </c>
      <c r="T41" s="158">
        <f t="shared" si="4"/>
        <v>0</v>
      </c>
      <c r="U41" s="158">
        <f t="shared" si="5"/>
        <v>0</v>
      </c>
      <c r="V41" s="159">
        <f t="shared" si="6"/>
        <v>0</v>
      </c>
      <c r="W41" s="167">
        <f t="shared" si="7"/>
        <v>0</v>
      </c>
      <c r="X41" s="158">
        <v>0.10810810810810811</v>
      </c>
      <c r="Y41" s="159">
        <v>0.2972972972972973</v>
      </c>
      <c r="Z41" s="500">
        <v>0.06</v>
      </c>
      <c r="AA41" s="206">
        <v>0.05</v>
      </c>
      <c r="AB41" s="207">
        <v>0.09</v>
      </c>
    </row>
    <row r="42" spans="1:28" s="129" customFormat="1" ht="13.5" customHeight="1">
      <c r="A42" s="616"/>
      <c r="B42" s="470">
        <v>37</v>
      </c>
      <c r="C42" s="529">
        <v>0</v>
      </c>
      <c r="D42" s="530">
        <v>1</v>
      </c>
      <c r="E42" s="530">
        <v>1</v>
      </c>
      <c r="F42" s="530">
        <v>0</v>
      </c>
      <c r="G42" s="530">
        <v>0</v>
      </c>
      <c r="H42" s="530">
        <v>0</v>
      </c>
      <c r="I42" s="531">
        <v>0</v>
      </c>
      <c r="J42" s="419">
        <v>2</v>
      </c>
      <c r="K42" s="118">
        <v>1</v>
      </c>
      <c r="L42" s="118">
        <v>32</v>
      </c>
      <c r="M42" s="121">
        <v>173</v>
      </c>
      <c r="N42" s="122">
        <v>191</v>
      </c>
      <c r="O42" s="123">
        <v>306</v>
      </c>
      <c r="P42" s="165">
        <f t="shared" si="0"/>
        <v>0</v>
      </c>
      <c r="Q42" s="158">
        <f t="shared" si="1"/>
        <v>0.16666666666666666</v>
      </c>
      <c r="R42" s="158">
        <f t="shared" si="2"/>
        <v>0.2</v>
      </c>
      <c r="S42" s="158">
        <f t="shared" si="3"/>
        <v>0</v>
      </c>
      <c r="T42" s="158">
        <f t="shared" si="4"/>
        <v>0</v>
      </c>
      <c r="U42" s="158">
        <f t="shared" si="5"/>
        <v>0</v>
      </c>
      <c r="V42" s="159">
        <f t="shared" si="6"/>
        <v>0</v>
      </c>
      <c r="W42" s="167">
        <f t="shared" si="7"/>
        <v>0.05405405405405406</v>
      </c>
      <c r="X42" s="158">
        <v>0.02702702702702703</v>
      </c>
      <c r="Y42" s="159">
        <v>0.8648648648648649</v>
      </c>
      <c r="Z42" s="500">
        <v>0.05</v>
      </c>
      <c r="AA42" s="206">
        <v>0.06</v>
      </c>
      <c r="AB42" s="207">
        <v>0.1</v>
      </c>
    </row>
    <row r="43" spans="1:28" s="129" customFormat="1" ht="13.5" customHeight="1">
      <c r="A43" s="616"/>
      <c r="B43" s="470">
        <v>38</v>
      </c>
      <c r="C43" s="529">
        <v>0</v>
      </c>
      <c r="D43" s="530">
        <v>0</v>
      </c>
      <c r="E43" s="530">
        <v>0</v>
      </c>
      <c r="F43" s="530">
        <v>0</v>
      </c>
      <c r="G43" s="530">
        <v>1</v>
      </c>
      <c r="H43" s="530">
        <v>0</v>
      </c>
      <c r="I43" s="531">
        <v>0</v>
      </c>
      <c r="J43" s="419">
        <v>1</v>
      </c>
      <c r="K43" s="118">
        <v>3</v>
      </c>
      <c r="L43" s="118">
        <v>10</v>
      </c>
      <c r="M43" s="121">
        <v>139</v>
      </c>
      <c r="N43" s="122">
        <v>182</v>
      </c>
      <c r="O43" s="123">
        <v>285</v>
      </c>
      <c r="P43" s="165">
        <f t="shared" si="0"/>
        <v>0</v>
      </c>
      <c r="Q43" s="158">
        <f t="shared" si="1"/>
        <v>0</v>
      </c>
      <c r="R43" s="158">
        <f t="shared" si="2"/>
        <v>0</v>
      </c>
      <c r="S43" s="158">
        <f t="shared" si="3"/>
        <v>0</v>
      </c>
      <c r="T43" s="158">
        <f t="shared" si="4"/>
        <v>0.25</v>
      </c>
      <c r="U43" s="158">
        <f t="shared" si="5"/>
        <v>0</v>
      </c>
      <c r="V43" s="159">
        <f t="shared" si="6"/>
        <v>0</v>
      </c>
      <c r="W43" s="167">
        <f t="shared" si="7"/>
        <v>0.02702702702702703</v>
      </c>
      <c r="X43" s="158">
        <v>0.08108108108108109</v>
      </c>
      <c r="Y43" s="159">
        <v>0.2702702702702703</v>
      </c>
      <c r="Z43" s="500">
        <v>0.04</v>
      </c>
      <c r="AA43" s="206">
        <v>0.06</v>
      </c>
      <c r="AB43" s="207">
        <v>0.09</v>
      </c>
    </row>
    <row r="44" spans="1:28" s="129" customFormat="1" ht="13.5" customHeight="1">
      <c r="A44" s="617"/>
      <c r="B44" s="469">
        <v>39</v>
      </c>
      <c r="C44" s="532">
        <v>0</v>
      </c>
      <c r="D44" s="533">
        <v>2</v>
      </c>
      <c r="E44" s="533">
        <v>0</v>
      </c>
      <c r="F44" s="533">
        <v>2</v>
      </c>
      <c r="G44" s="533">
        <v>1</v>
      </c>
      <c r="H44" s="533">
        <v>0</v>
      </c>
      <c r="I44" s="534">
        <v>0</v>
      </c>
      <c r="J44" s="422">
        <v>5</v>
      </c>
      <c r="K44" s="133">
        <v>3</v>
      </c>
      <c r="L44" s="133">
        <v>20</v>
      </c>
      <c r="M44" s="135">
        <v>138</v>
      </c>
      <c r="N44" s="136">
        <v>140</v>
      </c>
      <c r="O44" s="137">
        <v>270</v>
      </c>
      <c r="P44" s="169">
        <f t="shared" si="0"/>
        <v>0</v>
      </c>
      <c r="Q44" s="161">
        <f t="shared" si="1"/>
        <v>0.3333333333333333</v>
      </c>
      <c r="R44" s="161">
        <f t="shared" si="2"/>
        <v>0</v>
      </c>
      <c r="S44" s="161">
        <f t="shared" si="3"/>
        <v>0.18181818181818182</v>
      </c>
      <c r="T44" s="161">
        <f t="shared" si="4"/>
        <v>0.25</v>
      </c>
      <c r="U44" s="161">
        <f t="shared" si="5"/>
        <v>0</v>
      </c>
      <c r="V44" s="162">
        <f t="shared" si="6"/>
        <v>0</v>
      </c>
      <c r="W44" s="171">
        <f t="shared" si="7"/>
        <v>0.13513513513513514</v>
      </c>
      <c r="X44" s="161">
        <v>0.08108108108108109</v>
      </c>
      <c r="Y44" s="162">
        <v>0.5405405405405406</v>
      </c>
      <c r="Z44" s="501">
        <v>0.04</v>
      </c>
      <c r="AA44" s="208">
        <v>0.04</v>
      </c>
      <c r="AB44" s="209">
        <v>0.09</v>
      </c>
    </row>
    <row r="45" spans="1:28" s="129" customFormat="1" ht="13.5" customHeight="1">
      <c r="A45" s="618">
        <v>10</v>
      </c>
      <c r="B45" s="471">
        <v>40</v>
      </c>
      <c r="C45" s="535">
        <v>1</v>
      </c>
      <c r="D45" s="536">
        <v>0</v>
      </c>
      <c r="E45" s="536">
        <v>0</v>
      </c>
      <c r="F45" s="536">
        <v>1</v>
      </c>
      <c r="G45" s="536">
        <v>0</v>
      </c>
      <c r="H45" s="536">
        <v>0</v>
      </c>
      <c r="I45" s="537">
        <v>0</v>
      </c>
      <c r="J45" s="428">
        <v>2</v>
      </c>
      <c r="K45" s="176">
        <v>4</v>
      </c>
      <c r="L45" s="176">
        <v>20</v>
      </c>
      <c r="M45" s="152">
        <v>142</v>
      </c>
      <c r="N45" s="153">
        <v>157</v>
      </c>
      <c r="O45" s="154">
        <v>341</v>
      </c>
      <c r="P45" s="172">
        <f t="shared" si="0"/>
        <v>0.3333333333333333</v>
      </c>
      <c r="Q45" s="173">
        <f t="shared" si="1"/>
        <v>0</v>
      </c>
      <c r="R45" s="173">
        <f t="shared" si="2"/>
        <v>0</v>
      </c>
      <c r="S45" s="173">
        <f t="shared" si="3"/>
        <v>0.09090909090909091</v>
      </c>
      <c r="T45" s="173">
        <f t="shared" si="4"/>
        <v>0</v>
      </c>
      <c r="U45" s="173">
        <f t="shared" si="5"/>
        <v>0</v>
      </c>
      <c r="V45" s="179">
        <f t="shared" si="6"/>
        <v>0</v>
      </c>
      <c r="W45" s="178">
        <f t="shared" si="7"/>
        <v>0.05405405405405406</v>
      </c>
      <c r="X45" s="173">
        <v>0.10810810810810811</v>
      </c>
      <c r="Y45" s="179">
        <v>0.5405405405405406</v>
      </c>
      <c r="Z45" s="502">
        <v>0.05</v>
      </c>
      <c r="AA45" s="213">
        <v>0.05</v>
      </c>
      <c r="AB45" s="214">
        <v>0.11</v>
      </c>
    </row>
    <row r="46" spans="1:28" s="129" customFormat="1" ht="13.5" customHeight="1">
      <c r="A46" s="616"/>
      <c r="B46" s="470">
        <v>41</v>
      </c>
      <c r="C46" s="529">
        <v>0</v>
      </c>
      <c r="D46" s="530">
        <v>0</v>
      </c>
      <c r="E46" s="530">
        <v>1</v>
      </c>
      <c r="F46" s="530">
        <v>1</v>
      </c>
      <c r="G46" s="530">
        <v>0</v>
      </c>
      <c r="H46" s="530">
        <v>0</v>
      </c>
      <c r="I46" s="531">
        <v>0</v>
      </c>
      <c r="J46" s="419">
        <v>2</v>
      </c>
      <c r="K46" s="118">
        <v>0</v>
      </c>
      <c r="L46" s="118">
        <v>20</v>
      </c>
      <c r="M46" s="121">
        <v>150</v>
      </c>
      <c r="N46" s="122">
        <v>173</v>
      </c>
      <c r="O46" s="123">
        <v>289</v>
      </c>
      <c r="P46" s="165">
        <f t="shared" si="0"/>
        <v>0</v>
      </c>
      <c r="Q46" s="158">
        <f t="shared" si="1"/>
        <v>0</v>
      </c>
      <c r="R46" s="158">
        <f t="shared" si="2"/>
        <v>0.2</v>
      </c>
      <c r="S46" s="158">
        <f t="shared" si="3"/>
        <v>0.09090909090909091</v>
      </c>
      <c r="T46" s="158">
        <f t="shared" si="4"/>
        <v>0</v>
      </c>
      <c r="U46" s="158">
        <f t="shared" si="5"/>
        <v>0</v>
      </c>
      <c r="V46" s="159">
        <f t="shared" si="6"/>
        <v>0</v>
      </c>
      <c r="W46" s="167">
        <f t="shared" si="7"/>
        <v>0.05405405405405406</v>
      </c>
      <c r="X46" s="158">
        <v>0</v>
      </c>
      <c r="Y46" s="159">
        <v>0.5405405405405406</v>
      </c>
      <c r="Z46" s="500">
        <v>0.05</v>
      </c>
      <c r="AA46" s="206">
        <v>0.05</v>
      </c>
      <c r="AB46" s="207">
        <v>0.09</v>
      </c>
    </row>
    <row r="47" spans="1:28" s="129" customFormat="1" ht="13.5" customHeight="1">
      <c r="A47" s="616"/>
      <c r="B47" s="470">
        <v>42</v>
      </c>
      <c r="C47" s="529">
        <v>0</v>
      </c>
      <c r="D47" s="530">
        <v>0</v>
      </c>
      <c r="E47" s="530">
        <v>0</v>
      </c>
      <c r="F47" s="530">
        <v>1</v>
      </c>
      <c r="G47" s="530">
        <v>0</v>
      </c>
      <c r="H47" s="530">
        <v>0</v>
      </c>
      <c r="I47" s="531">
        <v>0</v>
      </c>
      <c r="J47" s="419">
        <v>1</v>
      </c>
      <c r="K47" s="118">
        <v>2</v>
      </c>
      <c r="L47" s="118">
        <v>20</v>
      </c>
      <c r="M47" s="121">
        <v>122</v>
      </c>
      <c r="N47" s="122">
        <v>159</v>
      </c>
      <c r="O47" s="123">
        <v>268</v>
      </c>
      <c r="P47" s="165">
        <f t="shared" si="0"/>
        <v>0</v>
      </c>
      <c r="Q47" s="158">
        <f t="shared" si="1"/>
        <v>0</v>
      </c>
      <c r="R47" s="158">
        <f t="shared" si="2"/>
        <v>0</v>
      </c>
      <c r="S47" s="158">
        <f t="shared" si="3"/>
        <v>0.09090909090909091</v>
      </c>
      <c r="T47" s="158">
        <f t="shared" si="4"/>
        <v>0</v>
      </c>
      <c r="U47" s="158">
        <f t="shared" si="5"/>
        <v>0</v>
      </c>
      <c r="V47" s="159">
        <f t="shared" si="6"/>
        <v>0</v>
      </c>
      <c r="W47" s="167">
        <f t="shared" si="7"/>
        <v>0.02702702702702703</v>
      </c>
      <c r="X47" s="158">
        <v>0.05405405405405406</v>
      </c>
      <c r="Y47" s="159">
        <v>0.5405405405405406</v>
      </c>
      <c r="Z47" s="500">
        <v>0.04</v>
      </c>
      <c r="AA47" s="206">
        <v>0.05</v>
      </c>
      <c r="AB47" s="207">
        <v>0.08</v>
      </c>
    </row>
    <row r="48" spans="1:28" s="129" customFormat="1" ht="13.5" customHeight="1">
      <c r="A48" s="616"/>
      <c r="B48" s="470">
        <v>43</v>
      </c>
      <c r="C48" s="529">
        <v>0</v>
      </c>
      <c r="D48" s="530">
        <v>1</v>
      </c>
      <c r="E48" s="530">
        <v>0</v>
      </c>
      <c r="F48" s="530">
        <v>2</v>
      </c>
      <c r="G48" s="530">
        <v>0</v>
      </c>
      <c r="H48" s="530">
        <v>0</v>
      </c>
      <c r="I48" s="531">
        <v>0</v>
      </c>
      <c r="J48" s="419">
        <v>3</v>
      </c>
      <c r="K48" s="118">
        <v>5</v>
      </c>
      <c r="L48" s="118">
        <v>18</v>
      </c>
      <c r="M48" s="121">
        <v>121</v>
      </c>
      <c r="N48" s="122">
        <v>167</v>
      </c>
      <c r="O48" s="123">
        <v>238</v>
      </c>
      <c r="P48" s="165">
        <f t="shared" si="0"/>
        <v>0</v>
      </c>
      <c r="Q48" s="158">
        <f t="shared" si="1"/>
        <v>0.16666666666666666</v>
      </c>
      <c r="R48" s="158">
        <f t="shared" si="2"/>
        <v>0</v>
      </c>
      <c r="S48" s="158">
        <f t="shared" si="3"/>
        <v>0.18181818181818182</v>
      </c>
      <c r="T48" s="158">
        <f t="shared" si="4"/>
        <v>0</v>
      </c>
      <c r="U48" s="158">
        <f t="shared" si="5"/>
        <v>0</v>
      </c>
      <c r="V48" s="159">
        <f t="shared" si="6"/>
        <v>0</v>
      </c>
      <c r="W48" s="167">
        <f t="shared" si="7"/>
        <v>0.08108108108108109</v>
      </c>
      <c r="X48" s="158">
        <v>0.13513513513513514</v>
      </c>
      <c r="Y48" s="159">
        <v>0.4864864864864865</v>
      </c>
      <c r="Z48" s="500">
        <v>0.04</v>
      </c>
      <c r="AA48" s="206">
        <v>0.05</v>
      </c>
      <c r="AB48" s="207">
        <v>0.08</v>
      </c>
    </row>
    <row r="49" spans="1:28" s="129" customFormat="1" ht="13.5" customHeight="1">
      <c r="A49" s="618">
        <v>11</v>
      </c>
      <c r="B49" s="471">
        <v>44</v>
      </c>
      <c r="C49" s="609">
        <v>0</v>
      </c>
      <c r="D49" s="536">
        <v>0</v>
      </c>
      <c r="E49" s="536">
        <v>0</v>
      </c>
      <c r="F49" s="536">
        <v>1</v>
      </c>
      <c r="G49" s="536">
        <v>0</v>
      </c>
      <c r="H49" s="536">
        <v>0</v>
      </c>
      <c r="I49" s="537">
        <v>0</v>
      </c>
      <c r="J49" s="428">
        <v>1</v>
      </c>
      <c r="K49" s="176">
        <v>1</v>
      </c>
      <c r="L49" s="176">
        <v>21</v>
      </c>
      <c r="M49" s="152">
        <v>115</v>
      </c>
      <c r="N49" s="153">
        <v>132</v>
      </c>
      <c r="O49" s="154">
        <v>237</v>
      </c>
      <c r="P49" s="172">
        <f t="shared" si="0"/>
        <v>0</v>
      </c>
      <c r="Q49" s="173">
        <f t="shared" si="1"/>
        <v>0</v>
      </c>
      <c r="R49" s="173">
        <f t="shared" si="2"/>
        <v>0</v>
      </c>
      <c r="S49" s="173">
        <f t="shared" si="3"/>
        <v>0.09090909090909091</v>
      </c>
      <c r="T49" s="173">
        <f t="shared" si="4"/>
        <v>0</v>
      </c>
      <c r="U49" s="173">
        <f t="shared" si="5"/>
        <v>0</v>
      </c>
      <c r="V49" s="179">
        <f t="shared" si="6"/>
        <v>0</v>
      </c>
      <c r="W49" s="178">
        <f t="shared" si="7"/>
        <v>0.02702702702702703</v>
      </c>
      <c r="X49" s="173">
        <v>0.02702702702702703</v>
      </c>
      <c r="Y49" s="179">
        <v>0.5675675675675675</v>
      </c>
      <c r="Z49" s="502">
        <v>0.04</v>
      </c>
      <c r="AA49" s="213">
        <v>0.04</v>
      </c>
      <c r="AB49" s="214">
        <v>0.07</v>
      </c>
    </row>
    <row r="50" spans="1:28" s="129" customFormat="1" ht="13.5" customHeight="1">
      <c r="A50" s="616"/>
      <c r="B50" s="557">
        <v>45</v>
      </c>
      <c r="C50" s="540">
        <v>0</v>
      </c>
      <c r="D50" s="530">
        <v>0</v>
      </c>
      <c r="E50" s="530">
        <v>0</v>
      </c>
      <c r="F50" s="530">
        <v>1</v>
      </c>
      <c r="G50" s="530">
        <v>0</v>
      </c>
      <c r="H50" s="530">
        <v>0</v>
      </c>
      <c r="I50" s="531">
        <v>0</v>
      </c>
      <c r="J50" s="419">
        <v>1</v>
      </c>
      <c r="K50" s="118">
        <v>1</v>
      </c>
      <c r="L50" s="118">
        <v>23</v>
      </c>
      <c r="M50" s="121">
        <v>122</v>
      </c>
      <c r="N50" s="122">
        <v>132</v>
      </c>
      <c r="O50" s="123">
        <v>216</v>
      </c>
      <c r="P50" s="165">
        <f t="shared" si="0"/>
        <v>0</v>
      </c>
      <c r="Q50" s="158">
        <f t="shared" si="1"/>
        <v>0</v>
      </c>
      <c r="R50" s="158">
        <f t="shared" si="2"/>
        <v>0</v>
      </c>
      <c r="S50" s="158">
        <f t="shared" si="3"/>
        <v>0.09090909090909091</v>
      </c>
      <c r="T50" s="158">
        <f t="shared" si="4"/>
        <v>0</v>
      </c>
      <c r="U50" s="158">
        <f t="shared" si="5"/>
        <v>0</v>
      </c>
      <c r="V50" s="159">
        <f t="shared" si="6"/>
        <v>0</v>
      </c>
      <c r="W50" s="167">
        <f t="shared" si="7"/>
        <v>0.02702702702702703</v>
      </c>
      <c r="X50" s="158">
        <v>0.02702702702702703</v>
      </c>
      <c r="Y50" s="159">
        <v>0.6216216216216216</v>
      </c>
      <c r="Z50" s="500">
        <v>0.04</v>
      </c>
      <c r="AA50" s="206">
        <v>0.04</v>
      </c>
      <c r="AB50" s="207">
        <v>0.07</v>
      </c>
    </row>
    <row r="51" spans="1:28" s="129" customFormat="1" ht="13.5" customHeight="1">
      <c r="A51" s="616"/>
      <c r="B51" s="557">
        <v>46</v>
      </c>
      <c r="C51" s="540">
        <v>0</v>
      </c>
      <c r="D51" s="530">
        <v>0</v>
      </c>
      <c r="E51" s="530">
        <v>0</v>
      </c>
      <c r="F51" s="530">
        <v>0</v>
      </c>
      <c r="G51" s="530">
        <v>0</v>
      </c>
      <c r="H51" s="530">
        <v>0</v>
      </c>
      <c r="I51" s="531">
        <v>0</v>
      </c>
      <c r="J51" s="419">
        <v>0</v>
      </c>
      <c r="K51" s="118">
        <v>4</v>
      </c>
      <c r="L51" s="118">
        <v>24</v>
      </c>
      <c r="M51" s="121">
        <v>107</v>
      </c>
      <c r="N51" s="122">
        <v>151</v>
      </c>
      <c r="O51" s="123">
        <v>264</v>
      </c>
      <c r="P51" s="165">
        <f t="shared" si="0"/>
        <v>0</v>
      </c>
      <c r="Q51" s="158">
        <f t="shared" si="1"/>
        <v>0</v>
      </c>
      <c r="R51" s="158">
        <f t="shared" si="2"/>
        <v>0</v>
      </c>
      <c r="S51" s="158">
        <f t="shared" si="3"/>
        <v>0</v>
      </c>
      <c r="T51" s="158">
        <f t="shared" si="4"/>
        <v>0</v>
      </c>
      <c r="U51" s="158">
        <f t="shared" si="5"/>
        <v>0</v>
      </c>
      <c r="V51" s="159">
        <f t="shared" si="6"/>
        <v>0</v>
      </c>
      <c r="W51" s="167">
        <f t="shared" si="7"/>
        <v>0</v>
      </c>
      <c r="X51" s="158">
        <v>0.10810810810810811</v>
      </c>
      <c r="Y51" s="159">
        <v>0.6486486486486487</v>
      </c>
      <c r="Z51" s="500">
        <v>0.03</v>
      </c>
      <c r="AA51" s="206">
        <v>0.05</v>
      </c>
      <c r="AB51" s="207">
        <v>0.08</v>
      </c>
    </row>
    <row r="52" spans="1:28" s="129" customFormat="1" ht="13.5" customHeight="1">
      <c r="A52" s="617"/>
      <c r="B52" s="557">
        <v>47</v>
      </c>
      <c r="C52" s="540">
        <v>0</v>
      </c>
      <c r="D52" s="530">
        <v>1</v>
      </c>
      <c r="E52" s="530">
        <v>0</v>
      </c>
      <c r="F52" s="530">
        <v>0</v>
      </c>
      <c r="G52" s="530">
        <v>0</v>
      </c>
      <c r="H52" s="530">
        <v>0</v>
      </c>
      <c r="I52" s="531">
        <v>0</v>
      </c>
      <c r="J52" s="422">
        <v>1</v>
      </c>
      <c r="K52" s="133">
        <v>2</v>
      </c>
      <c r="L52" s="133">
        <v>21</v>
      </c>
      <c r="M52" s="135">
        <v>98</v>
      </c>
      <c r="N52" s="136">
        <v>166</v>
      </c>
      <c r="O52" s="137">
        <v>221</v>
      </c>
      <c r="P52" s="169">
        <f t="shared" si="0"/>
        <v>0</v>
      </c>
      <c r="Q52" s="161">
        <f t="shared" si="1"/>
        <v>0.16666666666666666</v>
      </c>
      <c r="R52" s="161">
        <f t="shared" si="2"/>
        <v>0</v>
      </c>
      <c r="S52" s="161">
        <f t="shared" si="3"/>
        <v>0</v>
      </c>
      <c r="T52" s="161">
        <f t="shared" si="4"/>
        <v>0</v>
      </c>
      <c r="U52" s="161">
        <f t="shared" si="5"/>
        <v>0</v>
      </c>
      <c r="V52" s="162">
        <f t="shared" si="6"/>
        <v>0</v>
      </c>
      <c r="W52" s="171">
        <f t="shared" si="7"/>
        <v>0.02702702702702703</v>
      </c>
      <c r="X52" s="161">
        <v>0.05405405405405406</v>
      </c>
      <c r="Y52" s="162">
        <v>0.5675675675675675</v>
      </c>
      <c r="Z52" s="501">
        <v>0.03</v>
      </c>
      <c r="AA52" s="138">
        <v>0.05</v>
      </c>
      <c r="AB52" s="149">
        <v>0.07</v>
      </c>
    </row>
    <row r="53" spans="1:28" s="129" customFormat="1" ht="13.5" customHeight="1">
      <c r="A53" s="618">
        <v>12</v>
      </c>
      <c r="B53" s="471">
        <v>48</v>
      </c>
      <c r="C53" s="609">
        <v>0</v>
      </c>
      <c r="D53" s="536">
        <v>1</v>
      </c>
      <c r="E53" s="536">
        <v>0</v>
      </c>
      <c r="F53" s="536">
        <v>1</v>
      </c>
      <c r="G53" s="536">
        <v>1</v>
      </c>
      <c r="H53" s="536">
        <v>0</v>
      </c>
      <c r="I53" s="537">
        <v>0</v>
      </c>
      <c r="J53" s="428">
        <v>3</v>
      </c>
      <c r="K53" s="176">
        <v>1</v>
      </c>
      <c r="L53" s="176">
        <v>14</v>
      </c>
      <c r="M53" s="152">
        <v>92</v>
      </c>
      <c r="N53" s="153">
        <v>145</v>
      </c>
      <c r="O53" s="154">
        <v>199</v>
      </c>
      <c r="P53" s="172">
        <f t="shared" si="0"/>
        <v>0</v>
      </c>
      <c r="Q53" s="173">
        <f t="shared" si="1"/>
        <v>0.16666666666666666</v>
      </c>
      <c r="R53" s="173">
        <f t="shared" si="2"/>
        <v>0</v>
      </c>
      <c r="S53" s="173">
        <f t="shared" si="3"/>
        <v>0.09090909090909091</v>
      </c>
      <c r="T53" s="173">
        <f t="shared" si="4"/>
        <v>0.25</v>
      </c>
      <c r="U53" s="173">
        <f t="shared" si="5"/>
        <v>0</v>
      </c>
      <c r="V53" s="179">
        <f t="shared" si="6"/>
        <v>0</v>
      </c>
      <c r="W53" s="178">
        <f t="shared" si="7"/>
        <v>0.08108108108108109</v>
      </c>
      <c r="X53" s="173">
        <v>0.02702702702702703</v>
      </c>
      <c r="Y53" s="179">
        <v>0.3783783783783784</v>
      </c>
      <c r="Z53" s="502">
        <v>0.03</v>
      </c>
      <c r="AA53" s="145">
        <v>0.05</v>
      </c>
      <c r="AB53" s="146">
        <v>0.06</v>
      </c>
    </row>
    <row r="54" spans="1:28" s="129" customFormat="1" ht="13.5" customHeight="1">
      <c r="A54" s="616"/>
      <c r="B54" s="470">
        <v>49</v>
      </c>
      <c r="C54" s="540">
        <v>0</v>
      </c>
      <c r="D54" s="540">
        <v>0</v>
      </c>
      <c r="E54" s="530">
        <v>0</v>
      </c>
      <c r="F54" s="530">
        <v>0</v>
      </c>
      <c r="G54" s="530">
        <v>0</v>
      </c>
      <c r="H54" s="530">
        <v>0</v>
      </c>
      <c r="I54" s="531">
        <v>0</v>
      </c>
      <c r="J54" s="419">
        <v>0</v>
      </c>
      <c r="K54" s="118">
        <v>2</v>
      </c>
      <c r="L54" s="118">
        <v>8</v>
      </c>
      <c r="M54" s="121">
        <v>91</v>
      </c>
      <c r="N54" s="122">
        <v>143</v>
      </c>
      <c r="O54" s="123">
        <v>185</v>
      </c>
      <c r="P54" s="165">
        <f t="shared" si="0"/>
        <v>0</v>
      </c>
      <c r="Q54" s="158">
        <f t="shared" si="1"/>
        <v>0</v>
      </c>
      <c r="R54" s="158">
        <f t="shared" si="2"/>
        <v>0</v>
      </c>
      <c r="S54" s="158">
        <f t="shared" si="3"/>
        <v>0</v>
      </c>
      <c r="T54" s="158">
        <f t="shared" si="4"/>
        <v>0</v>
      </c>
      <c r="U54" s="158">
        <f t="shared" si="5"/>
        <v>0</v>
      </c>
      <c r="V54" s="159">
        <f t="shared" si="6"/>
        <v>0</v>
      </c>
      <c r="W54" s="167">
        <f t="shared" si="7"/>
        <v>0</v>
      </c>
      <c r="X54" s="158">
        <v>0.05405405405405406</v>
      </c>
      <c r="Y54" s="159">
        <v>0.21621621621621623</v>
      </c>
      <c r="Z54" s="500">
        <v>0.03</v>
      </c>
      <c r="AA54" s="206">
        <v>0.05</v>
      </c>
      <c r="AB54" s="207">
        <v>0.06</v>
      </c>
    </row>
    <row r="55" spans="1:28" s="129" customFormat="1" ht="13.5" customHeight="1">
      <c r="A55" s="616"/>
      <c r="B55" s="470">
        <v>50</v>
      </c>
      <c r="C55" s="540">
        <v>0</v>
      </c>
      <c r="D55" s="530">
        <v>0</v>
      </c>
      <c r="E55" s="530">
        <v>0</v>
      </c>
      <c r="F55" s="530">
        <v>0</v>
      </c>
      <c r="G55" s="530">
        <v>0</v>
      </c>
      <c r="H55" s="530">
        <v>0</v>
      </c>
      <c r="I55" s="531">
        <v>0</v>
      </c>
      <c r="J55" s="419">
        <v>0</v>
      </c>
      <c r="K55" s="118">
        <v>5</v>
      </c>
      <c r="L55" s="118">
        <v>17</v>
      </c>
      <c r="M55" s="121">
        <v>90</v>
      </c>
      <c r="N55" s="122">
        <v>137</v>
      </c>
      <c r="O55" s="123">
        <v>208</v>
      </c>
      <c r="P55" s="165">
        <f t="shared" si="0"/>
        <v>0</v>
      </c>
      <c r="Q55" s="158">
        <f t="shared" si="1"/>
        <v>0</v>
      </c>
      <c r="R55" s="158">
        <f t="shared" si="2"/>
        <v>0</v>
      </c>
      <c r="S55" s="158">
        <f t="shared" si="3"/>
        <v>0</v>
      </c>
      <c r="T55" s="158">
        <f t="shared" si="4"/>
        <v>0</v>
      </c>
      <c r="U55" s="158">
        <f t="shared" si="5"/>
        <v>0</v>
      </c>
      <c r="V55" s="159">
        <f t="shared" si="6"/>
        <v>0</v>
      </c>
      <c r="W55" s="167">
        <f t="shared" si="7"/>
        <v>0</v>
      </c>
      <c r="X55" s="158">
        <v>0.13513513513513514</v>
      </c>
      <c r="Y55" s="159">
        <v>0.4722222222222222</v>
      </c>
      <c r="Z55" s="500">
        <v>0.03</v>
      </c>
      <c r="AA55" s="206">
        <v>0.04</v>
      </c>
      <c r="AB55" s="207">
        <v>0.07</v>
      </c>
    </row>
    <row r="56" spans="1:28" s="129" customFormat="1" ht="13.5" customHeight="1">
      <c r="A56" s="616"/>
      <c r="B56" s="470">
        <v>51</v>
      </c>
      <c r="C56" s="540">
        <v>0</v>
      </c>
      <c r="D56" s="530">
        <v>0</v>
      </c>
      <c r="E56" s="530">
        <v>0</v>
      </c>
      <c r="F56" s="530">
        <v>0</v>
      </c>
      <c r="G56" s="530">
        <v>0</v>
      </c>
      <c r="H56" s="530">
        <v>0</v>
      </c>
      <c r="I56" s="531">
        <v>0</v>
      </c>
      <c r="J56" s="419">
        <v>0</v>
      </c>
      <c r="K56" s="118">
        <v>3</v>
      </c>
      <c r="L56" s="118">
        <v>25</v>
      </c>
      <c r="M56" s="121">
        <v>89</v>
      </c>
      <c r="N56" s="122">
        <v>135</v>
      </c>
      <c r="O56" s="123">
        <v>242</v>
      </c>
      <c r="P56" s="165">
        <f t="shared" si="0"/>
        <v>0</v>
      </c>
      <c r="Q56" s="158">
        <f t="shared" si="1"/>
        <v>0</v>
      </c>
      <c r="R56" s="158">
        <f t="shared" si="2"/>
        <v>0</v>
      </c>
      <c r="S56" s="158">
        <f t="shared" si="3"/>
        <v>0</v>
      </c>
      <c r="T56" s="158">
        <f t="shared" si="4"/>
        <v>0</v>
      </c>
      <c r="U56" s="158">
        <f t="shared" si="5"/>
        <v>0</v>
      </c>
      <c r="V56" s="159">
        <f t="shared" si="6"/>
        <v>0</v>
      </c>
      <c r="W56" s="167">
        <f t="shared" si="7"/>
        <v>0</v>
      </c>
      <c r="X56" s="158">
        <v>0.08108108108108109</v>
      </c>
      <c r="Y56" s="159">
        <v>0.6756756756756757</v>
      </c>
      <c r="Z56" s="500">
        <v>0.03</v>
      </c>
      <c r="AA56" s="206">
        <v>0.04</v>
      </c>
      <c r="AB56" s="207">
        <v>0.08</v>
      </c>
    </row>
    <row r="57" spans="1:28" s="129" customFormat="1" ht="13.5" customHeight="1">
      <c r="A57" s="616"/>
      <c r="B57" s="470">
        <v>52</v>
      </c>
      <c r="C57" s="540">
        <v>0</v>
      </c>
      <c r="D57" s="530">
        <v>0</v>
      </c>
      <c r="E57" s="530">
        <v>0</v>
      </c>
      <c r="F57" s="530">
        <v>0</v>
      </c>
      <c r="G57" s="530">
        <v>1</v>
      </c>
      <c r="H57" s="530">
        <v>0</v>
      </c>
      <c r="I57" s="531">
        <v>0</v>
      </c>
      <c r="J57" s="419">
        <v>1</v>
      </c>
      <c r="K57" s="118">
        <v>1</v>
      </c>
      <c r="L57" s="118">
        <v>10</v>
      </c>
      <c r="M57" s="121">
        <v>50</v>
      </c>
      <c r="N57" s="122">
        <v>117</v>
      </c>
      <c r="O57" s="123">
        <v>185</v>
      </c>
      <c r="P57" s="165">
        <f>C57/3</f>
        <v>0</v>
      </c>
      <c r="Q57" s="158">
        <f>D57/6</f>
        <v>0</v>
      </c>
      <c r="R57" s="158">
        <f>E57/5</f>
        <v>0</v>
      </c>
      <c r="S57" s="158">
        <f>F57/11</f>
        <v>0</v>
      </c>
      <c r="T57" s="158">
        <f>G57/4</f>
        <v>0.25</v>
      </c>
      <c r="U57" s="158">
        <f>H57/4</f>
        <v>0</v>
      </c>
      <c r="V57" s="159">
        <f t="shared" si="6"/>
        <v>0</v>
      </c>
      <c r="W57" s="167">
        <f t="shared" si="7"/>
        <v>0.02702702702702703</v>
      </c>
      <c r="X57" s="158">
        <v>0.02702702702702703</v>
      </c>
      <c r="Y57" s="159">
        <v>0.2702702702702703</v>
      </c>
      <c r="Z57" s="500">
        <v>0.02</v>
      </c>
      <c r="AA57" s="206">
        <v>0.04</v>
      </c>
      <c r="AB57" s="207">
        <v>0.06</v>
      </c>
    </row>
    <row r="58" spans="1:28" s="129" customFormat="1" ht="13.5" customHeight="1">
      <c r="A58" s="635"/>
      <c r="B58" s="614">
        <v>53</v>
      </c>
      <c r="C58" s="597" t="s">
        <v>58</v>
      </c>
      <c r="D58" s="582" t="s">
        <v>58</v>
      </c>
      <c r="E58" s="582" t="s">
        <v>58</v>
      </c>
      <c r="F58" s="582" t="s">
        <v>58</v>
      </c>
      <c r="G58" s="582" t="s">
        <v>58</v>
      </c>
      <c r="H58" s="582" t="s">
        <v>58</v>
      </c>
      <c r="I58" s="583" t="s">
        <v>58</v>
      </c>
      <c r="J58" s="573" t="s">
        <v>58</v>
      </c>
      <c r="K58" s="598">
        <v>1</v>
      </c>
      <c r="L58" s="461" t="s">
        <v>59</v>
      </c>
      <c r="M58" s="584" t="s">
        <v>58</v>
      </c>
      <c r="N58" s="300">
        <v>46</v>
      </c>
      <c r="O58" s="476" t="s">
        <v>58</v>
      </c>
      <c r="P58" s="574" t="s">
        <v>58</v>
      </c>
      <c r="Q58" s="477" t="s">
        <v>58</v>
      </c>
      <c r="R58" s="477" t="s">
        <v>58</v>
      </c>
      <c r="S58" s="477" t="s">
        <v>58</v>
      </c>
      <c r="T58" s="477" t="s">
        <v>58</v>
      </c>
      <c r="U58" s="477" t="s">
        <v>58</v>
      </c>
      <c r="V58" s="478" t="s">
        <v>58</v>
      </c>
      <c r="W58" s="577" t="s">
        <v>58</v>
      </c>
      <c r="X58" s="287">
        <v>0.02702702702702703</v>
      </c>
      <c r="Y58" s="478" t="s">
        <v>58</v>
      </c>
      <c r="Z58" s="586" t="s">
        <v>58</v>
      </c>
      <c r="AA58" s="599">
        <v>0.01</v>
      </c>
      <c r="AB58" s="492" t="s">
        <v>58</v>
      </c>
    </row>
    <row r="59" spans="1:28" s="129" customFormat="1" ht="15.75" customHeight="1">
      <c r="A59" s="655" t="s">
        <v>20</v>
      </c>
      <c r="B59" s="656"/>
      <c r="C59" s="611">
        <f aca="true" t="shared" si="8" ref="C59:M59">SUM(C6:C58)</f>
        <v>6</v>
      </c>
      <c r="D59" s="188">
        <f t="shared" si="8"/>
        <v>14</v>
      </c>
      <c r="E59" s="188">
        <f t="shared" si="8"/>
        <v>7</v>
      </c>
      <c r="F59" s="188">
        <f t="shared" si="8"/>
        <v>49</v>
      </c>
      <c r="G59" s="188">
        <f t="shared" si="8"/>
        <v>14</v>
      </c>
      <c r="H59" s="188">
        <f t="shared" si="8"/>
        <v>4</v>
      </c>
      <c r="I59" s="188">
        <f t="shared" si="8"/>
        <v>6</v>
      </c>
      <c r="J59" s="434">
        <f t="shared" si="8"/>
        <v>100</v>
      </c>
      <c r="K59" s="188">
        <v>284</v>
      </c>
      <c r="L59" s="189">
        <v>523</v>
      </c>
      <c r="M59" s="93">
        <v>7324</v>
      </c>
      <c r="N59" s="8">
        <v>8073</v>
      </c>
      <c r="O59" s="46">
        <v>15153</v>
      </c>
      <c r="P59" s="235">
        <f>C59/3</f>
        <v>2</v>
      </c>
      <c r="Q59" s="10">
        <f>D59/6</f>
        <v>2.3333333333333335</v>
      </c>
      <c r="R59" s="10">
        <f>E59/5</f>
        <v>1.4</v>
      </c>
      <c r="S59" s="10">
        <f>F59/11</f>
        <v>4.454545454545454</v>
      </c>
      <c r="T59" s="10">
        <f>G59/4</f>
        <v>3.5</v>
      </c>
      <c r="U59" s="10">
        <f>H59/4</f>
        <v>1</v>
      </c>
      <c r="V59" s="11">
        <f>I59/4</f>
        <v>1.5</v>
      </c>
      <c r="W59" s="433">
        <f>J59/37</f>
        <v>2.7027027027027026</v>
      </c>
      <c r="X59" s="10">
        <v>7.675675675675678</v>
      </c>
      <c r="Y59" s="44">
        <v>14.147897897897899</v>
      </c>
      <c r="Z59" s="433">
        <v>2.32</v>
      </c>
      <c r="AA59" s="216">
        <v>2.56</v>
      </c>
      <c r="AB59" s="215">
        <v>4.8</v>
      </c>
    </row>
  </sheetData>
  <sheetProtection/>
  <mergeCells count="33">
    <mergeCell ref="W3:Y3"/>
    <mergeCell ref="W4:W5"/>
    <mergeCell ref="X4:X5"/>
    <mergeCell ref="M4:M5"/>
    <mergeCell ref="N4:N5"/>
    <mergeCell ref="M3:O3"/>
    <mergeCell ref="A27:A30"/>
    <mergeCell ref="A31:A35"/>
    <mergeCell ref="A45:A48"/>
    <mergeCell ref="Z4:Z5"/>
    <mergeCell ref="O4:O5"/>
    <mergeCell ref="A36:A39"/>
    <mergeCell ref="A40:A44"/>
    <mergeCell ref="P2:AB2"/>
    <mergeCell ref="C2:O2"/>
    <mergeCell ref="C3:I3"/>
    <mergeCell ref="J3:L3"/>
    <mergeCell ref="P3:V3"/>
    <mergeCell ref="J4:J5"/>
    <mergeCell ref="Z3:AB3"/>
    <mergeCell ref="Y4:Y5"/>
    <mergeCell ref="AB4:AB5"/>
    <mergeCell ref="AA4:AA5"/>
    <mergeCell ref="A49:A52"/>
    <mergeCell ref="A53:A58"/>
    <mergeCell ref="A59:B59"/>
    <mergeCell ref="K4:K5"/>
    <mergeCell ref="L4:L5"/>
    <mergeCell ref="A6:A9"/>
    <mergeCell ref="A10:A13"/>
    <mergeCell ref="A14:A17"/>
    <mergeCell ref="A18:A22"/>
    <mergeCell ref="A23:A26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6" r:id="rId1"/>
  <ignoredErrors>
    <ignoredError sqref="K4:AB5 J4" formulaRange="1"/>
    <ignoredError sqref="S11:W1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3.625" style="58" customWidth="1"/>
    <col min="2" max="2" width="4.625" style="56" customWidth="1"/>
    <col min="3" max="8" width="7.625" style="5" customWidth="1"/>
    <col min="9" max="11" width="8.50390625" style="5" customWidth="1"/>
    <col min="12" max="14" width="9.125" style="5" customWidth="1"/>
    <col min="15" max="20" width="7.625" style="5" customWidth="1"/>
    <col min="21" max="23" width="8.50390625" style="5" customWidth="1"/>
    <col min="24" max="26" width="9.125" style="5" customWidth="1"/>
    <col min="27" max="16384" width="9.00390625" style="58" customWidth="1"/>
  </cols>
  <sheetData>
    <row r="1" spans="1:26" s="54" customFormat="1" ht="24.75" customHeight="1">
      <c r="A1" s="12" t="s">
        <v>30</v>
      </c>
      <c r="B1" s="25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104" customFormat="1" ht="18" customHeight="1">
      <c r="A2" s="103"/>
      <c r="B2" s="467"/>
      <c r="C2" s="639" t="s">
        <v>48</v>
      </c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61"/>
      <c r="O2" s="636" t="s">
        <v>48</v>
      </c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8"/>
    </row>
    <row r="3" spans="1:26" s="104" customFormat="1" ht="18" customHeight="1">
      <c r="A3" s="105"/>
      <c r="B3" s="468"/>
      <c r="C3" s="687" t="str">
        <f>'（参考）インフルエンザ【2021年】'!C3:I3</f>
        <v>2021年　保健所別</v>
      </c>
      <c r="D3" s="666"/>
      <c r="E3" s="666"/>
      <c r="F3" s="666"/>
      <c r="G3" s="666"/>
      <c r="H3" s="667"/>
      <c r="I3" s="647" t="s">
        <v>13</v>
      </c>
      <c r="J3" s="648"/>
      <c r="K3" s="688"/>
      <c r="L3" s="647" t="s">
        <v>19</v>
      </c>
      <c r="M3" s="648"/>
      <c r="N3" s="668"/>
      <c r="O3" s="665" t="str">
        <f>C3</f>
        <v>2021年　保健所別</v>
      </c>
      <c r="P3" s="666"/>
      <c r="Q3" s="666"/>
      <c r="R3" s="666"/>
      <c r="S3" s="666"/>
      <c r="T3" s="667"/>
      <c r="U3" s="647" t="s">
        <v>13</v>
      </c>
      <c r="V3" s="648"/>
      <c r="W3" s="688"/>
      <c r="X3" s="647" t="s">
        <v>19</v>
      </c>
      <c r="Y3" s="648"/>
      <c r="Z3" s="688"/>
    </row>
    <row r="4" spans="1:26" s="61" customFormat="1" ht="6.75" customHeight="1">
      <c r="A4" s="255"/>
      <c r="B4" s="256"/>
      <c r="C4" s="71"/>
      <c r="D4" s="72"/>
      <c r="E4" s="72"/>
      <c r="F4" s="72"/>
      <c r="G4" s="72"/>
      <c r="H4" s="71"/>
      <c r="I4" s="685">
        <f>'（参考）インフルエンザ【2021年】'!J4:J5</f>
        <v>2021</v>
      </c>
      <c r="J4" s="681">
        <f>'（参考）インフルエンザ【2021年】'!K4:K5</f>
        <v>2020</v>
      </c>
      <c r="K4" s="683">
        <f>'（参考）インフルエンザ【2021年】'!L4:L5</f>
        <v>2019</v>
      </c>
      <c r="L4" s="685">
        <f>'（参考）インフルエンザ【2021年】'!M4:M5</f>
        <v>2021</v>
      </c>
      <c r="M4" s="689">
        <f>'（参考）インフルエンザ【2021年】'!N4:N5</f>
        <v>2020</v>
      </c>
      <c r="N4" s="695">
        <f>'（参考）インフルエンザ【2021年】'!O4:O5</f>
        <v>2019</v>
      </c>
      <c r="O4" s="260"/>
      <c r="P4" s="72"/>
      <c r="Q4" s="72"/>
      <c r="R4" s="72"/>
      <c r="S4" s="72"/>
      <c r="T4" s="71"/>
      <c r="U4" s="693">
        <f>'（参考）インフルエンザ【2021年】'!W4:W5</f>
        <v>2021</v>
      </c>
      <c r="V4" s="689">
        <f>'（参考）インフルエンザ【2021年】'!X4:X5</f>
        <v>2020</v>
      </c>
      <c r="W4" s="691">
        <f>'（参考）インフルエンザ【2021年】'!Y4:Y5</f>
        <v>2019</v>
      </c>
      <c r="X4" s="693">
        <f>'（参考）インフルエンザ【2021年】'!Z4:Z5</f>
        <v>2021</v>
      </c>
      <c r="Y4" s="699">
        <f>'（参考）インフルエンザ【2021年】'!AA4:AA5</f>
        <v>2020</v>
      </c>
      <c r="Z4" s="697">
        <f>'（参考）インフルエンザ【2021年】'!AB4:AB5</f>
        <v>2019</v>
      </c>
    </row>
    <row r="5" spans="1:27" s="62" customFormat="1" ht="64.5" customHeight="1">
      <c r="A5" s="560" t="s">
        <v>14</v>
      </c>
      <c r="B5" s="262" t="s">
        <v>15</v>
      </c>
      <c r="C5" s="263" t="s">
        <v>41</v>
      </c>
      <c r="D5" s="57" t="s">
        <v>42</v>
      </c>
      <c r="E5" s="57" t="s">
        <v>12</v>
      </c>
      <c r="F5" s="57" t="s">
        <v>51</v>
      </c>
      <c r="G5" s="57" t="s">
        <v>43</v>
      </c>
      <c r="H5" s="264" t="s">
        <v>44</v>
      </c>
      <c r="I5" s="686"/>
      <c r="J5" s="682"/>
      <c r="K5" s="684"/>
      <c r="L5" s="686"/>
      <c r="M5" s="690"/>
      <c r="N5" s="696"/>
      <c r="O5" s="265" t="s">
        <v>41</v>
      </c>
      <c r="P5" s="57" t="s">
        <v>42</v>
      </c>
      <c r="Q5" s="57" t="s">
        <v>12</v>
      </c>
      <c r="R5" s="57" t="s">
        <v>51</v>
      </c>
      <c r="S5" s="57" t="s">
        <v>43</v>
      </c>
      <c r="T5" s="264" t="s">
        <v>44</v>
      </c>
      <c r="U5" s="694"/>
      <c r="V5" s="690"/>
      <c r="W5" s="692"/>
      <c r="X5" s="694"/>
      <c r="Y5" s="700"/>
      <c r="Z5" s="698"/>
      <c r="AA5" s="554"/>
    </row>
    <row r="6" spans="1:26" s="42" customFormat="1" ht="13.5" customHeight="1">
      <c r="A6" s="618">
        <v>1</v>
      </c>
      <c r="B6" s="559">
        <v>1</v>
      </c>
      <c r="C6" s="64">
        <v>0</v>
      </c>
      <c r="D6" s="411">
        <v>0</v>
      </c>
      <c r="E6" s="411">
        <v>0</v>
      </c>
      <c r="F6" s="411">
        <v>0</v>
      </c>
      <c r="G6" s="412">
        <v>0</v>
      </c>
      <c r="H6" s="412">
        <v>0</v>
      </c>
      <c r="I6" s="64">
        <v>0</v>
      </c>
      <c r="J6" s="411">
        <v>0</v>
      </c>
      <c r="K6" s="412">
        <v>0</v>
      </c>
      <c r="L6" s="498">
        <v>3</v>
      </c>
      <c r="M6" s="413">
        <v>4</v>
      </c>
      <c r="N6" s="414">
        <v>10</v>
      </c>
      <c r="O6" s="415">
        <f aca="true" t="shared" si="0" ref="O6:O37">C6</f>
        <v>0</v>
      </c>
      <c r="P6" s="416">
        <f aca="true" t="shared" si="1" ref="P6:P37">D6</f>
        <v>0</v>
      </c>
      <c r="Q6" s="416">
        <f aca="true" t="shared" si="2" ref="Q6:Q37">E6/3</f>
        <v>0</v>
      </c>
      <c r="R6" s="416">
        <f aca="true" t="shared" si="3" ref="R6:R37">F6</f>
        <v>0</v>
      </c>
      <c r="S6" s="166">
        <f aca="true" t="shared" si="4" ref="S6:S37">G6/1</f>
        <v>0</v>
      </c>
      <c r="T6" s="166">
        <f aca="true" t="shared" si="5" ref="T6:T37">H6</f>
        <v>0</v>
      </c>
      <c r="U6" s="430">
        <f aca="true" t="shared" si="6" ref="U6:U37">I6/8</f>
        <v>0</v>
      </c>
      <c r="V6" s="416">
        <v>0</v>
      </c>
      <c r="W6" s="166">
        <v>0</v>
      </c>
      <c r="X6" s="500">
        <v>0</v>
      </c>
      <c r="Y6" s="417">
        <v>0.01</v>
      </c>
      <c r="Z6" s="418">
        <v>0.01</v>
      </c>
    </row>
    <row r="7" spans="1:26" s="42" customFormat="1" ht="13.5" customHeight="1">
      <c r="A7" s="616"/>
      <c r="B7" s="321">
        <v>2</v>
      </c>
      <c r="C7" s="419">
        <v>0</v>
      </c>
      <c r="D7" s="420">
        <v>0</v>
      </c>
      <c r="E7" s="420">
        <v>0</v>
      </c>
      <c r="F7" s="420">
        <v>0</v>
      </c>
      <c r="G7" s="421">
        <v>0</v>
      </c>
      <c r="H7" s="421">
        <v>0</v>
      </c>
      <c r="I7" s="419">
        <v>0</v>
      </c>
      <c r="J7" s="420">
        <v>0</v>
      </c>
      <c r="K7" s="421">
        <v>0</v>
      </c>
      <c r="L7" s="121">
        <v>2</v>
      </c>
      <c r="M7" s="122">
        <v>8</v>
      </c>
      <c r="N7" s="123">
        <v>6</v>
      </c>
      <c r="O7" s="165">
        <f t="shared" si="0"/>
        <v>0</v>
      </c>
      <c r="P7" s="158">
        <f t="shared" si="1"/>
        <v>0</v>
      </c>
      <c r="Q7" s="158">
        <f t="shared" si="2"/>
        <v>0</v>
      </c>
      <c r="R7" s="158">
        <f t="shared" si="3"/>
        <v>0</v>
      </c>
      <c r="S7" s="159">
        <f t="shared" si="4"/>
        <v>0</v>
      </c>
      <c r="T7" s="159">
        <f t="shared" si="5"/>
        <v>0</v>
      </c>
      <c r="U7" s="167">
        <f t="shared" si="6"/>
        <v>0</v>
      </c>
      <c r="V7" s="158">
        <v>0</v>
      </c>
      <c r="W7" s="159">
        <v>0</v>
      </c>
      <c r="X7" s="500">
        <v>0</v>
      </c>
      <c r="Y7" s="127">
        <v>0.01</v>
      </c>
      <c r="Z7" s="210">
        <v>0.01</v>
      </c>
    </row>
    <row r="8" spans="1:26" s="42" customFormat="1" ht="13.5" customHeight="1">
      <c r="A8" s="616"/>
      <c r="B8" s="454">
        <v>3</v>
      </c>
      <c r="C8" s="419">
        <v>0</v>
      </c>
      <c r="D8" s="420">
        <v>0</v>
      </c>
      <c r="E8" s="420">
        <v>0</v>
      </c>
      <c r="F8" s="420">
        <v>0</v>
      </c>
      <c r="G8" s="421">
        <v>0</v>
      </c>
      <c r="H8" s="421">
        <v>0</v>
      </c>
      <c r="I8" s="419">
        <v>0</v>
      </c>
      <c r="J8" s="420">
        <v>0</v>
      </c>
      <c r="K8" s="421">
        <v>0</v>
      </c>
      <c r="L8" s="121">
        <v>3</v>
      </c>
      <c r="M8" s="122">
        <v>5</v>
      </c>
      <c r="N8" s="123">
        <v>3</v>
      </c>
      <c r="O8" s="165">
        <f t="shared" si="0"/>
        <v>0</v>
      </c>
      <c r="P8" s="158">
        <f t="shared" si="1"/>
        <v>0</v>
      </c>
      <c r="Q8" s="158">
        <f t="shared" si="2"/>
        <v>0</v>
      </c>
      <c r="R8" s="158">
        <f t="shared" si="3"/>
        <v>0</v>
      </c>
      <c r="S8" s="159">
        <f t="shared" si="4"/>
        <v>0</v>
      </c>
      <c r="T8" s="159">
        <f t="shared" si="5"/>
        <v>0</v>
      </c>
      <c r="U8" s="167">
        <f t="shared" si="6"/>
        <v>0</v>
      </c>
      <c r="V8" s="158">
        <v>0</v>
      </c>
      <c r="W8" s="159">
        <v>0</v>
      </c>
      <c r="X8" s="500">
        <v>0</v>
      </c>
      <c r="Y8" s="127">
        <v>0.01</v>
      </c>
      <c r="Z8" s="210">
        <v>0</v>
      </c>
    </row>
    <row r="9" spans="1:26" s="42" customFormat="1" ht="13.5" customHeight="1">
      <c r="A9" s="617"/>
      <c r="B9" s="456">
        <v>4</v>
      </c>
      <c r="C9" s="422">
        <v>0</v>
      </c>
      <c r="D9" s="423">
        <v>0</v>
      </c>
      <c r="E9" s="423">
        <v>0</v>
      </c>
      <c r="F9" s="423">
        <v>1</v>
      </c>
      <c r="G9" s="424">
        <v>0</v>
      </c>
      <c r="H9" s="424">
        <v>0</v>
      </c>
      <c r="I9" s="422">
        <v>1</v>
      </c>
      <c r="J9" s="423">
        <v>0</v>
      </c>
      <c r="K9" s="424">
        <v>0</v>
      </c>
      <c r="L9" s="135">
        <v>1</v>
      </c>
      <c r="M9" s="136">
        <v>4</v>
      </c>
      <c r="N9" s="137">
        <v>6</v>
      </c>
      <c r="O9" s="169">
        <f t="shared" si="0"/>
        <v>0</v>
      </c>
      <c r="P9" s="161">
        <f t="shared" si="1"/>
        <v>0</v>
      </c>
      <c r="Q9" s="161">
        <f t="shared" si="2"/>
        <v>0</v>
      </c>
      <c r="R9" s="161">
        <f t="shared" si="3"/>
        <v>1</v>
      </c>
      <c r="S9" s="162">
        <f t="shared" si="4"/>
        <v>0</v>
      </c>
      <c r="T9" s="162">
        <f t="shared" si="5"/>
        <v>0</v>
      </c>
      <c r="U9" s="171">
        <f t="shared" si="6"/>
        <v>0.125</v>
      </c>
      <c r="V9" s="161">
        <v>0</v>
      </c>
      <c r="W9" s="162">
        <v>0</v>
      </c>
      <c r="X9" s="501">
        <v>0</v>
      </c>
      <c r="Y9" s="140">
        <v>0.01</v>
      </c>
      <c r="Z9" s="212">
        <v>0.01</v>
      </c>
    </row>
    <row r="10" spans="1:26" s="42" customFormat="1" ht="13.5" customHeight="1">
      <c r="A10" s="616">
        <v>2</v>
      </c>
      <c r="B10" s="459">
        <v>5</v>
      </c>
      <c r="C10" s="419">
        <v>0</v>
      </c>
      <c r="D10" s="420">
        <v>0</v>
      </c>
      <c r="E10" s="420">
        <v>0</v>
      </c>
      <c r="F10" s="420">
        <v>0</v>
      </c>
      <c r="G10" s="421">
        <v>0</v>
      </c>
      <c r="H10" s="421">
        <v>0</v>
      </c>
      <c r="I10" s="419">
        <v>0</v>
      </c>
      <c r="J10" s="420">
        <v>0</v>
      </c>
      <c r="K10" s="421">
        <v>0</v>
      </c>
      <c r="L10" s="121">
        <v>4</v>
      </c>
      <c r="M10" s="122">
        <v>8</v>
      </c>
      <c r="N10" s="123">
        <v>6</v>
      </c>
      <c r="O10" s="165">
        <f t="shared" si="0"/>
        <v>0</v>
      </c>
      <c r="P10" s="158">
        <f t="shared" si="1"/>
        <v>0</v>
      </c>
      <c r="Q10" s="158">
        <f t="shared" si="2"/>
        <v>0</v>
      </c>
      <c r="R10" s="158">
        <f t="shared" si="3"/>
        <v>0</v>
      </c>
      <c r="S10" s="159">
        <f t="shared" si="4"/>
        <v>0</v>
      </c>
      <c r="T10" s="159">
        <f t="shared" si="5"/>
        <v>0</v>
      </c>
      <c r="U10" s="167">
        <f t="shared" si="6"/>
        <v>0</v>
      </c>
      <c r="V10" s="158">
        <v>0</v>
      </c>
      <c r="W10" s="159">
        <v>0</v>
      </c>
      <c r="X10" s="500">
        <v>0.01</v>
      </c>
      <c r="Y10" s="127">
        <v>0.01</v>
      </c>
      <c r="Z10" s="210">
        <v>0.01</v>
      </c>
    </row>
    <row r="11" spans="1:26" s="3" customFormat="1" ht="13.5" customHeight="1">
      <c r="A11" s="616"/>
      <c r="B11" s="454">
        <v>6</v>
      </c>
      <c r="C11" s="121">
        <v>0</v>
      </c>
      <c r="D11" s="157">
        <v>0</v>
      </c>
      <c r="E11" s="157">
        <v>0</v>
      </c>
      <c r="F11" s="157">
        <v>0</v>
      </c>
      <c r="G11" s="123">
        <v>0</v>
      </c>
      <c r="H11" s="123">
        <v>0</v>
      </c>
      <c r="I11" s="121">
        <v>0</v>
      </c>
      <c r="J11" s="157">
        <v>0</v>
      </c>
      <c r="K11" s="123">
        <v>0</v>
      </c>
      <c r="L11" s="121">
        <v>4</v>
      </c>
      <c r="M11" s="122">
        <v>1</v>
      </c>
      <c r="N11" s="123">
        <v>11</v>
      </c>
      <c r="O11" s="165">
        <f t="shared" si="0"/>
        <v>0</v>
      </c>
      <c r="P11" s="158">
        <f t="shared" si="1"/>
        <v>0</v>
      </c>
      <c r="Q11" s="158">
        <f t="shared" si="2"/>
        <v>0</v>
      </c>
      <c r="R11" s="158">
        <f t="shared" si="3"/>
        <v>0</v>
      </c>
      <c r="S11" s="159">
        <f t="shared" si="4"/>
        <v>0</v>
      </c>
      <c r="T11" s="159">
        <f t="shared" si="5"/>
        <v>0</v>
      </c>
      <c r="U11" s="167">
        <f t="shared" si="6"/>
        <v>0</v>
      </c>
      <c r="V11" s="158">
        <v>0</v>
      </c>
      <c r="W11" s="159">
        <v>0</v>
      </c>
      <c r="X11" s="500">
        <v>0.01</v>
      </c>
      <c r="Y11" s="127">
        <v>0</v>
      </c>
      <c r="Z11" s="210">
        <v>0.02</v>
      </c>
    </row>
    <row r="12" spans="1:26" s="3" customFormat="1" ht="13.5" customHeight="1">
      <c r="A12" s="616"/>
      <c r="B12" s="454">
        <v>7</v>
      </c>
      <c r="C12" s="121">
        <v>0</v>
      </c>
      <c r="D12" s="157">
        <v>0</v>
      </c>
      <c r="E12" s="157">
        <v>0</v>
      </c>
      <c r="F12" s="157">
        <v>0</v>
      </c>
      <c r="G12" s="123">
        <v>0</v>
      </c>
      <c r="H12" s="123">
        <v>0</v>
      </c>
      <c r="I12" s="121">
        <v>0</v>
      </c>
      <c r="J12" s="157">
        <v>0</v>
      </c>
      <c r="K12" s="123">
        <v>0</v>
      </c>
      <c r="L12" s="121">
        <v>2</v>
      </c>
      <c r="M12" s="122">
        <v>0</v>
      </c>
      <c r="N12" s="123">
        <v>6</v>
      </c>
      <c r="O12" s="165">
        <f t="shared" si="0"/>
        <v>0</v>
      </c>
      <c r="P12" s="158">
        <f t="shared" si="1"/>
        <v>0</v>
      </c>
      <c r="Q12" s="158">
        <f t="shared" si="2"/>
        <v>0</v>
      </c>
      <c r="R12" s="158">
        <f t="shared" si="3"/>
        <v>0</v>
      </c>
      <c r="S12" s="159">
        <f t="shared" si="4"/>
        <v>0</v>
      </c>
      <c r="T12" s="159">
        <f t="shared" si="5"/>
        <v>0</v>
      </c>
      <c r="U12" s="167">
        <f t="shared" si="6"/>
        <v>0</v>
      </c>
      <c r="V12" s="158">
        <v>0</v>
      </c>
      <c r="W12" s="159">
        <v>0</v>
      </c>
      <c r="X12" s="500">
        <v>0</v>
      </c>
      <c r="Y12" s="127">
        <v>0</v>
      </c>
      <c r="Z12" s="210">
        <v>0.01</v>
      </c>
    </row>
    <row r="13" spans="1:26" s="3" customFormat="1" ht="13.5" customHeight="1">
      <c r="A13" s="616"/>
      <c r="B13" s="454">
        <v>8</v>
      </c>
      <c r="C13" s="121">
        <v>0</v>
      </c>
      <c r="D13" s="157">
        <v>0</v>
      </c>
      <c r="E13" s="157">
        <v>0</v>
      </c>
      <c r="F13" s="157">
        <v>0</v>
      </c>
      <c r="G13" s="123">
        <v>0</v>
      </c>
      <c r="H13" s="123">
        <v>0</v>
      </c>
      <c r="I13" s="121">
        <v>0</v>
      </c>
      <c r="J13" s="157">
        <v>0</v>
      </c>
      <c r="K13" s="123">
        <v>0</v>
      </c>
      <c r="L13" s="121">
        <v>2</v>
      </c>
      <c r="M13" s="122">
        <v>4</v>
      </c>
      <c r="N13" s="123">
        <v>4</v>
      </c>
      <c r="O13" s="165">
        <f t="shared" si="0"/>
        <v>0</v>
      </c>
      <c r="P13" s="158">
        <f t="shared" si="1"/>
        <v>0</v>
      </c>
      <c r="Q13" s="158">
        <f t="shared" si="2"/>
        <v>0</v>
      </c>
      <c r="R13" s="158">
        <f t="shared" si="3"/>
        <v>0</v>
      </c>
      <c r="S13" s="159">
        <f t="shared" si="4"/>
        <v>0</v>
      </c>
      <c r="T13" s="159">
        <f t="shared" si="5"/>
        <v>0</v>
      </c>
      <c r="U13" s="167">
        <f t="shared" si="6"/>
        <v>0</v>
      </c>
      <c r="V13" s="158">
        <v>0</v>
      </c>
      <c r="W13" s="159">
        <v>0</v>
      </c>
      <c r="X13" s="500">
        <v>0</v>
      </c>
      <c r="Y13" s="127">
        <v>0.01</v>
      </c>
      <c r="Z13" s="210">
        <v>0.01</v>
      </c>
    </row>
    <row r="14" spans="1:26" s="3" customFormat="1" ht="13.5" customHeight="1">
      <c r="A14" s="618">
        <v>3</v>
      </c>
      <c r="B14" s="453">
        <v>9</v>
      </c>
      <c r="C14" s="152">
        <v>0</v>
      </c>
      <c r="D14" s="232">
        <v>0</v>
      </c>
      <c r="E14" s="232">
        <v>0</v>
      </c>
      <c r="F14" s="232">
        <v>0</v>
      </c>
      <c r="G14" s="154">
        <v>0</v>
      </c>
      <c r="H14" s="154">
        <v>0</v>
      </c>
      <c r="I14" s="152">
        <v>0</v>
      </c>
      <c r="J14" s="232">
        <v>0</v>
      </c>
      <c r="K14" s="154">
        <v>0</v>
      </c>
      <c r="L14" s="152">
        <v>2</v>
      </c>
      <c r="M14" s="153">
        <v>3</v>
      </c>
      <c r="N14" s="154">
        <v>4</v>
      </c>
      <c r="O14" s="172">
        <f t="shared" si="0"/>
        <v>0</v>
      </c>
      <c r="P14" s="173">
        <f t="shared" si="1"/>
        <v>0</v>
      </c>
      <c r="Q14" s="173">
        <f t="shared" si="2"/>
        <v>0</v>
      </c>
      <c r="R14" s="173">
        <f t="shared" si="3"/>
        <v>0</v>
      </c>
      <c r="S14" s="179">
        <f t="shared" si="4"/>
        <v>0</v>
      </c>
      <c r="T14" s="179">
        <f t="shared" si="5"/>
        <v>0</v>
      </c>
      <c r="U14" s="178">
        <f t="shared" si="6"/>
        <v>0</v>
      </c>
      <c r="V14" s="173">
        <v>0</v>
      </c>
      <c r="W14" s="179">
        <v>0</v>
      </c>
      <c r="X14" s="502">
        <v>0</v>
      </c>
      <c r="Y14" s="156">
        <v>0</v>
      </c>
      <c r="Z14" s="250">
        <v>0.01</v>
      </c>
    </row>
    <row r="15" spans="1:26" s="3" customFormat="1" ht="13.5" customHeight="1">
      <c r="A15" s="616"/>
      <c r="B15" s="459">
        <v>10</v>
      </c>
      <c r="C15" s="121">
        <v>0</v>
      </c>
      <c r="D15" s="157">
        <v>0</v>
      </c>
      <c r="E15" s="157">
        <v>0</v>
      </c>
      <c r="F15" s="157">
        <v>0</v>
      </c>
      <c r="G15" s="123">
        <v>0</v>
      </c>
      <c r="H15" s="123">
        <v>0</v>
      </c>
      <c r="I15" s="121">
        <v>0</v>
      </c>
      <c r="J15" s="157">
        <v>0</v>
      </c>
      <c r="K15" s="123">
        <v>0</v>
      </c>
      <c r="L15" s="121">
        <v>1</v>
      </c>
      <c r="M15" s="122">
        <v>5</v>
      </c>
      <c r="N15" s="123">
        <v>7</v>
      </c>
      <c r="O15" s="165">
        <f t="shared" si="0"/>
        <v>0</v>
      </c>
      <c r="P15" s="158">
        <f t="shared" si="1"/>
        <v>0</v>
      </c>
      <c r="Q15" s="158">
        <f t="shared" si="2"/>
        <v>0</v>
      </c>
      <c r="R15" s="158">
        <f t="shared" si="3"/>
        <v>0</v>
      </c>
      <c r="S15" s="159">
        <f t="shared" si="4"/>
        <v>0</v>
      </c>
      <c r="T15" s="159">
        <f t="shared" si="5"/>
        <v>0</v>
      </c>
      <c r="U15" s="167">
        <f t="shared" si="6"/>
        <v>0</v>
      </c>
      <c r="V15" s="158">
        <v>0</v>
      </c>
      <c r="W15" s="159">
        <v>0</v>
      </c>
      <c r="X15" s="500">
        <v>0</v>
      </c>
      <c r="Y15" s="127">
        <v>0.01</v>
      </c>
      <c r="Z15" s="210">
        <v>0.01</v>
      </c>
    </row>
    <row r="16" spans="1:26" s="3" customFormat="1" ht="13.5" customHeight="1">
      <c r="A16" s="616"/>
      <c r="B16" s="454">
        <v>11</v>
      </c>
      <c r="C16" s="121">
        <v>0</v>
      </c>
      <c r="D16" s="157">
        <v>0</v>
      </c>
      <c r="E16" s="157">
        <v>0</v>
      </c>
      <c r="F16" s="157">
        <v>0</v>
      </c>
      <c r="G16" s="123">
        <v>0</v>
      </c>
      <c r="H16" s="123">
        <v>0</v>
      </c>
      <c r="I16" s="121">
        <v>0</v>
      </c>
      <c r="J16" s="157">
        <v>0</v>
      </c>
      <c r="K16" s="123">
        <v>0</v>
      </c>
      <c r="L16" s="121">
        <v>2</v>
      </c>
      <c r="M16" s="122">
        <v>5</v>
      </c>
      <c r="N16" s="123">
        <v>3</v>
      </c>
      <c r="O16" s="165">
        <f t="shared" si="0"/>
        <v>0</v>
      </c>
      <c r="P16" s="158">
        <f t="shared" si="1"/>
        <v>0</v>
      </c>
      <c r="Q16" s="158">
        <f t="shared" si="2"/>
        <v>0</v>
      </c>
      <c r="R16" s="158">
        <f t="shared" si="3"/>
        <v>0</v>
      </c>
      <c r="S16" s="159">
        <f t="shared" si="4"/>
        <v>0</v>
      </c>
      <c r="T16" s="159">
        <f t="shared" si="5"/>
        <v>0</v>
      </c>
      <c r="U16" s="167">
        <f t="shared" si="6"/>
        <v>0</v>
      </c>
      <c r="V16" s="158">
        <v>0</v>
      </c>
      <c r="W16" s="159">
        <v>0</v>
      </c>
      <c r="X16" s="500">
        <v>0</v>
      </c>
      <c r="Y16" s="127">
        <v>0.01</v>
      </c>
      <c r="Z16" s="210">
        <v>0</v>
      </c>
    </row>
    <row r="17" spans="1:26" s="3" customFormat="1" ht="13.5" customHeight="1">
      <c r="A17" s="617"/>
      <c r="B17" s="456">
        <v>12</v>
      </c>
      <c r="C17" s="135">
        <v>0</v>
      </c>
      <c r="D17" s="160">
        <v>0</v>
      </c>
      <c r="E17" s="160">
        <v>0</v>
      </c>
      <c r="F17" s="160">
        <v>0</v>
      </c>
      <c r="G17" s="137">
        <v>0</v>
      </c>
      <c r="H17" s="137">
        <v>0</v>
      </c>
      <c r="I17" s="135">
        <v>0</v>
      </c>
      <c r="J17" s="160">
        <v>0</v>
      </c>
      <c r="K17" s="137">
        <v>0</v>
      </c>
      <c r="L17" s="135">
        <v>1</v>
      </c>
      <c r="M17" s="136">
        <v>1</v>
      </c>
      <c r="N17" s="137">
        <v>7</v>
      </c>
      <c r="O17" s="169">
        <f t="shared" si="0"/>
        <v>0</v>
      </c>
      <c r="P17" s="161">
        <f t="shared" si="1"/>
        <v>0</v>
      </c>
      <c r="Q17" s="161">
        <f t="shared" si="2"/>
        <v>0</v>
      </c>
      <c r="R17" s="161">
        <f t="shared" si="3"/>
        <v>0</v>
      </c>
      <c r="S17" s="162">
        <f t="shared" si="4"/>
        <v>0</v>
      </c>
      <c r="T17" s="162">
        <f t="shared" si="5"/>
        <v>0</v>
      </c>
      <c r="U17" s="171">
        <f t="shared" si="6"/>
        <v>0</v>
      </c>
      <c r="V17" s="161">
        <v>0</v>
      </c>
      <c r="W17" s="162">
        <v>0</v>
      </c>
      <c r="X17" s="501">
        <v>0</v>
      </c>
      <c r="Y17" s="140">
        <v>0</v>
      </c>
      <c r="Z17" s="212">
        <v>0.01</v>
      </c>
    </row>
    <row r="18" spans="1:26" s="3" customFormat="1" ht="13.5" customHeight="1">
      <c r="A18" s="618">
        <v>4</v>
      </c>
      <c r="B18" s="453">
        <v>13</v>
      </c>
      <c r="C18" s="152">
        <v>0</v>
      </c>
      <c r="D18" s="232">
        <v>0</v>
      </c>
      <c r="E18" s="232">
        <v>0</v>
      </c>
      <c r="F18" s="232">
        <v>0</v>
      </c>
      <c r="G18" s="154">
        <v>0</v>
      </c>
      <c r="H18" s="154">
        <v>0</v>
      </c>
      <c r="I18" s="152">
        <v>0</v>
      </c>
      <c r="J18" s="232">
        <v>0</v>
      </c>
      <c r="K18" s="154">
        <v>0</v>
      </c>
      <c r="L18" s="152" t="s">
        <v>80</v>
      </c>
      <c r="M18" s="153">
        <v>10</v>
      </c>
      <c r="N18" s="154">
        <v>12</v>
      </c>
      <c r="O18" s="172">
        <f t="shared" si="0"/>
        <v>0</v>
      </c>
      <c r="P18" s="173">
        <f t="shared" si="1"/>
        <v>0</v>
      </c>
      <c r="Q18" s="173">
        <f t="shared" si="2"/>
        <v>0</v>
      </c>
      <c r="R18" s="173">
        <f t="shared" si="3"/>
        <v>0</v>
      </c>
      <c r="S18" s="179">
        <f t="shared" si="4"/>
        <v>0</v>
      </c>
      <c r="T18" s="179">
        <f t="shared" si="5"/>
        <v>0</v>
      </c>
      <c r="U18" s="178">
        <f t="shared" si="6"/>
        <v>0</v>
      </c>
      <c r="V18" s="173">
        <v>0</v>
      </c>
      <c r="W18" s="179">
        <v>0</v>
      </c>
      <c r="X18" s="502" t="s">
        <v>80</v>
      </c>
      <c r="Y18" s="156">
        <v>0.01</v>
      </c>
      <c r="Z18" s="250">
        <v>0.02</v>
      </c>
    </row>
    <row r="19" spans="1:26" s="3" customFormat="1" ht="13.5" customHeight="1">
      <c r="A19" s="616"/>
      <c r="B19" s="454">
        <v>14</v>
      </c>
      <c r="C19" s="121">
        <v>0</v>
      </c>
      <c r="D19" s="157">
        <v>0</v>
      </c>
      <c r="E19" s="157">
        <v>0</v>
      </c>
      <c r="F19" s="157">
        <v>0</v>
      </c>
      <c r="G19" s="123">
        <v>0</v>
      </c>
      <c r="H19" s="123">
        <v>0</v>
      </c>
      <c r="I19" s="121">
        <v>0</v>
      </c>
      <c r="J19" s="157">
        <v>0</v>
      </c>
      <c r="K19" s="123">
        <v>0</v>
      </c>
      <c r="L19" s="121">
        <v>1</v>
      </c>
      <c r="M19" s="122">
        <v>7</v>
      </c>
      <c r="N19" s="123">
        <v>5</v>
      </c>
      <c r="O19" s="165">
        <f t="shared" si="0"/>
        <v>0</v>
      </c>
      <c r="P19" s="158">
        <f t="shared" si="1"/>
        <v>0</v>
      </c>
      <c r="Q19" s="158">
        <f t="shared" si="2"/>
        <v>0</v>
      </c>
      <c r="R19" s="158">
        <f t="shared" si="3"/>
        <v>0</v>
      </c>
      <c r="S19" s="159">
        <f t="shared" si="4"/>
        <v>0</v>
      </c>
      <c r="T19" s="159">
        <f t="shared" si="5"/>
        <v>0</v>
      </c>
      <c r="U19" s="167">
        <f t="shared" si="6"/>
        <v>0</v>
      </c>
      <c r="V19" s="158">
        <v>0</v>
      </c>
      <c r="W19" s="159">
        <v>0</v>
      </c>
      <c r="X19" s="500">
        <v>0</v>
      </c>
      <c r="Y19" s="127">
        <v>0.01</v>
      </c>
      <c r="Z19" s="210">
        <v>0.01</v>
      </c>
    </row>
    <row r="20" spans="1:26" s="3" customFormat="1" ht="13.5" customHeight="1">
      <c r="A20" s="616"/>
      <c r="B20" s="454">
        <v>15</v>
      </c>
      <c r="C20" s="121">
        <v>0</v>
      </c>
      <c r="D20" s="157">
        <v>0</v>
      </c>
      <c r="E20" s="157">
        <v>0</v>
      </c>
      <c r="F20" s="157">
        <v>0</v>
      </c>
      <c r="G20" s="123">
        <v>0</v>
      </c>
      <c r="H20" s="123">
        <v>0</v>
      </c>
      <c r="I20" s="121">
        <v>0</v>
      </c>
      <c r="J20" s="157">
        <v>0</v>
      </c>
      <c r="K20" s="123">
        <v>0</v>
      </c>
      <c r="L20" s="121">
        <v>4</v>
      </c>
      <c r="M20" s="122">
        <v>7</v>
      </c>
      <c r="N20" s="123">
        <v>9</v>
      </c>
      <c r="O20" s="165">
        <f t="shared" si="0"/>
        <v>0</v>
      </c>
      <c r="P20" s="158">
        <f t="shared" si="1"/>
        <v>0</v>
      </c>
      <c r="Q20" s="158">
        <f t="shared" si="2"/>
        <v>0</v>
      </c>
      <c r="R20" s="158">
        <f t="shared" si="3"/>
        <v>0</v>
      </c>
      <c r="S20" s="159">
        <f t="shared" si="4"/>
        <v>0</v>
      </c>
      <c r="T20" s="159">
        <f t="shared" si="5"/>
        <v>0</v>
      </c>
      <c r="U20" s="167">
        <f t="shared" si="6"/>
        <v>0</v>
      </c>
      <c r="V20" s="158">
        <v>0</v>
      </c>
      <c r="W20" s="159">
        <v>0</v>
      </c>
      <c r="X20" s="500">
        <v>0.01</v>
      </c>
      <c r="Y20" s="127">
        <v>0.01</v>
      </c>
      <c r="Z20" s="210">
        <v>0.01</v>
      </c>
    </row>
    <row r="21" spans="1:26" s="3" customFormat="1" ht="13.5" customHeight="1">
      <c r="A21" s="616"/>
      <c r="B21" s="454">
        <v>16</v>
      </c>
      <c r="C21" s="121">
        <v>0</v>
      </c>
      <c r="D21" s="157">
        <v>0</v>
      </c>
      <c r="E21" s="157">
        <v>0</v>
      </c>
      <c r="F21" s="157">
        <v>0</v>
      </c>
      <c r="G21" s="123">
        <v>0</v>
      </c>
      <c r="H21" s="123">
        <v>0</v>
      </c>
      <c r="I21" s="121">
        <v>0</v>
      </c>
      <c r="J21" s="157">
        <v>0</v>
      </c>
      <c r="K21" s="123">
        <v>0</v>
      </c>
      <c r="L21" s="121">
        <v>2</v>
      </c>
      <c r="M21" s="122">
        <v>7</v>
      </c>
      <c r="N21" s="123">
        <v>9</v>
      </c>
      <c r="O21" s="165">
        <f t="shared" si="0"/>
        <v>0</v>
      </c>
      <c r="P21" s="158">
        <f t="shared" si="1"/>
        <v>0</v>
      </c>
      <c r="Q21" s="158">
        <f t="shared" si="2"/>
        <v>0</v>
      </c>
      <c r="R21" s="158">
        <f t="shared" si="3"/>
        <v>0</v>
      </c>
      <c r="S21" s="159">
        <f t="shared" si="4"/>
        <v>0</v>
      </c>
      <c r="T21" s="159">
        <f t="shared" si="5"/>
        <v>0</v>
      </c>
      <c r="U21" s="167">
        <f t="shared" si="6"/>
        <v>0</v>
      </c>
      <c r="V21" s="158">
        <v>0</v>
      </c>
      <c r="W21" s="159">
        <v>0</v>
      </c>
      <c r="X21" s="500">
        <v>0</v>
      </c>
      <c r="Y21" s="127">
        <v>0.01</v>
      </c>
      <c r="Z21" s="210">
        <v>0.01</v>
      </c>
    </row>
    <row r="22" spans="1:26" s="3" customFormat="1" ht="13.5" customHeight="1">
      <c r="A22" s="616"/>
      <c r="B22" s="456">
        <v>17</v>
      </c>
      <c r="C22" s="135">
        <v>0</v>
      </c>
      <c r="D22" s="160">
        <v>0</v>
      </c>
      <c r="E22" s="160">
        <v>0</v>
      </c>
      <c r="F22" s="160">
        <v>0</v>
      </c>
      <c r="G22" s="137">
        <v>0</v>
      </c>
      <c r="H22" s="137">
        <v>0</v>
      </c>
      <c r="I22" s="135">
        <v>0</v>
      </c>
      <c r="J22" s="160">
        <v>0</v>
      </c>
      <c r="K22" s="137">
        <v>0</v>
      </c>
      <c r="L22" s="135">
        <v>2</v>
      </c>
      <c r="M22" s="136">
        <v>3</v>
      </c>
      <c r="N22" s="137">
        <v>15</v>
      </c>
      <c r="O22" s="169">
        <f t="shared" si="0"/>
        <v>0</v>
      </c>
      <c r="P22" s="161">
        <f t="shared" si="1"/>
        <v>0</v>
      </c>
      <c r="Q22" s="161">
        <f t="shared" si="2"/>
        <v>0</v>
      </c>
      <c r="R22" s="161">
        <f t="shared" si="3"/>
        <v>0</v>
      </c>
      <c r="S22" s="162">
        <f t="shared" si="4"/>
        <v>0</v>
      </c>
      <c r="T22" s="162">
        <f t="shared" si="5"/>
        <v>0</v>
      </c>
      <c r="U22" s="171">
        <f t="shared" si="6"/>
        <v>0</v>
      </c>
      <c r="V22" s="161">
        <v>0</v>
      </c>
      <c r="W22" s="162">
        <v>0</v>
      </c>
      <c r="X22" s="501">
        <v>0</v>
      </c>
      <c r="Y22" s="140">
        <v>0</v>
      </c>
      <c r="Z22" s="212">
        <v>0.02</v>
      </c>
    </row>
    <row r="23" spans="1:26" s="3" customFormat="1" ht="13.5" customHeight="1">
      <c r="A23" s="618">
        <v>5</v>
      </c>
      <c r="B23" s="561">
        <v>18</v>
      </c>
      <c r="C23" s="121">
        <v>0</v>
      </c>
      <c r="D23" s="157">
        <v>0</v>
      </c>
      <c r="E23" s="157">
        <v>0</v>
      </c>
      <c r="F23" s="157">
        <v>0</v>
      </c>
      <c r="G23" s="123">
        <v>0</v>
      </c>
      <c r="H23" s="123">
        <v>0</v>
      </c>
      <c r="I23" s="121">
        <v>0</v>
      </c>
      <c r="J23" s="157">
        <v>0</v>
      </c>
      <c r="K23" s="123">
        <v>0</v>
      </c>
      <c r="L23" s="121">
        <v>2</v>
      </c>
      <c r="M23" s="122">
        <v>3</v>
      </c>
      <c r="N23" s="123">
        <v>2</v>
      </c>
      <c r="O23" s="165">
        <f t="shared" si="0"/>
        <v>0</v>
      </c>
      <c r="P23" s="158">
        <f t="shared" si="1"/>
        <v>0</v>
      </c>
      <c r="Q23" s="158">
        <f t="shared" si="2"/>
        <v>0</v>
      </c>
      <c r="R23" s="158">
        <f t="shared" si="3"/>
        <v>0</v>
      </c>
      <c r="S23" s="159">
        <f t="shared" si="4"/>
        <v>0</v>
      </c>
      <c r="T23" s="159">
        <f t="shared" si="5"/>
        <v>0</v>
      </c>
      <c r="U23" s="167">
        <f t="shared" si="6"/>
        <v>0</v>
      </c>
      <c r="V23" s="158">
        <v>0</v>
      </c>
      <c r="W23" s="159">
        <v>0</v>
      </c>
      <c r="X23" s="500">
        <v>0</v>
      </c>
      <c r="Y23" s="127">
        <v>0</v>
      </c>
      <c r="Z23" s="210">
        <v>0</v>
      </c>
    </row>
    <row r="24" spans="1:26" s="3" customFormat="1" ht="13.5" customHeight="1">
      <c r="A24" s="616"/>
      <c r="B24" s="561">
        <v>19</v>
      </c>
      <c r="C24" s="121">
        <v>0</v>
      </c>
      <c r="D24" s="157">
        <v>0</v>
      </c>
      <c r="E24" s="157">
        <v>0</v>
      </c>
      <c r="F24" s="157">
        <v>0</v>
      </c>
      <c r="G24" s="123">
        <v>0</v>
      </c>
      <c r="H24" s="123">
        <v>0</v>
      </c>
      <c r="I24" s="121">
        <v>0</v>
      </c>
      <c r="J24" s="157">
        <v>0</v>
      </c>
      <c r="K24" s="123">
        <v>0</v>
      </c>
      <c r="L24" s="121">
        <v>2</v>
      </c>
      <c r="M24" s="122">
        <v>2</v>
      </c>
      <c r="N24" s="123">
        <v>7</v>
      </c>
      <c r="O24" s="165">
        <f t="shared" si="0"/>
        <v>0</v>
      </c>
      <c r="P24" s="158">
        <f t="shared" si="1"/>
        <v>0</v>
      </c>
      <c r="Q24" s="158">
        <f t="shared" si="2"/>
        <v>0</v>
      </c>
      <c r="R24" s="158">
        <f t="shared" si="3"/>
        <v>0</v>
      </c>
      <c r="S24" s="159">
        <f t="shared" si="4"/>
        <v>0</v>
      </c>
      <c r="T24" s="159">
        <f t="shared" si="5"/>
        <v>0</v>
      </c>
      <c r="U24" s="167">
        <f t="shared" si="6"/>
        <v>0</v>
      </c>
      <c r="V24" s="158">
        <v>0</v>
      </c>
      <c r="W24" s="159">
        <v>0</v>
      </c>
      <c r="X24" s="500">
        <v>0</v>
      </c>
      <c r="Y24" s="127">
        <v>0</v>
      </c>
      <c r="Z24" s="210">
        <v>0.01</v>
      </c>
    </row>
    <row r="25" spans="1:26" s="3" customFormat="1" ht="13.5" customHeight="1">
      <c r="A25" s="616"/>
      <c r="B25" s="459">
        <v>20</v>
      </c>
      <c r="C25" s="121">
        <v>0</v>
      </c>
      <c r="D25" s="157">
        <v>0</v>
      </c>
      <c r="E25" s="157">
        <v>0</v>
      </c>
      <c r="F25" s="157">
        <v>0</v>
      </c>
      <c r="G25" s="123">
        <v>0</v>
      </c>
      <c r="H25" s="123">
        <v>0</v>
      </c>
      <c r="I25" s="121">
        <v>0</v>
      </c>
      <c r="J25" s="157">
        <v>0</v>
      </c>
      <c r="K25" s="123">
        <v>0</v>
      </c>
      <c r="L25" s="121">
        <v>4</v>
      </c>
      <c r="M25" s="122">
        <v>2</v>
      </c>
      <c r="N25" s="123">
        <v>9</v>
      </c>
      <c r="O25" s="165">
        <f t="shared" si="0"/>
        <v>0</v>
      </c>
      <c r="P25" s="158">
        <f t="shared" si="1"/>
        <v>0</v>
      </c>
      <c r="Q25" s="158">
        <f t="shared" si="2"/>
        <v>0</v>
      </c>
      <c r="R25" s="158">
        <f t="shared" si="3"/>
        <v>0</v>
      </c>
      <c r="S25" s="159">
        <f t="shared" si="4"/>
        <v>0</v>
      </c>
      <c r="T25" s="159">
        <f t="shared" si="5"/>
        <v>0</v>
      </c>
      <c r="U25" s="167">
        <f t="shared" si="6"/>
        <v>0</v>
      </c>
      <c r="V25" s="158">
        <v>0</v>
      </c>
      <c r="W25" s="159">
        <v>0</v>
      </c>
      <c r="X25" s="500">
        <v>0.01</v>
      </c>
      <c r="Y25" s="127">
        <v>0</v>
      </c>
      <c r="Z25" s="210">
        <v>0.01</v>
      </c>
    </row>
    <row r="26" spans="1:26" s="3" customFormat="1" ht="13.5" customHeight="1">
      <c r="A26" s="617"/>
      <c r="B26" s="455">
        <v>21</v>
      </c>
      <c r="C26" s="135">
        <v>0</v>
      </c>
      <c r="D26" s="160">
        <v>0</v>
      </c>
      <c r="E26" s="160">
        <v>0</v>
      </c>
      <c r="F26" s="160">
        <v>0</v>
      </c>
      <c r="G26" s="137">
        <v>0</v>
      </c>
      <c r="H26" s="137">
        <v>0</v>
      </c>
      <c r="I26" s="135">
        <v>0</v>
      </c>
      <c r="J26" s="160">
        <v>0</v>
      </c>
      <c r="K26" s="137">
        <v>1</v>
      </c>
      <c r="L26" s="135">
        <v>2</v>
      </c>
      <c r="M26" s="136">
        <v>2</v>
      </c>
      <c r="N26" s="137">
        <v>8</v>
      </c>
      <c r="O26" s="169">
        <f t="shared" si="0"/>
        <v>0</v>
      </c>
      <c r="P26" s="161">
        <f t="shared" si="1"/>
        <v>0</v>
      </c>
      <c r="Q26" s="161">
        <f t="shared" si="2"/>
        <v>0</v>
      </c>
      <c r="R26" s="161">
        <f t="shared" si="3"/>
        <v>0</v>
      </c>
      <c r="S26" s="162">
        <f t="shared" si="4"/>
        <v>0</v>
      </c>
      <c r="T26" s="162">
        <f t="shared" si="5"/>
        <v>0</v>
      </c>
      <c r="U26" s="171">
        <f t="shared" si="6"/>
        <v>0</v>
      </c>
      <c r="V26" s="161">
        <v>0</v>
      </c>
      <c r="W26" s="162">
        <v>0.125</v>
      </c>
      <c r="X26" s="501">
        <v>0</v>
      </c>
      <c r="Y26" s="140">
        <v>0</v>
      </c>
      <c r="Z26" s="212">
        <v>0.01</v>
      </c>
    </row>
    <row r="27" spans="1:26" s="3" customFormat="1" ht="13.5" customHeight="1">
      <c r="A27" s="616">
        <v>6</v>
      </c>
      <c r="B27" s="454">
        <v>22</v>
      </c>
      <c r="C27" s="121">
        <v>0</v>
      </c>
      <c r="D27" s="157">
        <v>0</v>
      </c>
      <c r="E27" s="157">
        <v>0</v>
      </c>
      <c r="F27" s="157">
        <v>0</v>
      </c>
      <c r="G27" s="123">
        <v>0</v>
      </c>
      <c r="H27" s="123">
        <v>0</v>
      </c>
      <c r="I27" s="121">
        <v>0</v>
      </c>
      <c r="J27" s="157">
        <v>0</v>
      </c>
      <c r="K27" s="123">
        <v>0</v>
      </c>
      <c r="L27" s="121">
        <v>1</v>
      </c>
      <c r="M27" s="122">
        <v>4</v>
      </c>
      <c r="N27" s="123">
        <v>5</v>
      </c>
      <c r="O27" s="165">
        <f t="shared" si="0"/>
        <v>0</v>
      </c>
      <c r="P27" s="158">
        <f t="shared" si="1"/>
        <v>0</v>
      </c>
      <c r="Q27" s="158">
        <f t="shared" si="2"/>
        <v>0</v>
      </c>
      <c r="R27" s="158">
        <f t="shared" si="3"/>
        <v>0</v>
      </c>
      <c r="S27" s="159">
        <f t="shared" si="4"/>
        <v>0</v>
      </c>
      <c r="T27" s="159">
        <f t="shared" si="5"/>
        <v>0</v>
      </c>
      <c r="U27" s="167">
        <f t="shared" si="6"/>
        <v>0</v>
      </c>
      <c r="V27" s="158">
        <v>0</v>
      </c>
      <c r="W27" s="159">
        <v>0</v>
      </c>
      <c r="X27" s="500">
        <v>0</v>
      </c>
      <c r="Y27" s="127">
        <v>0.01</v>
      </c>
      <c r="Z27" s="210">
        <v>0.01</v>
      </c>
    </row>
    <row r="28" spans="1:26" s="3" customFormat="1" ht="13.5" customHeight="1">
      <c r="A28" s="616"/>
      <c r="B28" s="454">
        <v>23</v>
      </c>
      <c r="C28" s="121">
        <v>0</v>
      </c>
      <c r="D28" s="157">
        <v>0</v>
      </c>
      <c r="E28" s="157">
        <v>0</v>
      </c>
      <c r="F28" s="157">
        <v>0</v>
      </c>
      <c r="G28" s="123">
        <v>0</v>
      </c>
      <c r="H28" s="123">
        <v>0</v>
      </c>
      <c r="I28" s="121">
        <v>0</v>
      </c>
      <c r="J28" s="157">
        <v>1</v>
      </c>
      <c r="K28" s="123">
        <v>0</v>
      </c>
      <c r="L28" s="121" t="s">
        <v>80</v>
      </c>
      <c r="M28" s="122">
        <v>1</v>
      </c>
      <c r="N28" s="123">
        <v>15</v>
      </c>
      <c r="O28" s="165">
        <f t="shared" si="0"/>
        <v>0</v>
      </c>
      <c r="P28" s="158">
        <f t="shared" si="1"/>
        <v>0</v>
      </c>
      <c r="Q28" s="158">
        <f t="shared" si="2"/>
        <v>0</v>
      </c>
      <c r="R28" s="158">
        <f t="shared" si="3"/>
        <v>0</v>
      </c>
      <c r="S28" s="159">
        <f t="shared" si="4"/>
        <v>0</v>
      </c>
      <c r="T28" s="159">
        <f t="shared" si="5"/>
        <v>0</v>
      </c>
      <c r="U28" s="167">
        <f t="shared" si="6"/>
        <v>0</v>
      </c>
      <c r="V28" s="158">
        <v>0.125</v>
      </c>
      <c r="W28" s="159">
        <v>0</v>
      </c>
      <c r="X28" s="500" t="s">
        <v>80</v>
      </c>
      <c r="Y28" s="127">
        <v>0</v>
      </c>
      <c r="Z28" s="210">
        <v>0.02</v>
      </c>
    </row>
    <row r="29" spans="1:26" s="3" customFormat="1" ht="13.5" customHeight="1">
      <c r="A29" s="616"/>
      <c r="B29" s="454">
        <v>24</v>
      </c>
      <c r="C29" s="121">
        <v>0</v>
      </c>
      <c r="D29" s="157">
        <v>0</v>
      </c>
      <c r="E29" s="157">
        <v>0</v>
      </c>
      <c r="F29" s="157">
        <v>0</v>
      </c>
      <c r="G29" s="123">
        <v>0</v>
      </c>
      <c r="H29" s="123">
        <v>0</v>
      </c>
      <c r="I29" s="121">
        <v>0</v>
      </c>
      <c r="J29" s="157">
        <v>0</v>
      </c>
      <c r="K29" s="123">
        <v>0</v>
      </c>
      <c r="L29" s="121">
        <v>2</v>
      </c>
      <c r="M29" s="122">
        <v>2</v>
      </c>
      <c r="N29" s="123">
        <v>11</v>
      </c>
      <c r="O29" s="165">
        <f t="shared" si="0"/>
        <v>0</v>
      </c>
      <c r="P29" s="158">
        <f t="shared" si="1"/>
        <v>0</v>
      </c>
      <c r="Q29" s="158">
        <f t="shared" si="2"/>
        <v>0</v>
      </c>
      <c r="R29" s="158">
        <f t="shared" si="3"/>
        <v>0</v>
      </c>
      <c r="S29" s="159">
        <f t="shared" si="4"/>
        <v>0</v>
      </c>
      <c r="T29" s="159">
        <f t="shared" si="5"/>
        <v>0</v>
      </c>
      <c r="U29" s="167">
        <f t="shared" si="6"/>
        <v>0</v>
      </c>
      <c r="V29" s="158">
        <v>0</v>
      </c>
      <c r="W29" s="159">
        <v>0</v>
      </c>
      <c r="X29" s="500">
        <v>0</v>
      </c>
      <c r="Y29" s="127">
        <v>0</v>
      </c>
      <c r="Z29" s="210">
        <v>0.02</v>
      </c>
    </row>
    <row r="30" spans="1:26" s="3" customFormat="1" ht="13.5" customHeight="1">
      <c r="A30" s="616"/>
      <c r="B30" s="454">
        <v>25</v>
      </c>
      <c r="C30" s="121">
        <v>0</v>
      </c>
      <c r="D30" s="157">
        <v>0</v>
      </c>
      <c r="E30" s="157">
        <v>0</v>
      </c>
      <c r="F30" s="157">
        <v>0</v>
      </c>
      <c r="G30" s="123">
        <v>0</v>
      </c>
      <c r="H30" s="123">
        <v>0</v>
      </c>
      <c r="I30" s="121">
        <v>0</v>
      </c>
      <c r="J30" s="157">
        <v>0</v>
      </c>
      <c r="K30" s="123">
        <v>0</v>
      </c>
      <c r="L30" s="121">
        <v>3</v>
      </c>
      <c r="M30" s="122">
        <v>5</v>
      </c>
      <c r="N30" s="123">
        <v>7</v>
      </c>
      <c r="O30" s="165">
        <f t="shared" si="0"/>
        <v>0</v>
      </c>
      <c r="P30" s="158">
        <f t="shared" si="1"/>
        <v>0</v>
      </c>
      <c r="Q30" s="158">
        <f t="shared" si="2"/>
        <v>0</v>
      </c>
      <c r="R30" s="158">
        <f t="shared" si="3"/>
        <v>0</v>
      </c>
      <c r="S30" s="159">
        <f t="shared" si="4"/>
        <v>0</v>
      </c>
      <c r="T30" s="159">
        <f t="shared" si="5"/>
        <v>0</v>
      </c>
      <c r="U30" s="167">
        <f t="shared" si="6"/>
        <v>0</v>
      </c>
      <c r="V30" s="158">
        <v>0</v>
      </c>
      <c r="W30" s="159">
        <v>0</v>
      </c>
      <c r="X30" s="500">
        <v>0</v>
      </c>
      <c r="Y30" s="127">
        <v>0.01</v>
      </c>
      <c r="Z30" s="210">
        <v>0.01</v>
      </c>
    </row>
    <row r="31" spans="1:26" s="3" customFormat="1" ht="13.5" customHeight="1">
      <c r="A31" s="618">
        <v>7</v>
      </c>
      <c r="B31" s="453">
        <v>26</v>
      </c>
      <c r="C31" s="152">
        <v>0</v>
      </c>
      <c r="D31" s="232">
        <v>0</v>
      </c>
      <c r="E31" s="232">
        <v>0</v>
      </c>
      <c r="F31" s="232">
        <v>0</v>
      </c>
      <c r="G31" s="154">
        <v>0</v>
      </c>
      <c r="H31" s="154">
        <v>0</v>
      </c>
      <c r="I31" s="152">
        <v>0</v>
      </c>
      <c r="J31" s="232">
        <v>0</v>
      </c>
      <c r="K31" s="154">
        <v>0</v>
      </c>
      <c r="L31" s="152">
        <v>3</v>
      </c>
      <c r="M31" s="153">
        <v>5</v>
      </c>
      <c r="N31" s="154">
        <v>7</v>
      </c>
      <c r="O31" s="172">
        <f t="shared" si="0"/>
        <v>0</v>
      </c>
      <c r="P31" s="173">
        <f t="shared" si="1"/>
        <v>0</v>
      </c>
      <c r="Q31" s="173">
        <f t="shared" si="2"/>
        <v>0</v>
      </c>
      <c r="R31" s="173">
        <f t="shared" si="3"/>
        <v>0</v>
      </c>
      <c r="S31" s="179">
        <f t="shared" si="4"/>
        <v>0</v>
      </c>
      <c r="T31" s="179">
        <f t="shared" si="5"/>
        <v>0</v>
      </c>
      <c r="U31" s="178">
        <f t="shared" si="6"/>
        <v>0</v>
      </c>
      <c r="V31" s="173">
        <v>0</v>
      </c>
      <c r="W31" s="179">
        <v>0</v>
      </c>
      <c r="X31" s="502">
        <v>0</v>
      </c>
      <c r="Y31" s="156">
        <v>0.01</v>
      </c>
      <c r="Z31" s="250">
        <v>0.01</v>
      </c>
    </row>
    <row r="32" spans="1:26" s="3" customFormat="1" ht="13.5" customHeight="1">
      <c r="A32" s="616"/>
      <c r="B32" s="454">
        <v>27</v>
      </c>
      <c r="C32" s="121">
        <v>0</v>
      </c>
      <c r="D32" s="157">
        <v>0</v>
      </c>
      <c r="E32" s="157">
        <v>0</v>
      </c>
      <c r="F32" s="157">
        <v>0</v>
      </c>
      <c r="G32" s="123">
        <v>0</v>
      </c>
      <c r="H32" s="123">
        <v>0</v>
      </c>
      <c r="I32" s="121">
        <v>0</v>
      </c>
      <c r="J32" s="157">
        <v>1</v>
      </c>
      <c r="K32" s="123">
        <v>0</v>
      </c>
      <c r="L32" s="121">
        <v>4</v>
      </c>
      <c r="M32" s="122">
        <v>2</v>
      </c>
      <c r="N32" s="123">
        <v>6</v>
      </c>
      <c r="O32" s="165">
        <f t="shared" si="0"/>
        <v>0</v>
      </c>
      <c r="P32" s="158">
        <f t="shared" si="1"/>
        <v>0</v>
      </c>
      <c r="Q32" s="158">
        <f t="shared" si="2"/>
        <v>0</v>
      </c>
      <c r="R32" s="158">
        <f t="shared" si="3"/>
        <v>0</v>
      </c>
      <c r="S32" s="159">
        <f t="shared" si="4"/>
        <v>0</v>
      </c>
      <c r="T32" s="159">
        <f t="shared" si="5"/>
        <v>0</v>
      </c>
      <c r="U32" s="167">
        <f t="shared" si="6"/>
        <v>0</v>
      </c>
      <c r="V32" s="158">
        <v>0.125</v>
      </c>
      <c r="W32" s="159">
        <v>0</v>
      </c>
      <c r="X32" s="500">
        <v>0.01</v>
      </c>
      <c r="Y32" s="127">
        <v>0</v>
      </c>
      <c r="Z32" s="210">
        <v>0.01</v>
      </c>
    </row>
    <row r="33" spans="1:26" s="3" customFormat="1" ht="13.5" customHeight="1">
      <c r="A33" s="616"/>
      <c r="B33" s="454">
        <v>28</v>
      </c>
      <c r="C33" s="121">
        <v>0</v>
      </c>
      <c r="D33" s="157">
        <v>0</v>
      </c>
      <c r="E33" s="157">
        <v>0</v>
      </c>
      <c r="F33" s="157">
        <v>0</v>
      </c>
      <c r="G33" s="123">
        <v>0</v>
      </c>
      <c r="H33" s="123">
        <v>0</v>
      </c>
      <c r="I33" s="121">
        <v>0</v>
      </c>
      <c r="J33" s="157">
        <v>2</v>
      </c>
      <c r="K33" s="123">
        <v>0</v>
      </c>
      <c r="L33" s="121">
        <v>7</v>
      </c>
      <c r="M33" s="122">
        <v>8</v>
      </c>
      <c r="N33" s="123">
        <v>5</v>
      </c>
      <c r="O33" s="165">
        <f t="shared" si="0"/>
        <v>0</v>
      </c>
      <c r="P33" s="158">
        <f t="shared" si="1"/>
        <v>0</v>
      </c>
      <c r="Q33" s="158">
        <f t="shared" si="2"/>
        <v>0</v>
      </c>
      <c r="R33" s="158">
        <f t="shared" si="3"/>
        <v>0</v>
      </c>
      <c r="S33" s="159">
        <f t="shared" si="4"/>
        <v>0</v>
      </c>
      <c r="T33" s="159">
        <f t="shared" si="5"/>
        <v>0</v>
      </c>
      <c r="U33" s="167">
        <f t="shared" si="6"/>
        <v>0</v>
      </c>
      <c r="V33" s="158">
        <v>0.25</v>
      </c>
      <c r="W33" s="159">
        <v>0</v>
      </c>
      <c r="X33" s="500">
        <v>0.01</v>
      </c>
      <c r="Y33" s="127">
        <v>0.01</v>
      </c>
      <c r="Z33" s="210">
        <v>0.01</v>
      </c>
    </row>
    <row r="34" spans="1:26" s="3" customFormat="1" ht="13.5" customHeight="1">
      <c r="A34" s="616"/>
      <c r="B34" s="454">
        <v>29</v>
      </c>
      <c r="C34" s="121">
        <v>0</v>
      </c>
      <c r="D34" s="157">
        <v>0</v>
      </c>
      <c r="E34" s="157">
        <v>0</v>
      </c>
      <c r="F34" s="157">
        <v>0</v>
      </c>
      <c r="G34" s="123">
        <v>0</v>
      </c>
      <c r="H34" s="123">
        <v>0</v>
      </c>
      <c r="I34" s="121">
        <v>0</v>
      </c>
      <c r="J34" s="157">
        <v>0</v>
      </c>
      <c r="K34" s="123">
        <v>0</v>
      </c>
      <c r="L34" s="121">
        <v>5</v>
      </c>
      <c r="M34" s="122">
        <v>4</v>
      </c>
      <c r="N34" s="123">
        <v>9</v>
      </c>
      <c r="O34" s="165">
        <f t="shared" si="0"/>
        <v>0</v>
      </c>
      <c r="P34" s="158">
        <f t="shared" si="1"/>
        <v>0</v>
      </c>
      <c r="Q34" s="158">
        <f t="shared" si="2"/>
        <v>0</v>
      </c>
      <c r="R34" s="158">
        <f t="shared" si="3"/>
        <v>0</v>
      </c>
      <c r="S34" s="159">
        <f t="shared" si="4"/>
        <v>0</v>
      </c>
      <c r="T34" s="159">
        <f t="shared" si="5"/>
        <v>0</v>
      </c>
      <c r="U34" s="167">
        <f t="shared" si="6"/>
        <v>0</v>
      </c>
      <c r="V34" s="158">
        <v>0</v>
      </c>
      <c r="W34" s="159">
        <v>0</v>
      </c>
      <c r="X34" s="500">
        <v>0.01</v>
      </c>
      <c r="Y34" s="127">
        <v>0.01</v>
      </c>
      <c r="Z34" s="210">
        <v>0.01</v>
      </c>
    </row>
    <row r="35" spans="1:26" s="3" customFormat="1" ht="13.5" customHeight="1">
      <c r="A35" s="617"/>
      <c r="B35" s="456">
        <v>30</v>
      </c>
      <c r="C35" s="135">
        <v>0</v>
      </c>
      <c r="D35" s="160">
        <v>0</v>
      </c>
      <c r="E35" s="160">
        <v>0</v>
      </c>
      <c r="F35" s="160">
        <v>0</v>
      </c>
      <c r="G35" s="137">
        <v>0</v>
      </c>
      <c r="H35" s="137">
        <v>0</v>
      </c>
      <c r="I35" s="135">
        <v>0</v>
      </c>
      <c r="J35" s="160">
        <v>0</v>
      </c>
      <c r="K35" s="137">
        <v>0</v>
      </c>
      <c r="L35" s="135">
        <v>4</v>
      </c>
      <c r="M35" s="136">
        <v>4</v>
      </c>
      <c r="N35" s="137">
        <v>3</v>
      </c>
      <c r="O35" s="169">
        <f t="shared" si="0"/>
        <v>0</v>
      </c>
      <c r="P35" s="161">
        <f t="shared" si="1"/>
        <v>0</v>
      </c>
      <c r="Q35" s="161">
        <f t="shared" si="2"/>
        <v>0</v>
      </c>
      <c r="R35" s="161">
        <f t="shared" si="3"/>
        <v>0</v>
      </c>
      <c r="S35" s="162">
        <f t="shared" si="4"/>
        <v>0</v>
      </c>
      <c r="T35" s="162">
        <f t="shared" si="5"/>
        <v>0</v>
      </c>
      <c r="U35" s="171">
        <f t="shared" si="6"/>
        <v>0</v>
      </c>
      <c r="V35" s="161">
        <v>0</v>
      </c>
      <c r="W35" s="162">
        <v>0</v>
      </c>
      <c r="X35" s="501">
        <v>0.01</v>
      </c>
      <c r="Y35" s="140">
        <v>0.01</v>
      </c>
      <c r="Z35" s="212">
        <v>0</v>
      </c>
    </row>
    <row r="36" spans="1:26" s="3" customFormat="1" ht="13.5" customHeight="1">
      <c r="A36" s="616">
        <v>8</v>
      </c>
      <c r="B36" s="454">
        <v>31</v>
      </c>
      <c r="C36" s="121">
        <v>0</v>
      </c>
      <c r="D36" s="157">
        <v>0</v>
      </c>
      <c r="E36" s="157">
        <v>0</v>
      </c>
      <c r="F36" s="157">
        <v>0</v>
      </c>
      <c r="G36" s="123">
        <v>0</v>
      </c>
      <c r="H36" s="123">
        <v>0</v>
      </c>
      <c r="I36" s="121">
        <v>0</v>
      </c>
      <c r="J36" s="157">
        <v>0</v>
      </c>
      <c r="K36" s="123">
        <v>0</v>
      </c>
      <c r="L36" s="121">
        <v>4</v>
      </c>
      <c r="M36" s="122">
        <v>2</v>
      </c>
      <c r="N36" s="123">
        <v>15</v>
      </c>
      <c r="O36" s="165">
        <f t="shared" si="0"/>
        <v>0</v>
      </c>
      <c r="P36" s="158">
        <f t="shared" si="1"/>
        <v>0</v>
      </c>
      <c r="Q36" s="158">
        <f t="shared" si="2"/>
        <v>0</v>
      </c>
      <c r="R36" s="158">
        <f t="shared" si="3"/>
        <v>0</v>
      </c>
      <c r="S36" s="159">
        <f t="shared" si="4"/>
        <v>0</v>
      </c>
      <c r="T36" s="159">
        <f t="shared" si="5"/>
        <v>0</v>
      </c>
      <c r="U36" s="167">
        <f t="shared" si="6"/>
        <v>0</v>
      </c>
      <c r="V36" s="158">
        <v>0</v>
      </c>
      <c r="W36" s="159">
        <v>0</v>
      </c>
      <c r="X36" s="500">
        <v>0.01</v>
      </c>
      <c r="Y36" s="127">
        <v>0</v>
      </c>
      <c r="Z36" s="210">
        <v>0.02</v>
      </c>
    </row>
    <row r="37" spans="1:26" s="3" customFormat="1" ht="13.5" customHeight="1">
      <c r="A37" s="616"/>
      <c r="B37" s="459">
        <v>32</v>
      </c>
      <c r="C37" s="121">
        <v>0</v>
      </c>
      <c r="D37" s="157">
        <v>0</v>
      </c>
      <c r="E37" s="157">
        <v>0</v>
      </c>
      <c r="F37" s="157">
        <v>0</v>
      </c>
      <c r="G37" s="123">
        <v>0</v>
      </c>
      <c r="H37" s="123">
        <v>0</v>
      </c>
      <c r="I37" s="121">
        <v>0</v>
      </c>
      <c r="J37" s="157">
        <v>0</v>
      </c>
      <c r="K37" s="123">
        <v>0</v>
      </c>
      <c r="L37" s="121">
        <v>2</v>
      </c>
      <c r="M37" s="122">
        <v>1</v>
      </c>
      <c r="N37" s="123">
        <v>6</v>
      </c>
      <c r="O37" s="165">
        <f t="shared" si="0"/>
        <v>0</v>
      </c>
      <c r="P37" s="158">
        <f t="shared" si="1"/>
        <v>0</v>
      </c>
      <c r="Q37" s="158">
        <f t="shared" si="2"/>
        <v>0</v>
      </c>
      <c r="R37" s="158">
        <f t="shared" si="3"/>
        <v>0</v>
      </c>
      <c r="S37" s="159">
        <f t="shared" si="4"/>
        <v>0</v>
      </c>
      <c r="T37" s="159">
        <f t="shared" si="5"/>
        <v>0</v>
      </c>
      <c r="U37" s="167">
        <f t="shared" si="6"/>
        <v>0</v>
      </c>
      <c r="V37" s="158">
        <v>0</v>
      </c>
      <c r="W37" s="159">
        <v>0</v>
      </c>
      <c r="X37" s="500">
        <v>0</v>
      </c>
      <c r="Y37" s="127">
        <v>0</v>
      </c>
      <c r="Z37" s="210">
        <v>0.01</v>
      </c>
    </row>
    <row r="38" spans="1:26" s="3" customFormat="1" ht="13.5" customHeight="1">
      <c r="A38" s="616"/>
      <c r="B38" s="454">
        <v>33</v>
      </c>
      <c r="C38" s="121">
        <v>0</v>
      </c>
      <c r="D38" s="157">
        <v>0</v>
      </c>
      <c r="E38" s="157">
        <v>0</v>
      </c>
      <c r="F38" s="157">
        <v>0</v>
      </c>
      <c r="G38" s="123">
        <v>0</v>
      </c>
      <c r="H38" s="123">
        <v>0</v>
      </c>
      <c r="I38" s="121">
        <v>0</v>
      </c>
      <c r="J38" s="157">
        <v>0</v>
      </c>
      <c r="K38" s="123">
        <v>0</v>
      </c>
      <c r="L38" s="121">
        <v>6</v>
      </c>
      <c r="M38" s="122">
        <v>1</v>
      </c>
      <c r="N38" s="123">
        <v>1</v>
      </c>
      <c r="O38" s="165">
        <f aca="true" t="shared" si="7" ref="O38:O56">C38</f>
        <v>0</v>
      </c>
      <c r="P38" s="158">
        <f aca="true" t="shared" si="8" ref="P38:P56">D38</f>
        <v>0</v>
      </c>
      <c r="Q38" s="158">
        <f aca="true" t="shared" si="9" ref="Q38:Q55">E38/3</f>
        <v>0</v>
      </c>
      <c r="R38" s="158">
        <f aca="true" t="shared" si="10" ref="R38:R55">F38</f>
        <v>0</v>
      </c>
      <c r="S38" s="159">
        <f aca="true" t="shared" si="11" ref="S38:S55">G38/1</f>
        <v>0</v>
      </c>
      <c r="T38" s="159">
        <f aca="true" t="shared" si="12" ref="T38:T56">H38</f>
        <v>0</v>
      </c>
      <c r="U38" s="167">
        <f aca="true" t="shared" si="13" ref="U38:U56">I38/8</f>
        <v>0</v>
      </c>
      <c r="V38" s="158">
        <v>0</v>
      </c>
      <c r="W38" s="159">
        <v>0</v>
      </c>
      <c r="X38" s="500">
        <v>0.01</v>
      </c>
      <c r="Y38" s="127">
        <v>0</v>
      </c>
      <c r="Z38" s="210">
        <v>0</v>
      </c>
    </row>
    <row r="39" spans="1:26" s="3" customFormat="1" ht="13.5" customHeight="1">
      <c r="A39" s="616"/>
      <c r="B39" s="454">
        <v>34</v>
      </c>
      <c r="C39" s="121">
        <v>0</v>
      </c>
      <c r="D39" s="157">
        <v>0</v>
      </c>
      <c r="E39" s="157">
        <v>0</v>
      </c>
      <c r="F39" s="157">
        <v>0</v>
      </c>
      <c r="G39" s="123">
        <v>0</v>
      </c>
      <c r="H39" s="123">
        <v>0</v>
      </c>
      <c r="I39" s="121">
        <v>0</v>
      </c>
      <c r="J39" s="157">
        <v>0</v>
      </c>
      <c r="K39" s="123">
        <v>0</v>
      </c>
      <c r="L39" s="121">
        <v>3</v>
      </c>
      <c r="M39" s="122">
        <v>6</v>
      </c>
      <c r="N39" s="123">
        <v>6</v>
      </c>
      <c r="O39" s="165">
        <f t="shared" si="7"/>
        <v>0</v>
      </c>
      <c r="P39" s="158">
        <f t="shared" si="8"/>
        <v>0</v>
      </c>
      <c r="Q39" s="158">
        <f t="shared" si="9"/>
        <v>0</v>
      </c>
      <c r="R39" s="158">
        <f t="shared" si="10"/>
        <v>0</v>
      </c>
      <c r="S39" s="159">
        <f t="shared" si="11"/>
        <v>0</v>
      </c>
      <c r="T39" s="159">
        <f t="shared" si="12"/>
        <v>0</v>
      </c>
      <c r="U39" s="167">
        <f t="shared" si="13"/>
        <v>0</v>
      </c>
      <c r="V39" s="158">
        <v>0</v>
      </c>
      <c r="W39" s="159">
        <v>0</v>
      </c>
      <c r="X39" s="500">
        <v>0</v>
      </c>
      <c r="Y39" s="127">
        <v>0.01</v>
      </c>
      <c r="Z39" s="210">
        <v>0.01</v>
      </c>
    </row>
    <row r="40" spans="1:26" s="3" customFormat="1" ht="13.5" customHeight="1">
      <c r="A40" s="618">
        <v>9</v>
      </c>
      <c r="B40" s="471">
        <v>35</v>
      </c>
      <c r="C40" s="152">
        <v>0</v>
      </c>
      <c r="D40" s="232">
        <v>0</v>
      </c>
      <c r="E40" s="232">
        <v>0</v>
      </c>
      <c r="F40" s="232">
        <v>0</v>
      </c>
      <c r="G40" s="154">
        <v>0</v>
      </c>
      <c r="H40" s="154">
        <v>0</v>
      </c>
      <c r="I40" s="152">
        <v>0</v>
      </c>
      <c r="J40" s="232">
        <v>0</v>
      </c>
      <c r="K40" s="154">
        <v>0</v>
      </c>
      <c r="L40" s="152">
        <v>4</v>
      </c>
      <c r="M40" s="153">
        <v>4</v>
      </c>
      <c r="N40" s="154">
        <v>9</v>
      </c>
      <c r="O40" s="172">
        <f t="shared" si="7"/>
        <v>0</v>
      </c>
      <c r="P40" s="173">
        <f t="shared" si="8"/>
        <v>0</v>
      </c>
      <c r="Q40" s="173">
        <f t="shared" si="9"/>
        <v>0</v>
      </c>
      <c r="R40" s="173">
        <f t="shared" si="10"/>
        <v>0</v>
      </c>
      <c r="S40" s="179">
        <f t="shared" si="11"/>
        <v>0</v>
      </c>
      <c r="T40" s="179">
        <f t="shared" si="12"/>
        <v>0</v>
      </c>
      <c r="U40" s="178">
        <f t="shared" si="13"/>
        <v>0</v>
      </c>
      <c r="V40" s="173">
        <v>0</v>
      </c>
      <c r="W40" s="179">
        <v>0</v>
      </c>
      <c r="X40" s="502">
        <v>0.01</v>
      </c>
      <c r="Y40" s="156">
        <v>0.01</v>
      </c>
      <c r="Z40" s="250">
        <v>0.01</v>
      </c>
    </row>
    <row r="41" spans="1:26" s="3" customFormat="1" ht="13.5" customHeight="1">
      <c r="A41" s="616"/>
      <c r="B41" s="557">
        <v>36</v>
      </c>
      <c r="C41" s="121">
        <v>0</v>
      </c>
      <c r="D41" s="157">
        <v>0</v>
      </c>
      <c r="E41" s="157">
        <v>0</v>
      </c>
      <c r="F41" s="157">
        <v>0</v>
      </c>
      <c r="G41" s="123">
        <v>0</v>
      </c>
      <c r="H41" s="123">
        <v>0</v>
      </c>
      <c r="I41" s="121">
        <v>0</v>
      </c>
      <c r="J41" s="157">
        <v>0</v>
      </c>
      <c r="K41" s="123">
        <v>0</v>
      </c>
      <c r="L41" s="121">
        <v>4</v>
      </c>
      <c r="M41" s="122">
        <v>3</v>
      </c>
      <c r="N41" s="123">
        <v>9</v>
      </c>
      <c r="O41" s="165">
        <f t="shared" si="7"/>
        <v>0</v>
      </c>
      <c r="P41" s="158">
        <f t="shared" si="8"/>
        <v>0</v>
      </c>
      <c r="Q41" s="158">
        <f t="shared" si="9"/>
        <v>0</v>
      </c>
      <c r="R41" s="158">
        <f t="shared" si="10"/>
        <v>0</v>
      </c>
      <c r="S41" s="159">
        <f t="shared" si="11"/>
        <v>0</v>
      </c>
      <c r="T41" s="159">
        <f t="shared" si="12"/>
        <v>0</v>
      </c>
      <c r="U41" s="167">
        <f t="shared" si="13"/>
        <v>0</v>
      </c>
      <c r="V41" s="158">
        <v>0</v>
      </c>
      <c r="W41" s="159">
        <v>0</v>
      </c>
      <c r="X41" s="500">
        <v>0.01</v>
      </c>
      <c r="Y41" s="127">
        <v>0</v>
      </c>
      <c r="Z41" s="210">
        <v>0.01</v>
      </c>
    </row>
    <row r="42" spans="1:26" s="3" customFormat="1" ht="13.5" customHeight="1">
      <c r="A42" s="616"/>
      <c r="B42" s="557">
        <v>37</v>
      </c>
      <c r="C42" s="121">
        <v>0</v>
      </c>
      <c r="D42" s="157">
        <v>0</v>
      </c>
      <c r="E42" s="157">
        <v>0</v>
      </c>
      <c r="F42" s="157">
        <v>0</v>
      </c>
      <c r="G42" s="123">
        <v>0</v>
      </c>
      <c r="H42" s="123">
        <v>0</v>
      </c>
      <c r="I42" s="121">
        <v>0</v>
      </c>
      <c r="J42" s="157">
        <v>0</v>
      </c>
      <c r="K42" s="123">
        <v>0</v>
      </c>
      <c r="L42" s="121">
        <v>1</v>
      </c>
      <c r="M42" s="122">
        <v>2</v>
      </c>
      <c r="N42" s="123">
        <v>8</v>
      </c>
      <c r="O42" s="165">
        <f t="shared" si="7"/>
        <v>0</v>
      </c>
      <c r="P42" s="158">
        <f t="shared" si="8"/>
        <v>0</v>
      </c>
      <c r="Q42" s="158">
        <f t="shared" si="9"/>
        <v>0</v>
      </c>
      <c r="R42" s="158">
        <f t="shared" si="10"/>
        <v>0</v>
      </c>
      <c r="S42" s="478">
        <f t="shared" si="11"/>
        <v>0</v>
      </c>
      <c r="T42" s="159">
        <f t="shared" si="12"/>
        <v>0</v>
      </c>
      <c r="U42" s="167">
        <f t="shared" si="13"/>
        <v>0</v>
      </c>
      <c r="V42" s="158">
        <v>0</v>
      </c>
      <c r="W42" s="159">
        <v>0</v>
      </c>
      <c r="X42" s="500">
        <v>0</v>
      </c>
      <c r="Y42" s="127">
        <v>0</v>
      </c>
      <c r="Z42" s="210">
        <v>0.01</v>
      </c>
    </row>
    <row r="43" spans="1:26" s="3" customFormat="1" ht="13.5" customHeight="1">
      <c r="A43" s="616"/>
      <c r="B43" s="557">
        <v>38</v>
      </c>
      <c r="C43" s="121">
        <v>0</v>
      </c>
      <c r="D43" s="157">
        <v>0</v>
      </c>
      <c r="E43" s="157">
        <v>0</v>
      </c>
      <c r="F43" s="157">
        <v>0</v>
      </c>
      <c r="G43" s="123">
        <v>0</v>
      </c>
      <c r="H43" s="123">
        <v>0</v>
      </c>
      <c r="I43" s="121">
        <v>0</v>
      </c>
      <c r="J43" s="157">
        <v>1</v>
      </c>
      <c r="K43" s="123">
        <v>0</v>
      </c>
      <c r="L43" s="121">
        <v>2</v>
      </c>
      <c r="M43" s="122">
        <v>2</v>
      </c>
      <c r="N43" s="123">
        <v>1</v>
      </c>
      <c r="O43" s="165">
        <f t="shared" si="7"/>
        <v>0</v>
      </c>
      <c r="P43" s="158">
        <f t="shared" si="8"/>
        <v>0</v>
      </c>
      <c r="Q43" s="158">
        <f t="shared" si="9"/>
        <v>0</v>
      </c>
      <c r="R43" s="158">
        <f t="shared" si="10"/>
        <v>0</v>
      </c>
      <c r="S43" s="159">
        <f t="shared" si="11"/>
        <v>0</v>
      </c>
      <c r="T43" s="159">
        <f t="shared" si="12"/>
        <v>0</v>
      </c>
      <c r="U43" s="167">
        <f t="shared" si="13"/>
        <v>0</v>
      </c>
      <c r="V43" s="158">
        <v>0.125</v>
      </c>
      <c r="W43" s="159">
        <v>0</v>
      </c>
      <c r="X43" s="500">
        <v>0</v>
      </c>
      <c r="Y43" s="127">
        <v>0</v>
      </c>
      <c r="Z43" s="210">
        <v>0</v>
      </c>
    </row>
    <row r="44" spans="1:26" s="3" customFormat="1" ht="13.5" customHeight="1">
      <c r="A44" s="617"/>
      <c r="B44" s="558">
        <v>39</v>
      </c>
      <c r="C44" s="135">
        <v>0</v>
      </c>
      <c r="D44" s="160">
        <v>0</v>
      </c>
      <c r="E44" s="160">
        <v>0</v>
      </c>
      <c r="F44" s="160">
        <v>0</v>
      </c>
      <c r="G44" s="137">
        <v>0</v>
      </c>
      <c r="H44" s="137">
        <v>0</v>
      </c>
      <c r="I44" s="135">
        <v>0</v>
      </c>
      <c r="J44" s="160">
        <v>0</v>
      </c>
      <c r="K44" s="137">
        <v>0</v>
      </c>
      <c r="L44" s="135">
        <v>7</v>
      </c>
      <c r="M44" s="136">
        <v>0</v>
      </c>
      <c r="N44" s="137">
        <v>6</v>
      </c>
      <c r="O44" s="169">
        <f t="shared" si="7"/>
        <v>0</v>
      </c>
      <c r="P44" s="161">
        <f t="shared" si="8"/>
        <v>0</v>
      </c>
      <c r="Q44" s="161">
        <f t="shared" si="9"/>
        <v>0</v>
      </c>
      <c r="R44" s="161">
        <f t="shared" si="10"/>
        <v>0</v>
      </c>
      <c r="S44" s="162">
        <f t="shared" si="11"/>
        <v>0</v>
      </c>
      <c r="T44" s="162">
        <f t="shared" si="12"/>
        <v>0</v>
      </c>
      <c r="U44" s="171">
        <f t="shared" si="13"/>
        <v>0</v>
      </c>
      <c r="V44" s="161">
        <v>0</v>
      </c>
      <c r="W44" s="162">
        <v>0</v>
      </c>
      <c r="X44" s="501">
        <v>0.01</v>
      </c>
      <c r="Y44" s="140">
        <v>0</v>
      </c>
      <c r="Z44" s="212">
        <v>0.01</v>
      </c>
    </row>
    <row r="45" spans="1:26" s="3" customFormat="1" ht="13.5" customHeight="1">
      <c r="A45" s="616">
        <v>10</v>
      </c>
      <c r="B45" s="471">
        <v>40</v>
      </c>
      <c r="C45" s="152">
        <v>0</v>
      </c>
      <c r="D45" s="232">
        <v>0</v>
      </c>
      <c r="E45" s="232">
        <v>0</v>
      </c>
      <c r="F45" s="232">
        <v>0</v>
      </c>
      <c r="G45" s="154">
        <v>0</v>
      </c>
      <c r="H45" s="154">
        <v>0</v>
      </c>
      <c r="I45" s="152">
        <v>0</v>
      </c>
      <c r="J45" s="232">
        <v>0</v>
      </c>
      <c r="K45" s="154">
        <v>0</v>
      </c>
      <c r="L45" s="152">
        <v>4</v>
      </c>
      <c r="M45" s="153">
        <v>1</v>
      </c>
      <c r="N45" s="154">
        <v>3</v>
      </c>
      <c r="O45" s="172">
        <f t="shared" si="7"/>
        <v>0</v>
      </c>
      <c r="P45" s="173">
        <f t="shared" si="8"/>
        <v>0</v>
      </c>
      <c r="Q45" s="173">
        <f t="shared" si="9"/>
        <v>0</v>
      </c>
      <c r="R45" s="173">
        <f t="shared" si="10"/>
        <v>0</v>
      </c>
      <c r="S45" s="179">
        <f t="shared" si="11"/>
        <v>0</v>
      </c>
      <c r="T45" s="179">
        <f t="shared" si="12"/>
        <v>0</v>
      </c>
      <c r="U45" s="178">
        <f t="shared" si="13"/>
        <v>0</v>
      </c>
      <c r="V45" s="173">
        <v>0</v>
      </c>
      <c r="W45" s="179">
        <v>0</v>
      </c>
      <c r="X45" s="500">
        <v>0.01</v>
      </c>
      <c r="Y45" s="156">
        <v>0</v>
      </c>
      <c r="Z45" s="250">
        <v>0</v>
      </c>
    </row>
    <row r="46" spans="1:26" s="3" customFormat="1" ht="13.5" customHeight="1">
      <c r="A46" s="616"/>
      <c r="B46" s="470">
        <v>41</v>
      </c>
      <c r="C46" s="121">
        <v>0</v>
      </c>
      <c r="D46" s="157">
        <v>0</v>
      </c>
      <c r="E46" s="157">
        <v>0</v>
      </c>
      <c r="F46" s="157">
        <v>0</v>
      </c>
      <c r="G46" s="123">
        <v>0</v>
      </c>
      <c r="H46" s="123">
        <v>0</v>
      </c>
      <c r="I46" s="121">
        <v>0</v>
      </c>
      <c r="J46" s="157">
        <v>0</v>
      </c>
      <c r="K46" s="123">
        <v>0</v>
      </c>
      <c r="L46" s="121">
        <v>1</v>
      </c>
      <c r="M46" s="122">
        <v>1</v>
      </c>
      <c r="N46" s="123">
        <v>3</v>
      </c>
      <c r="O46" s="165">
        <f t="shared" si="7"/>
        <v>0</v>
      </c>
      <c r="P46" s="158">
        <f t="shared" si="8"/>
        <v>0</v>
      </c>
      <c r="Q46" s="158">
        <f t="shared" si="9"/>
        <v>0</v>
      </c>
      <c r="R46" s="158">
        <f t="shared" si="10"/>
        <v>0</v>
      </c>
      <c r="S46" s="159">
        <f t="shared" si="11"/>
        <v>0</v>
      </c>
      <c r="T46" s="159">
        <f t="shared" si="12"/>
        <v>0</v>
      </c>
      <c r="U46" s="167">
        <f t="shared" si="13"/>
        <v>0</v>
      </c>
      <c r="V46" s="158">
        <v>0</v>
      </c>
      <c r="W46" s="159">
        <v>0</v>
      </c>
      <c r="X46" s="500">
        <v>0</v>
      </c>
      <c r="Y46" s="127">
        <v>0</v>
      </c>
      <c r="Z46" s="210">
        <v>0</v>
      </c>
    </row>
    <row r="47" spans="1:26" s="3" customFormat="1" ht="13.5" customHeight="1">
      <c r="A47" s="616"/>
      <c r="B47" s="470">
        <v>42</v>
      </c>
      <c r="C47" s="121">
        <v>0</v>
      </c>
      <c r="D47" s="157">
        <v>0</v>
      </c>
      <c r="E47" s="157">
        <v>0</v>
      </c>
      <c r="F47" s="157">
        <v>0</v>
      </c>
      <c r="G47" s="123">
        <v>0</v>
      </c>
      <c r="H47" s="123">
        <v>0</v>
      </c>
      <c r="I47" s="121">
        <v>0</v>
      </c>
      <c r="J47" s="157">
        <v>0</v>
      </c>
      <c r="K47" s="123">
        <v>0</v>
      </c>
      <c r="L47" s="121">
        <v>3</v>
      </c>
      <c r="M47" s="122">
        <v>1</v>
      </c>
      <c r="N47" s="123">
        <v>2</v>
      </c>
      <c r="O47" s="165">
        <f t="shared" si="7"/>
        <v>0</v>
      </c>
      <c r="P47" s="158">
        <f t="shared" si="8"/>
        <v>0</v>
      </c>
      <c r="Q47" s="158">
        <f t="shared" si="9"/>
        <v>0</v>
      </c>
      <c r="R47" s="158">
        <f t="shared" si="10"/>
        <v>0</v>
      </c>
      <c r="S47" s="159">
        <f t="shared" si="11"/>
        <v>0</v>
      </c>
      <c r="T47" s="159">
        <f t="shared" si="12"/>
        <v>0</v>
      </c>
      <c r="U47" s="167">
        <f t="shared" si="13"/>
        <v>0</v>
      </c>
      <c r="V47" s="158">
        <v>0</v>
      </c>
      <c r="W47" s="159">
        <v>0</v>
      </c>
      <c r="X47" s="500">
        <v>0</v>
      </c>
      <c r="Y47" s="127">
        <v>0</v>
      </c>
      <c r="Z47" s="210">
        <v>0</v>
      </c>
    </row>
    <row r="48" spans="1:26" s="3" customFormat="1" ht="13.5" customHeight="1">
      <c r="A48" s="616"/>
      <c r="B48" s="470">
        <v>43</v>
      </c>
      <c r="C48" s="121">
        <v>0</v>
      </c>
      <c r="D48" s="157">
        <v>0</v>
      </c>
      <c r="E48" s="157">
        <v>0</v>
      </c>
      <c r="F48" s="157">
        <v>0</v>
      </c>
      <c r="G48" s="123">
        <v>0</v>
      </c>
      <c r="H48" s="123">
        <v>0</v>
      </c>
      <c r="I48" s="121">
        <v>0</v>
      </c>
      <c r="J48" s="157">
        <v>0</v>
      </c>
      <c r="K48" s="123">
        <v>0</v>
      </c>
      <c r="L48" s="121">
        <v>4</v>
      </c>
      <c r="M48" s="122">
        <v>3</v>
      </c>
      <c r="N48" s="123">
        <v>4</v>
      </c>
      <c r="O48" s="165">
        <f t="shared" si="7"/>
        <v>0</v>
      </c>
      <c r="P48" s="158">
        <f t="shared" si="8"/>
        <v>0</v>
      </c>
      <c r="Q48" s="158">
        <f t="shared" si="9"/>
        <v>0</v>
      </c>
      <c r="R48" s="158">
        <f t="shared" si="10"/>
        <v>0</v>
      </c>
      <c r="S48" s="159">
        <f t="shared" si="11"/>
        <v>0</v>
      </c>
      <c r="T48" s="159">
        <f t="shared" si="12"/>
        <v>0</v>
      </c>
      <c r="U48" s="167">
        <f t="shared" si="13"/>
        <v>0</v>
      </c>
      <c r="V48" s="158">
        <v>0</v>
      </c>
      <c r="W48" s="159">
        <v>0</v>
      </c>
      <c r="X48" s="500">
        <v>0.01</v>
      </c>
      <c r="Y48" s="127">
        <v>0</v>
      </c>
      <c r="Z48" s="210">
        <v>0.01</v>
      </c>
    </row>
    <row r="49" spans="1:26" s="3" customFormat="1" ht="13.5" customHeight="1">
      <c r="A49" s="618">
        <v>11</v>
      </c>
      <c r="B49" s="471">
        <v>44</v>
      </c>
      <c r="C49" s="153">
        <v>0</v>
      </c>
      <c r="D49" s="232">
        <v>0</v>
      </c>
      <c r="E49" s="232">
        <v>0</v>
      </c>
      <c r="F49" s="232">
        <v>0</v>
      </c>
      <c r="G49" s="154">
        <v>0</v>
      </c>
      <c r="H49" s="154">
        <v>0</v>
      </c>
      <c r="I49" s="152">
        <v>0</v>
      </c>
      <c r="J49" s="232">
        <v>0</v>
      </c>
      <c r="K49" s="154">
        <v>0</v>
      </c>
      <c r="L49" s="152" t="s">
        <v>80</v>
      </c>
      <c r="M49" s="153">
        <v>5</v>
      </c>
      <c r="N49" s="154">
        <v>2</v>
      </c>
      <c r="O49" s="172">
        <f t="shared" si="7"/>
        <v>0</v>
      </c>
      <c r="P49" s="173">
        <f t="shared" si="8"/>
        <v>0</v>
      </c>
      <c r="Q49" s="173">
        <f t="shared" si="9"/>
        <v>0</v>
      </c>
      <c r="R49" s="173">
        <f t="shared" si="10"/>
        <v>0</v>
      </c>
      <c r="S49" s="179">
        <f t="shared" si="11"/>
        <v>0</v>
      </c>
      <c r="T49" s="179">
        <f t="shared" si="12"/>
        <v>0</v>
      </c>
      <c r="U49" s="178">
        <f>I49/8</f>
        <v>0</v>
      </c>
      <c r="V49" s="173">
        <v>0</v>
      </c>
      <c r="W49" s="179">
        <v>0</v>
      </c>
      <c r="X49" s="502" t="s">
        <v>80</v>
      </c>
      <c r="Y49" s="156">
        <v>0.01</v>
      </c>
      <c r="Z49" s="250">
        <v>0</v>
      </c>
    </row>
    <row r="50" spans="1:26" s="3" customFormat="1" ht="13.5" customHeight="1">
      <c r="A50" s="616"/>
      <c r="B50" s="557">
        <v>45</v>
      </c>
      <c r="C50" s="122">
        <v>0</v>
      </c>
      <c r="D50" s="157">
        <v>0</v>
      </c>
      <c r="E50" s="157">
        <v>0</v>
      </c>
      <c r="F50" s="157">
        <v>0</v>
      </c>
      <c r="G50" s="123">
        <v>0</v>
      </c>
      <c r="H50" s="123">
        <v>0</v>
      </c>
      <c r="I50" s="121">
        <v>0</v>
      </c>
      <c r="J50" s="157">
        <v>0</v>
      </c>
      <c r="K50" s="123">
        <v>0</v>
      </c>
      <c r="L50" s="121">
        <v>3</v>
      </c>
      <c r="M50" s="122">
        <v>4</v>
      </c>
      <c r="N50" s="123">
        <v>4</v>
      </c>
      <c r="O50" s="165">
        <f t="shared" si="7"/>
        <v>0</v>
      </c>
      <c r="P50" s="158">
        <f t="shared" si="8"/>
        <v>0</v>
      </c>
      <c r="Q50" s="158">
        <f t="shared" si="9"/>
        <v>0</v>
      </c>
      <c r="R50" s="158">
        <f t="shared" si="10"/>
        <v>0</v>
      </c>
      <c r="S50" s="159">
        <f t="shared" si="11"/>
        <v>0</v>
      </c>
      <c r="T50" s="159">
        <f t="shared" si="12"/>
        <v>0</v>
      </c>
      <c r="U50" s="167">
        <f t="shared" si="13"/>
        <v>0</v>
      </c>
      <c r="V50" s="158">
        <v>0</v>
      </c>
      <c r="W50" s="159">
        <v>0</v>
      </c>
      <c r="X50" s="500">
        <v>0</v>
      </c>
      <c r="Y50" s="127">
        <v>0.01</v>
      </c>
      <c r="Z50" s="210">
        <v>0.01</v>
      </c>
    </row>
    <row r="51" spans="1:26" s="3" customFormat="1" ht="13.5" customHeight="1">
      <c r="A51" s="616"/>
      <c r="B51" s="557">
        <v>46</v>
      </c>
      <c r="C51" s="122">
        <v>0</v>
      </c>
      <c r="D51" s="157">
        <v>0</v>
      </c>
      <c r="E51" s="157">
        <v>0</v>
      </c>
      <c r="F51" s="157">
        <v>0</v>
      </c>
      <c r="G51" s="123">
        <v>0</v>
      </c>
      <c r="H51" s="123">
        <v>0</v>
      </c>
      <c r="I51" s="121">
        <v>0</v>
      </c>
      <c r="J51" s="157">
        <v>0</v>
      </c>
      <c r="K51" s="123">
        <v>0</v>
      </c>
      <c r="L51" s="121">
        <v>4</v>
      </c>
      <c r="M51" s="122">
        <v>3</v>
      </c>
      <c r="N51" s="123">
        <v>3</v>
      </c>
      <c r="O51" s="165">
        <f t="shared" si="7"/>
        <v>0</v>
      </c>
      <c r="P51" s="158">
        <f t="shared" si="8"/>
        <v>0</v>
      </c>
      <c r="Q51" s="158">
        <f t="shared" si="9"/>
        <v>0</v>
      </c>
      <c r="R51" s="158">
        <f t="shared" si="10"/>
        <v>0</v>
      </c>
      <c r="S51" s="159">
        <f t="shared" si="11"/>
        <v>0</v>
      </c>
      <c r="T51" s="159">
        <f t="shared" si="12"/>
        <v>0</v>
      </c>
      <c r="U51" s="167">
        <f t="shared" si="13"/>
        <v>0</v>
      </c>
      <c r="V51" s="158">
        <v>0</v>
      </c>
      <c r="W51" s="159">
        <v>0</v>
      </c>
      <c r="X51" s="500">
        <v>0.01</v>
      </c>
      <c r="Y51" s="127">
        <v>0</v>
      </c>
      <c r="Z51" s="210">
        <v>0</v>
      </c>
    </row>
    <row r="52" spans="1:26" s="3" customFormat="1" ht="13.5" customHeight="1">
      <c r="A52" s="617"/>
      <c r="B52" s="558">
        <v>47</v>
      </c>
      <c r="C52" s="136">
        <v>0</v>
      </c>
      <c r="D52" s="160">
        <v>0</v>
      </c>
      <c r="E52" s="160">
        <v>0</v>
      </c>
      <c r="F52" s="160">
        <v>0</v>
      </c>
      <c r="G52" s="137">
        <v>0</v>
      </c>
      <c r="H52" s="137">
        <v>0</v>
      </c>
      <c r="I52" s="135">
        <v>0</v>
      </c>
      <c r="J52" s="160">
        <v>0</v>
      </c>
      <c r="K52" s="137">
        <v>0</v>
      </c>
      <c r="L52" s="135">
        <v>6</v>
      </c>
      <c r="M52" s="136">
        <v>3</v>
      </c>
      <c r="N52" s="137">
        <v>5</v>
      </c>
      <c r="O52" s="169">
        <f t="shared" si="7"/>
        <v>0</v>
      </c>
      <c r="P52" s="161">
        <f t="shared" si="8"/>
        <v>0</v>
      </c>
      <c r="Q52" s="161">
        <f t="shared" si="9"/>
        <v>0</v>
      </c>
      <c r="R52" s="161">
        <f t="shared" si="10"/>
        <v>0</v>
      </c>
      <c r="S52" s="162">
        <f t="shared" si="11"/>
        <v>0</v>
      </c>
      <c r="T52" s="162">
        <f t="shared" si="12"/>
        <v>0</v>
      </c>
      <c r="U52" s="171">
        <f t="shared" si="13"/>
        <v>0</v>
      </c>
      <c r="V52" s="161">
        <v>0</v>
      </c>
      <c r="W52" s="162">
        <v>0</v>
      </c>
      <c r="X52" s="501">
        <v>0.01</v>
      </c>
      <c r="Y52" s="140">
        <v>0</v>
      </c>
      <c r="Z52" s="212">
        <v>0.01</v>
      </c>
    </row>
    <row r="53" spans="1:26" s="3" customFormat="1" ht="13.5" customHeight="1">
      <c r="A53" s="618">
        <v>12</v>
      </c>
      <c r="B53" s="471">
        <v>48</v>
      </c>
      <c r="C53" s="153">
        <v>0</v>
      </c>
      <c r="D53" s="232">
        <v>0</v>
      </c>
      <c r="E53" s="232">
        <v>0</v>
      </c>
      <c r="F53" s="232">
        <v>0</v>
      </c>
      <c r="G53" s="154">
        <v>0</v>
      </c>
      <c r="H53" s="154">
        <v>0</v>
      </c>
      <c r="I53" s="152">
        <v>0</v>
      </c>
      <c r="J53" s="232">
        <v>0</v>
      </c>
      <c r="K53" s="154">
        <v>0</v>
      </c>
      <c r="L53" s="152">
        <v>1</v>
      </c>
      <c r="M53" s="153">
        <v>4</v>
      </c>
      <c r="N53" s="154">
        <v>7</v>
      </c>
      <c r="O53" s="172">
        <f t="shared" si="7"/>
        <v>0</v>
      </c>
      <c r="P53" s="173">
        <f t="shared" si="8"/>
        <v>0</v>
      </c>
      <c r="Q53" s="173">
        <f t="shared" si="9"/>
        <v>0</v>
      </c>
      <c r="R53" s="173">
        <f t="shared" si="10"/>
        <v>0</v>
      </c>
      <c r="S53" s="179">
        <f t="shared" si="11"/>
        <v>0</v>
      </c>
      <c r="T53" s="179">
        <f t="shared" si="12"/>
        <v>0</v>
      </c>
      <c r="U53" s="178">
        <f t="shared" si="13"/>
        <v>0</v>
      </c>
      <c r="V53" s="173">
        <v>0</v>
      </c>
      <c r="W53" s="179">
        <v>0</v>
      </c>
      <c r="X53" s="502">
        <v>0</v>
      </c>
      <c r="Y53" s="156">
        <v>0.01</v>
      </c>
      <c r="Z53" s="250">
        <v>0.01</v>
      </c>
    </row>
    <row r="54" spans="1:26" s="3" customFormat="1" ht="13.5" customHeight="1">
      <c r="A54" s="616"/>
      <c r="B54" s="470">
        <v>49</v>
      </c>
      <c r="C54" s="122">
        <v>0</v>
      </c>
      <c r="D54" s="157">
        <v>0</v>
      </c>
      <c r="E54" s="157">
        <v>0</v>
      </c>
      <c r="F54" s="157">
        <v>0</v>
      </c>
      <c r="G54" s="123">
        <v>0</v>
      </c>
      <c r="H54" s="123">
        <v>0</v>
      </c>
      <c r="I54" s="121">
        <v>0</v>
      </c>
      <c r="J54" s="157">
        <v>0</v>
      </c>
      <c r="K54" s="123">
        <v>0</v>
      </c>
      <c r="L54" s="121" t="s">
        <v>80</v>
      </c>
      <c r="M54" s="122">
        <v>1</v>
      </c>
      <c r="N54" s="123">
        <v>6</v>
      </c>
      <c r="O54" s="165">
        <f t="shared" si="7"/>
        <v>0</v>
      </c>
      <c r="P54" s="158">
        <f t="shared" si="8"/>
        <v>0</v>
      </c>
      <c r="Q54" s="158">
        <f t="shared" si="9"/>
        <v>0</v>
      </c>
      <c r="R54" s="158">
        <f t="shared" si="10"/>
        <v>0</v>
      </c>
      <c r="S54" s="159">
        <f t="shared" si="11"/>
        <v>0</v>
      </c>
      <c r="T54" s="159">
        <f t="shared" si="12"/>
        <v>0</v>
      </c>
      <c r="U54" s="167">
        <f t="shared" si="13"/>
        <v>0</v>
      </c>
      <c r="V54" s="158">
        <v>0</v>
      </c>
      <c r="W54" s="159">
        <v>0</v>
      </c>
      <c r="X54" s="500" t="s">
        <v>80</v>
      </c>
      <c r="Y54" s="127">
        <v>0</v>
      </c>
      <c r="Z54" s="210">
        <v>0.01</v>
      </c>
    </row>
    <row r="55" spans="1:26" s="3" customFormat="1" ht="13.5" customHeight="1">
      <c r="A55" s="616"/>
      <c r="B55" s="470">
        <v>50</v>
      </c>
      <c r="C55" s="122">
        <v>0</v>
      </c>
      <c r="D55" s="157">
        <v>0</v>
      </c>
      <c r="E55" s="157">
        <v>0</v>
      </c>
      <c r="F55" s="157">
        <v>0</v>
      </c>
      <c r="G55" s="123">
        <v>0</v>
      </c>
      <c r="H55" s="123">
        <v>0</v>
      </c>
      <c r="I55" s="121">
        <v>0</v>
      </c>
      <c r="J55" s="157">
        <v>0</v>
      </c>
      <c r="K55" s="123">
        <v>0</v>
      </c>
      <c r="L55" s="121">
        <v>2</v>
      </c>
      <c r="M55" s="122">
        <v>4</v>
      </c>
      <c r="N55" s="123">
        <v>10</v>
      </c>
      <c r="O55" s="165">
        <f t="shared" si="7"/>
        <v>0</v>
      </c>
      <c r="P55" s="158">
        <f t="shared" si="8"/>
        <v>0</v>
      </c>
      <c r="Q55" s="158">
        <f t="shared" si="9"/>
        <v>0</v>
      </c>
      <c r="R55" s="158">
        <f t="shared" si="10"/>
        <v>0</v>
      </c>
      <c r="S55" s="159">
        <f t="shared" si="11"/>
        <v>0</v>
      </c>
      <c r="T55" s="159">
        <f t="shared" si="12"/>
        <v>0</v>
      </c>
      <c r="U55" s="167">
        <f t="shared" si="13"/>
        <v>0</v>
      </c>
      <c r="V55" s="158">
        <v>0</v>
      </c>
      <c r="W55" s="159">
        <v>0</v>
      </c>
      <c r="X55" s="500">
        <v>0</v>
      </c>
      <c r="Y55" s="127">
        <v>0.01</v>
      </c>
      <c r="Z55" s="210">
        <v>0.01</v>
      </c>
    </row>
    <row r="56" spans="1:26" s="3" customFormat="1" ht="13.5" customHeight="1">
      <c r="A56" s="616"/>
      <c r="B56" s="470">
        <v>51</v>
      </c>
      <c r="C56" s="122">
        <v>0</v>
      </c>
      <c r="D56" s="157">
        <v>0</v>
      </c>
      <c r="E56" s="157">
        <v>0</v>
      </c>
      <c r="F56" s="157">
        <v>0</v>
      </c>
      <c r="G56" s="123">
        <v>0</v>
      </c>
      <c r="H56" s="123">
        <v>0</v>
      </c>
      <c r="I56" s="121">
        <v>0</v>
      </c>
      <c r="J56" s="157">
        <v>0</v>
      </c>
      <c r="K56" s="123">
        <v>0</v>
      </c>
      <c r="L56" s="121">
        <v>3</v>
      </c>
      <c r="M56" s="122">
        <v>2</v>
      </c>
      <c r="N56" s="123">
        <v>5</v>
      </c>
      <c r="O56" s="165">
        <f t="shared" si="7"/>
        <v>0</v>
      </c>
      <c r="P56" s="158">
        <f t="shared" si="8"/>
        <v>0</v>
      </c>
      <c r="Q56" s="158">
        <f>E56/3</f>
        <v>0</v>
      </c>
      <c r="R56" s="158">
        <f>F56</f>
        <v>0</v>
      </c>
      <c r="S56" s="159">
        <f>G56/1</f>
        <v>0</v>
      </c>
      <c r="T56" s="159">
        <f t="shared" si="12"/>
        <v>0</v>
      </c>
      <c r="U56" s="167">
        <f t="shared" si="13"/>
        <v>0</v>
      </c>
      <c r="V56" s="158">
        <v>0</v>
      </c>
      <c r="W56" s="159">
        <v>0</v>
      </c>
      <c r="X56" s="500">
        <v>0</v>
      </c>
      <c r="Y56" s="127">
        <v>0</v>
      </c>
      <c r="Z56" s="210">
        <v>0.01</v>
      </c>
    </row>
    <row r="57" spans="1:26" s="3" customFormat="1" ht="13.5" customHeight="1">
      <c r="A57" s="616"/>
      <c r="B57" s="470">
        <v>52</v>
      </c>
      <c r="C57" s="122">
        <v>0</v>
      </c>
      <c r="D57" s="157">
        <v>0</v>
      </c>
      <c r="E57" s="157">
        <v>0</v>
      </c>
      <c r="F57" s="157">
        <v>0</v>
      </c>
      <c r="G57" s="123">
        <v>0</v>
      </c>
      <c r="H57" s="123">
        <v>0</v>
      </c>
      <c r="I57" s="121">
        <v>0</v>
      </c>
      <c r="J57" s="157">
        <v>0</v>
      </c>
      <c r="K57" s="123">
        <v>0</v>
      </c>
      <c r="L57" s="121">
        <v>2</v>
      </c>
      <c r="M57" s="122">
        <v>3</v>
      </c>
      <c r="N57" s="123">
        <v>11</v>
      </c>
      <c r="O57" s="165">
        <f>C57</f>
        <v>0</v>
      </c>
      <c r="P57" s="158">
        <f>D57</f>
        <v>0</v>
      </c>
      <c r="Q57" s="158">
        <f>E57/3</f>
        <v>0</v>
      </c>
      <c r="R57" s="158">
        <f>F57</f>
        <v>0</v>
      </c>
      <c r="S57" s="159">
        <f>G57/1</f>
        <v>0</v>
      </c>
      <c r="T57" s="159">
        <f>H57</f>
        <v>0</v>
      </c>
      <c r="U57" s="167">
        <f>I57/8</f>
        <v>0</v>
      </c>
      <c r="V57" s="158">
        <v>0</v>
      </c>
      <c r="W57" s="159">
        <v>0</v>
      </c>
      <c r="X57" s="500">
        <v>0</v>
      </c>
      <c r="Y57" s="127">
        <v>0</v>
      </c>
      <c r="Z57" s="210">
        <v>0.02</v>
      </c>
    </row>
    <row r="58" spans="1:26" s="3" customFormat="1" ht="13.5" customHeight="1">
      <c r="A58" s="635"/>
      <c r="B58" s="614">
        <v>53</v>
      </c>
      <c r="C58" s="476" t="s">
        <v>58</v>
      </c>
      <c r="D58" s="474" t="s">
        <v>58</v>
      </c>
      <c r="E58" s="474" t="s">
        <v>58</v>
      </c>
      <c r="F58" s="474" t="s">
        <v>58</v>
      </c>
      <c r="G58" s="475" t="s">
        <v>58</v>
      </c>
      <c r="H58" s="475" t="s">
        <v>58</v>
      </c>
      <c r="I58" s="584" t="s">
        <v>58</v>
      </c>
      <c r="J58" s="284">
        <v>0</v>
      </c>
      <c r="K58" s="475" t="s">
        <v>59</v>
      </c>
      <c r="L58" s="584" t="s">
        <v>58</v>
      </c>
      <c r="M58" s="300">
        <v>3</v>
      </c>
      <c r="N58" s="475" t="s">
        <v>58</v>
      </c>
      <c r="O58" s="574" t="s">
        <v>58</v>
      </c>
      <c r="P58" s="477" t="s">
        <v>58</v>
      </c>
      <c r="Q58" s="477" t="s">
        <v>58</v>
      </c>
      <c r="R58" s="477" t="s">
        <v>58</v>
      </c>
      <c r="S58" s="478" t="s">
        <v>58</v>
      </c>
      <c r="T58" s="478" t="s">
        <v>58</v>
      </c>
      <c r="U58" s="577" t="s">
        <v>58</v>
      </c>
      <c r="V58" s="309">
        <v>0</v>
      </c>
      <c r="W58" s="478" t="s">
        <v>58</v>
      </c>
      <c r="X58" s="585" t="s">
        <v>58</v>
      </c>
      <c r="Y58" s="596"/>
      <c r="Z58" s="480" t="s">
        <v>58</v>
      </c>
    </row>
    <row r="59" spans="1:26" s="3" customFormat="1" ht="15.75" customHeight="1">
      <c r="A59" s="655" t="s">
        <v>20</v>
      </c>
      <c r="B59" s="656"/>
      <c r="C59" s="190">
        <f aca="true" t="shared" si="14" ref="C59:H59">SUM(C6:C58)</f>
        <v>0</v>
      </c>
      <c r="D59" s="8">
        <f t="shared" si="14"/>
        <v>0</v>
      </c>
      <c r="E59" s="8">
        <f t="shared" si="14"/>
        <v>0</v>
      </c>
      <c r="F59" s="8">
        <f t="shared" si="14"/>
        <v>1</v>
      </c>
      <c r="G59" s="46">
        <f t="shared" si="14"/>
        <v>0</v>
      </c>
      <c r="H59" s="46">
        <f t="shared" si="14"/>
        <v>0</v>
      </c>
      <c r="I59" s="7">
        <f aca="true" t="shared" si="15" ref="I59:T59">SUM(I6:I58)</f>
        <v>1</v>
      </c>
      <c r="J59" s="8">
        <v>5</v>
      </c>
      <c r="K59" s="46">
        <v>1</v>
      </c>
      <c r="L59" s="7">
        <v>141</v>
      </c>
      <c r="M59" s="266">
        <v>185</v>
      </c>
      <c r="N59" s="46">
        <v>343</v>
      </c>
      <c r="O59" s="235">
        <f t="shared" si="15"/>
        <v>0</v>
      </c>
      <c r="P59" s="10">
        <f t="shared" si="15"/>
        <v>0</v>
      </c>
      <c r="Q59" s="10">
        <f t="shared" si="15"/>
        <v>0</v>
      </c>
      <c r="R59" s="10">
        <f>SUM(R6:R58)</f>
        <v>1</v>
      </c>
      <c r="S59" s="44">
        <f t="shared" si="15"/>
        <v>0</v>
      </c>
      <c r="T59" s="44">
        <f t="shared" si="15"/>
        <v>0</v>
      </c>
      <c r="U59" s="433">
        <f>SUM(U6:U58)</f>
        <v>0.125</v>
      </c>
      <c r="V59" s="10">
        <f>J59/8</f>
        <v>0.625</v>
      </c>
      <c r="W59" s="44">
        <f>K59/8</f>
        <v>0.125</v>
      </c>
      <c r="X59" s="433">
        <v>0.2</v>
      </c>
      <c r="Y59" s="194">
        <v>0.27</v>
      </c>
      <c r="Z59" s="11">
        <v>0.49</v>
      </c>
    </row>
    <row r="61" ht="14.25">
      <c r="X61" s="197"/>
    </row>
  </sheetData>
  <sheetProtection/>
  <mergeCells count="33">
    <mergeCell ref="L3:N3"/>
    <mergeCell ref="X3:Z3"/>
    <mergeCell ref="U3:W3"/>
    <mergeCell ref="N4:N5"/>
    <mergeCell ref="Z4:Z5"/>
    <mergeCell ref="Y4:Y5"/>
    <mergeCell ref="X4:X5"/>
    <mergeCell ref="A59:B59"/>
    <mergeCell ref="M4:M5"/>
    <mergeCell ref="A45:A48"/>
    <mergeCell ref="A18:A22"/>
    <mergeCell ref="A36:A39"/>
    <mergeCell ref="A40:A44"/>
    <mergeCell ref="A10:A13"/>
    <mergeCell ref="A23:A26"/>
    <mergeCell ref="I4:I5"/>
    <mergeCell ref="A31:A35"/>
    <mergeCell ref="O2:Z2"/>
    <mergeCell ref="C2:N2"/>
    <mergeCell ref="C3:H3"/>
    <mergeCell ref="I3:K3"/>
    <mergeCell ref="O3:T3"/>
    <mergeCell ref="A49:A52"/>
    <mergeCell ref="A14:A17"/>
    <mergeCell ref="V4:V5"/>
    <mergeCell ref="W4:W5"/>
    <mergeCell ref="U4:U5"/>
    <mergeCell ref="J4:J5"/>
    <mergeCell ref="A6:A9"/>
    <mergeCell ref="K4:K5"/>
    <mergeCell ref="L4:L5"/>
    <mergeCell ref="A53:A58"/>
    <mergeCell ref="A27:A30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6" r:id="rId1"/>
  <ignoredErrors>
    <ignoredError sqref="Q6:S55 Q56:S57" formula="1"/>
    <ignoredError sqref="J4:Z5 I4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showGridLines="0" showZeros="0" zoomScalePageLayoutView="0" workbookViewId="0" topLeftCell="A1">
      <pane xSplit="2" ySplit="5" topLeftCell="C6" activePane="bottomRight" state="frozen"/>
      <selection pane="topLeft" activeCell="M67" sqref="M67"/>
      <selection pane="topRight" activeCell="M67" sqref="M67"/>
      <selection pane="bottomLeft" activeCell="M67" sqref="M67"/>
      <selection pane="bottomRight" activeCell="A1" sqref="A1"/>
    </sheetView>
  </sheetViews>
  <sheetFormatPr defaultColWidth="9.00390625" defaultRowHeight="13.5"/>
  <cols>
    <col min="1" max="1" width="3.625" style="195" customWidth="1"/>
    <col min="2" max="2" width="4.625" style="56" customWidth="1"/>
    <col min="3" max="8" width="7.625" style="196" customWidth="1"/>
    <col min="9" max="9" width="8.50390625" style="5" customWidth="1"/>
    <col min="10" max="11" width="8.50390625" style="196" customWidth="1"/>
    <col min="12" max="14" width="9.125" style="5" customWidth="1"/>
    <col min="15" max="20" width="7.625" style="5" customWidth="1"/>
    <col min="21" max="23" width="8.50390625" style="5" customWidth="1"/>
    <col min="24" max="25" width="9.125" style="5" customWidth="1"/>
    <col min="26" max="26" width="9.125" style="196" customWidth="1"/>
    <col min="27" max="16384" width="9.00390625" style="195" customWidth="1"/>
  </cols>
  <sheetData>
    <row r="1" spans="1:26" s="102" customFormat="1" ht="24.75" customHeight="1">
      <c r="A1" s="100" t="s">
        <v>31</v>
      </c>
      <c r="B1" s="252"/>
      <c r="C1" s="101"/>
      <c r="D1" s="101"/>
      <c r="E1" s="101"/>
      <c r="F1" s="101"/>
      <c r="G1" s="101"/>
      <c r="H1" s="101"/>
      <c r="I1" s="1"/>
      <c r="J1" s="101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01"/>
    </row>
    <row r="2" spans="1:26" s="104" customFormat="1" ht="18" customHeight="1">
      <c r="A2" s="103"/>
      <c r="B2" s="467"/>
      <c r="C2" s="639" t="s">
        <v>48</v>
      </c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6" t="s">
        <v>47</v>
      </c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8"/>
    </row>
    <row r="3" spans="1:26" s="104" customFormat="1" ht="18" customHeight="1">
      <c r="A3" s="105"/>
      <c r="B3" s="468"/>
      <c r="C3" s="687" t="str">
        <f>'急性出血性結膜炎'!C3</f>
        <v>2021年　保健所別</v>
      </c>
      <c r="D3" s="666"/>
      <c r="E3" s="666"/>
      <c r="F3" s="666"/>
      <c r="G3" s="666"/>
      <c r="H3" s="667"/>
      <c r="I3" s="647" t="s">
        <v>13</v>
      </c>
      <c r="J3" s="648"/>
      <c r="K3" s="688"/>
      <c r="L3" s="647" t="s">
        <v>19</v>
      </c>
      <c r="M3" s="648"/>
      <c r="N3" s="668"/>
      <c r="O3" s="665" t="str">
        <f>'急性出血性結膜炎'!C3</f>
        <v>2021年　保健所別</v>
      </c>
      <c r="P3" s="666"/>
      <c r="Q3" s="666"/>
      <c r="R3" s="666"/>
      <c r="S3" s="666"/>
      <c r="T3" s="667"/>
      <c r="U3" s="647" t="s">
        <v>13</v>
      </c>
      <c r="V3" s="648"/>
      <c r="W3" s="688"/>
      <c r="X3" s="647" t="s">
        <v>19</v>
      </c>
      <c r="Y3" s="648"/>
      <c r="Z3" s="688"/>
    </row>
    <row r="4" spans="1:26" s="61" customFormat="1" ht="6.75" customHeight="1">
      <c r="A4" s="255"/>
      <c r="B4" s="256"/>
      <c r="C4" s="71"/>
      <c r="D4" s="72"/>
      <c r="E4" s="72"/>
      <c r="F4" s="72"/>
      <c r="G4" s="72"/>
      <c r="H4" s="71"/>
      <c r="I4" s="685">
        <f>'（参考）インフルエンザ【2021年】'!J4:J5</f>
        <v>2021</v>
      </c>
      <c r="J4" s="681">
        <f>'（参考）インフルエンザ【2021年】'!K4:K5</f>
        <v>2020</v>
      </c>
      <c r="K4" s="683">
        <f>'（参考）インフルエンザ【2021年】'!L4:L5</f>
        <v>2019</v>
      </c>
      <c r="L4" s="685">
        <f>'（参考）インフルエンザ【2021年】'!M4:M5</f>
        <v>2021</v>
      </c>
      <c r="M4" s="689">
        <f>'（参考）インフルエンザ【2021年】'!N4:N5</f>
        <v>2020</v>
      </c>
      <c r="N4" s="695">
        <f>'（参考）インフルエンザ【2021年】'!O4:O5</f>
        <v>2019</v>
      </c>
      <c r="O4" s="260"/>
      <c r="P4" s="72"/>
      <c r="Q4" s="72"/>
      <c r="R4" s="72"/>
      <c r="S4" s="72"/>
      <c r="T4" s="71"/>
      <c r="U4" s="693">
        <f>'（参考）インフルエンザ【2021年】'!W4:W5</f>
        <v>2021</v>
      </c>
      <c r="V4" s="689">
        <f>'（参考）インフルエンザ【2021年】'!X4:X5</f>
        <v>2020</v>
      </c>
      <c r="W4" s="691">
        <f>'（参考）インフルエンザ【2021年】'!Y4:Y5</f>
        <v>2019</v>
      </c>
      <c r="X4" s="693">
        <f>'（参考）インフルエンザ【2021年】'!Z4:Z5</f>
        <v>2021</v>
      </c>
      <c r="Y4" s="699">
        <f>'（参考）インフルエンザ【2021年】'!AA4:AA5</f>
        <v>2020</v>
      </c>
      <c r="Z4" s="697">
        <f>'（参考）インフルエンザ【2021年】'!AB4:AB5</f>
        <v>2019</v>
      </c>
    </row>
    <row r="5" spans="1:26" s="62" customFormat="1" ht="64.5" customHeight="1">
      <c r="A5" s="560" t="s">
        <v>14</v>
      </c>
      <c r="B5" s="262" t="s">
        <v>15</v>
      </c>
      <c r="C5" s="263" t="s">
        <v>41</v>
      </c>
      <c r="D5" s="57" t="s">
        <v>42</v>
      </c>
      <c r="E5" s="57" t="s">
        <v>12</v>
      </c>
      <c r="F5" s="57" t="s">
        <v>51</v>
      </c>
      <c r="G5" s="57" t="s">
        <v>43</v>
      </c>
      <c r="H5" s="264" t="s">
        <v>44</v>
      </c>
      <c r="I5" s="686"/>
      <c r="J5" s="682"/>
      <c r="K5" s="684"/>
      <c r="L5" s="686"/>
      <c r="M5" s="690"/>
      <c r="N5" s="696"/>
      <c r="O5" s="265" t="s">
        <v>41</v>
      </c>
      <c r="P5" s="57" t="s">
        <v>42</v>
      </c>
      <c r="Q5" s="57" t="s">
        <v>12</v>
      </c>
      <c r="R5" s="57" t="s">
        <v>51</v>
      </c>
      <c r="S5" s="57" t="s">
        <v>43</v>
      </c>
      <c r="T5" s="264" t="s">
        <v>44</v>
      </c>
      <c r="U5" s="694"/>
      <c r="V5" s="690"/>
      <c r="W5" s="692"/>
      <c r="X5" s="694"/>
      <c r="Y5" s="700"/>
      <c r="Z5" s="698"/>
    </row>
    <row r="6" spans="1:26" s="42" customFormat="1" ht="13.5" customHeight="1">
      <c r="A6" s="618">
        <v>1</v>
      </c>
      <c r="B6" s="559">
        <v>1</v>
      </c>
      <c r="C6" s="542">
        <v>5</v>
      </c>
      <c r="D6" s="543">
        <v>5</v>
      </c>
      <c r="E6" s="543">
        <v>3</v>
      </c>
      <c r="F6" s="543">
        <v>0</v>
      </c>
      <c r="G6" s="544">
        <v>1</v>
      </c>
      <c r="H6" s="544">
        <v>0</v>
      </c>
      <c r="I6" s="64">
        <v>14</v>
      </c>
      <c r="J6" s="411">
        <v>3</v>
      </c>
      <c r="K6" s="412">
        <v>12</v>
      </c>
      <c r="L6" s="498">
        <v>159</v>
      </c>
      <c r="M6" s="413">
        <v>158</v>
      </c>
      <c r="N6" s="414">
        <v>361</v>
      </c>
      <c r="O6" s="415">
        <f aca="true" t="shared" si="0" ref="O6:O37">C6</f>
        <v>5</v>
      </c>
      <c r="P6" s="416">
        <f aca="true" t="shared" si="1" ref="P6:P37">D6</f>
        <v>5</v>
      </c>
      <c r="Q6" s="416">
        <f aca="true" t="shared" si="2" ref="Q6:Q37">E6/3</f>
        <v>1</v>
      </c>
      <c r="R6" s="416">
        <f aca="true" t="shared" si="3" ref="R6:R37">F6</f>
        <v>0</v>
      </c>
      <c r="S6" s="166">
        <f aca="true" t="shared" si="4" ref="S6:S37">G6</f>
        <v>1</v>
      </c>
      <c r="T6" s="166">
        <f aca="true" t="shared" si="5" ref="T6:T37">H6</f>
        <v>0</v>
      </c>
      <c r="U6" s="430">
        <f aca="true" t="shared" si="6" ref="U6:U37">I6/8</f>
        <v>1.75</v>
      </c>
      <c r="V6" s="416">
        <v>0.375</v>
      </c>
      <c r="W6" s="166">
        <v>1.5</v>
      </c>
      <c r="X6" s="430">
        <v>0.23</v>
      </c>
      <c r="Y6" s="417">
        <v>0.25</v>
      </c>
      <c r="Z6" s="418">
        <v>0.53</v>
      </c>
    </row>
    <row r="7" spans="1:26" s="42" customFormat="1" ht="13.5" customHeight="1">
      <c r="A7" s="616"/>
      <c r="B7" s="321">
        <v>2</v>
      </c>
      <c r="C7" s="545">
        <v>4</v>
      </c>
      <c r="D7" s="541">
        <v>3</v>
      </c>
      <c r="E7" s="541">
        <v>4</v>
      </c>
      <c r="F7" s="541">
        <v>0</v>
      </c>
      <c r="G7" s="546">
        <v>0</v>
      </c>
      <c r="H7" s="546">
        <v>0</v>
      </c>
      <c r="I7" s="419">
        <v>11</v>
      </c>
      <c r="J7" s="420">
        <v>21</v>
      </c>
      <c r="K7" s="421">
        <v>36</v>
      </c>
      <c r="L7" s="121">
        <v>146</v>
      </c>
      <c r="M7" s="122">
        <v>464</v>
      </c>
      <c r="N7" s="123">
        <v>718</v>
      </c>
      <c r="O7" s="165">
        <f t="shared" si="0"/>
        <v>4</v>
      </c>
      <c r="P7" s="158">
        <f t="shared" si="1"/>
        <v>3</v>
      </c>
      <c r="Q7" s="158">
        <f t="shared" si="2"/>
        <v>1.3333333333333333</v>
      </c>
      <c r="R7" s="158">
        <f t="shared" si="3"/>
        <v>0</v>
      </c>
      <c r="S7" s="159">
        <f t="shared" si="4"/>
        <v>0</v>
      </c>
      <c r="T7" s="159">
        <f t="shared" si="5"/>
        <v>0</v>
      </c>
      <c r="U7" s="167">
        <f t="shared" si="6"/>
        <v>1.375</v>
      </c>
      <c r="V7" s="158">
        <v>2.625</v>
      </c>
      <c r="W7" s="159">
        <v>4.5</v>
      </c>
      <c r="X7" s="500">
        <v>0.21</v>
      </c>
      <c r="Y7" s="127">
        <v>0.67</v>
      </c>
      <c r="Z7" s="210">
        <v>1.03</v>
      </c>
    </row>
    <row r="8" spans="1:26" s="42" customFormat="1" ht="13.5" customHeight="1">
      <c r="A8" s="616"/>
      <c r="B8" s="454">
        <v>3</v>
      </c>
      <c r="C8" s="545">
        <v>0</v>
      </c>
      <c r="D8" s="541">
        <v>3</v>
      </c>
      <c r="E8" s="541">
        <v>3</v>
      </c>
      <c r="F8" s="541">
        <v>0</v>
      </c>
      <c r="G8" s="546">
        <v>0</v>
      </c>
      <c r="H8" s="546">
        <v>0</v>
      </c>
      <c r="I8" s="419">
        <v>6</v>
      </c>
      <c r="J8" s="420">
        <v>15</v>
      </c>
      <c r="K8" s="421">
        <v>37</v>
      </c>
      <c r="L8" s="121">
        <v>120</v>
      </c>
      <c r="M8" s="122">
        <v>294</v>
      </c>
      <c r="N8" s="123">
        <v>455</v>
      </c>
      <c r="O8" s="165">
        <f t="shared" si="0"/>
        <v>0</v>
      </c>
      <c r="P8" s="158">
        <f t="shared" si="1"/>
        <v>3</v>
      </c>
      <c r="Q8" s="158">
        <f t="shared" si="2"/>
        <v>1</v>
      </c>
      <c r="R8" s="158">
        <f t="shared" si="3"/>
        <v>0</v>
      </c>
      <c r="S8" s="159">
        <f t="shared" si="4"/>
        <v>0</v>
      </c>
      <c r="T8" s="159">
        <f t="shared" si="5"/>
        <v>0</v>
      </c>
      <c r="U8" s="167">
        <f t="shared" si="6"/>
        <v>0.75</v>
      </c>
      <c r="V8" s="158">
        <v>1.875</v>
      </c>
      <c r="W8" s="159">
        <v>4.625</v>
      </c>
      <c r="X8" s="500">
        <v>0.17</v>
      </c>
      <c r="Y8" s="127">
        <v>0.42</v>
      </c>
      <c r="Z8" s="210">
        <v>0.65</v>
      </c>
    </row>
    <row r="9" spans="1:26" s="42" customFormat="1" ht="13.5" customHeight="1">
      <c r="A9" s="617"/>
      <c r="B9" s="456">
        <v>4</v>
      </c>
      <c r="C9" s="547">
        <v>1</v>
      </c>
      <c r="D9" s="548">
        <v>4</v>
      </c>
      <c r="E9" s="548">
        <v>1</v>
      </c>
      <c r="F9" s="548">
        <v>0</v>
      </c>
      <c r="G9" s="549">
        <v>2</v>
      </c>
      <c r="H9" s="549">
        <v>0</v>
      </c>
      <c r="I9" s="422">
        <v>8</v>
      </c>
      <c r="J9" s="423">
        <v>11</v>
      </c>
      <c r="K9" s="424">
        <v>30</v>
      </c>
      <c r="L9" s="135">
        <v>128</v>
      </c>
      <c r="M9" s="136">
        <v>276</v>
      </c>
      <c r="N9" s="137">
        <v>472</v>
      </c>
      <c r="O9" s="169">
        <f t="shared" si="0"/>
        <v>1</v>
      </c>
      <c r="P9" s="161">
        <f t="shared" si="1"/>
        <v>4</v>
      </c>
      <c r="Q9" s="161">
        <f t="shared" si="2"/>
        <v>0.3333333333333333</v>
      </c>
      <c r="R9" s="161">
        <f t="shared" si="3"/>
        <v>0</v>
      </c>
      <c r="S9" s="162">
        <f t="shared" si="4"/>
        <v>2</v>
      </c>
      <c r="T9" s="162">
        <f t="shared" si="5"/>
        <v>0</v>
      </c>
      <c r="U9" s="171">
        <f t="shared" si="6"/>
        <v>1</v>
      </c>
      <c r="V9" s="161">
        <v>1.375</v>
      </c>
      <c r="W9" s="162">
        <v>3.75</v>
      </c>
      <c r="X9" s="501">
        <v>0.18</v>
      </c>
      <c r="Y9" s="140">
        <v>0.4</v>
      </c>
      <c r="Z9" s="212">
        <v>0.68</v>
      </c>
    </row>
    <row r="10" spans="1:26" s="42" customFormat="1" ht="13.5" customHeight="1">
      <c r="A10" s="616">
        <v>2</v>
      </c>
      <c r="B10" s="459">
        <v>5</v>
      </c>
      <c r="C10" s="545">
        <v>2</v>
      </c>
      <c r="D10" s="541">
        <v>0</v>
      </c>
      <c r="E10" s="541">
        <v>0</v>
      </c>
      <c r="F10" s="541">
        <v>0</v>
      </c>
      <c r="G10" s="546">
        <v>0</v>
      </c>
      <c r="H10" s="546">
        <v>0</v>
      </c>
      <c r="I10" s="419">
        <v>2</v>
      </c>
      <c r="J10" s="420">
        <v>6</v>
      </c>
      <c r="K10" s="421">
        <v>28</v>
      </c>
      <c r="L10" s="121">
        <v>113</v>
      </c>
      <c r="M10" s="122">
        <v>301</v>
      </c>
      <c r="N10" s="123">
        <v>466</v>
      </c>
      <c r="O10" s="165">
        <f t="shared" si="0"/>
        <v>2</v>
      </c>
      <c r="P10" s="158">
        <f t="shared" si="1"/>
        <v>0</v>
      </c>
      <c r="Q10" s="158">
        <f t="shared" si="2"/>
        <v>0</v>
      </c>
      <c r="R10" s="158">
        <f t="shared" si="3"/>
        <v>0</v>
      </c>
      <c r="S10" s="159">
        <f t="shared" si="4"/>
        <v>0</v>
      </c>
      <c r="T10" s="159">
        <f t="shared" si="5"/>
        <v>0</v>
      </c>
      <c r="U10" s="167">
        <f t="shared" si="6"/>
        <v>0.25</v>
      </c>
      <c r="V10" s="158">
        <v>0.75</v>
      </c>
      <c r="W10" s="159">
        <v>3.5</v>
      </c>
      <c r="X10" s="500">
        <v>0.16</v>
      </c>
      <c r="Y10" s="127">
        <v>0.43</v>
      </c>
      <c r="Z10" s="210">
        <v>0.67</v>
      </c>
    </row>
    <row r="11" spans="1:26" s="3" customFormat="1" ht="13.5" customHeight="1">
      <c r="A11" s="616"/>
      <c r="B11" s="454">
        <v>6</v>
      </c>
      <c r="C11" s="545">
        <v>0</v>
      </c>
      <c r="D11" s="541">
        <v>3</v>
      </c>
      <c r="E11" s="541">
        <v>5</v>
      </c>
      <c r="F11" s="541">
        <v>0</v>
      </c>
      <c r="G11" s="546">
        <v>2</v>
      </c>
      <c r="H11" s="546">
        <v>0</v>
      </c>
      <c r="I11" s="121">
        <v>10</v>
      </c>
      <c r="J11" s="157">
        <v>11</v>
      </c>
      <c r="K11" s="123">
        <v>26</v>
      </c>
      <c r="L11" s="121">
        <v>98</v>
      </c>
      <c r="M11" s="122">
        <v>289</v>
      </c>
      <c r="N11" s="123">
        <v>445</v>
      </c>
      <c r="O11" s="165">
        <f t="shared" si="0"/>
        <v>0</v>
      </c>
      <c r="P11" s="158">
        <f t="shared" si="1"/>
        <v>3</v>
      </c>
      <c r="Q11" s="158">
        <f t="shared" si="2"/>
        <v>1.6666666666666667</v>
      </c>
      <c r="R11" s="158">
        <f t="shared" si="3"/>
        <v>0</v>
      </c>
      <c r="S11" s="159">
        <f t="shared" si="4"/>
        <v>2</v>
      </c>
      <c r="T11" s="159">
        <f t="shared" si="5"/>
        <v>0</v>
      </c>
      <c r="U11" s="167">
        <f t="shared" si="6"/>
        <v>1.25</v>
      </c>
      <c r="V11" s="158">
        <v>1.375</v>
      </c>
      <c r="W11" s="159">
        <v>3.25</v>
      </c>
      <c r="X11" s="500">
        <v>0.14</v>
      </c>
      <c r="Y11" s="127">
        <v>0.42</v>
      </c>
      <c r="Z11" s="210">
        <v>0.64</v>
      </c>
    </row>
    <row r="12" spans="1:26" s="3" customFormat="1" ht="13.5" customHeight="1">
      <c r="A12" s="616"/>
      <c r="B12" s="454">
        <v>7</v>
      </c>
      <c r="C12" s="545">
        <v>0</v>
      </c>
      <c r="D12" s="541">
        <v>5</v>
      </c>
      <c r="E12" s="541">
        <v>0</v>
      </c>
      <c r="F12" s="541">
        <v>0</v>
      </c>
      <c r="G12" s="546">
        <v>2</v>
      </c>
      <c r="H12" s="546">
        <v>0</v>
      </c>
      <c r="I12" s="121">
        <v>7</v>
      </c>
      <c r="J12" s="157">
        <v>8</v>
      </c>
      <c r="K12" s="123">
        <v>16</v>
      </c>
      <c r="L12" s="121">
        <v>135</v>
      </c>
      <c r="M12" s="122">
        <v>284</v>
      </c>
      <c r="N12" s="123">
        <v>376</v>
      </c>
      <c r="O12" s="165">
        <f t="shared" si="0"/>
        <v>0</v>
      </c>
      <c r="P12" s="158">
        <f t="shared" si="1"/>
        <v>5</v>
      </c>
      <c r="Q12" s="158">
        <f t="shared" si="2"/>
        <v>0</v>
      </c>
      <c r="R12" s="158">
        <f t="shared" si="3"/>
        <v>0</v>
      </c>
      <c r="S12" s="159">
        <f t="shared" si="4"/>
        <v>2</v>
      </c>
      <c r="T12" s="159">
        <f t="shared" si="5"/>
        <v>0</v>
      </c>
      <c r="U12" s="167">
        <f t="shared" si="6"/>
        <v>0.875</v>
      </c>
      <c r="V12" s="158">
        <v>1</v>
      </c>
      <c r="W12" s="159">
        <v>2</v>
      </c>
      <c r="X12" s="500">
        <v>0.19</v>
      </c>
      <c r="Y12" s="127">
        <v>0.41</v>
      </c>
      <c r="Z12" s="210">
        <v>0.54</v>
      </c>
    </row>
    <row r="13" spans="1:26" s="3" customFormat="1" ht="13.5" customHeight="1">
      <c r="A13" s="616"/>
      <c r="B13" s="454">
        <v>8</v>
      </c>
      <c r="C13" s="545">
        <v>1</v>
      </c>
      <c r="D13" s="541">
        <v>3</v>
      </c>
      <c r="E13" s="541">
        <v>0</v>
      </c>
      <c r="F13" s="541">
        <v>0</v>
      </c>
      <c r="G13" s="546">
        <v>0</v>
      </c>
      <c r="H13" s="546">
        <v>0</v>
      </c>
      <c r="I13" s="121">
        <v>4</v>
      </c>
      <c r="J13" s="157">
        <v>11</v>
      </c>
      <c r="K13" s="123">
        <v>25</v>
      </c>
      <c r="L13" s="121">
        <v>114</v>
      </c>
      <c r="M13" s="122">
        <v>307</v>
      </c>
      <c r="N13" s="123">
        <v>374</v>
      </c>
      <c r="O13" s="165">
        <f t="shared" si="0"/>
        <v>1</v>
      </c>
      <c r="P13" s="158">
        <f t="shared" si="1"/>
        <v>3</v>
      </c>
      <c r="Q13" s="158">
        <f t="shared" si="2"/>
        <v>0</v>
      </c>
      <c r="R13" s="158">
        <f t="shared" si="3"/>
        <v>0</v>
      </c>
      <c r="S13" s="159">
        <f t="shared" si="4"/>
        <v>0</v>
      </c>
      <c r="T13" s="159">
        <f t="shared" si="5"/>
        <v>0</v>
      </c>
      <c r="U13" s="167">
        <f t="shared" si="6"/>
        <v>0.5</v>
      </c>
      <c r="V13" s="158">
        <v>1.375</v>
      </c>
      <c r="W13" s="159">
        <v>3.125</v>
      </c>
      <c r="X13" s="500">
        <v>0.16</v>
      </c>
      <c r="Y13" s="127">
        <v>0.44</v>
      </c>
      <c r="Z13" s="210">
        <v>0.54</v>
      </c>
    </row>
    <row r="14" spans="1:26" s="3" customFormat="1" ht="13.5" customHeight="1">
      <c r="A14" s="618">
        <v>3</v>
      </c>
      <c r="B14" s="453">
        <v>9</v>
      </c>
      <c r="C14" s="550">
        <v>0</v>
      </c>
      <c r="D14" s="551">
        <v>5</v>
      </c>
      <c r="E14" s="551">
        <v>0</v>
      </c>
      <c r="F14" s="551">
        <v>0</v>
      </c>
      <c r="G14" s="552">
        <v>2</v>
      </c>
      <c r="H14" s="552">
        <v>0</v>
      </c>
      <c r="I14" s="152">
        <v>7</v>
      </c>
      <c r="J14" s="232">
        <v>9</v>
      </c>
      <c r="K14" s="154">
        <v>21</v>
      </c>
      <c r="L14" s="152">
        <v>106</v>
      </c>
      <c r="M14" s="153">
        <v>296</v>
      </c>
      <c r="N14" s="154">
        <v>342</v>
      </c>
      <c r="O14" s="172">
        <f t="shared" si="0"/>
        <v>0</v>
      </c>
      <c r="P14" s="173">
        <f t="shared" si="1"/>
        <v>5</v>
      </c>
      <c r="Q14" s="173">
        <f t="shared" si="2"/>
        <v>0</v>
      </c>
      <c r="R14" s="173">
        <f t="shared" si="3"/>
        <v>0</v>
      </c>
      <c r="S14" s="179">
        <f t="shared" si="4"/>
        <v>2</v>
      </c>
      <c r="T14" s="179">
        <f t="shared" si="5"/>
        <v>0</v>
      </c>
      <c r="U14" s="178">
        <f t="shared" si="6"/>
        <v>0.875</v>
      </c>
      <c r="V14" s="173">
        <v>1.125</v>
      </c>
      <c r="W14" s="179">
        <v>2.625</v>
      </c>
      <c r="X14" s="502">
        <v>0.15</v>
      </c>
      <c r="Y14" s="156">
        <v>0.42</v>
      </c>
      <c r="Z14" s="250">
        <v>0.49</v>
      </c>
    </row>
    <row r="15" spans="1:26" s="3" customFormat="1" ht="13.5" customHeight="1">
      <c r="A15" s="616"/>
      <c r="B15" s="459">
        <v>10</v>
      </c>
      <c r="C15" s="545">
        <v>0</v>
      </c>
      <c r="D15" s="541">
        <v>1</v>
      </c>
      <c r="E15" s="541">
        <v>0</v>
      </c>
      <c r="F15" s="541">
        <v>0</v>
      </c>
      <c r="G15" s="546">
        <v>0</v>
      </c>
      <c r="H15" s="546">
        <v>0</v>
      </c>
      <c r="I15" s="121">
        <v>1</v>
      </c>
      <c r="J15" s="157">
        <v>14</v>
      </c>
      <c r="K15" s="123">
        <v>14</v>
      </c>
      <c r="L15" s="121">
        <v>121</v>
      </c>
      <c r="M15" s="122">
        <v>297</v>
      </c>
      <c r="N15" s="123">
        <v>307</v>
      </c>
      <c r="O15" s="165">
        <f t="shared" si="0"/>
        <v>0</v>
      </c>
      <c r="P15" s="158">
        <f t="shared" si="1"/>
        <v>1</v>
      </c>
      <c r="Q15" s="158">
        <f t="shared" si="2"/>
        <v>0</v>
      </c>
      <c r="R15" s="158">
        <f t="shared" si="3"/>
        <v>0</v>
      </c>
      <c r="S15" s="159">
        <f t="shared" si="4"/>
        <v>0</v>
      </c>
      <c r="T15" s="159">
        <f t="shared" si="5"/>
        <v>0</v>
      </c>
      <c r="U15" s="167">
        <f t="shared" si="6"/>
        <v>0.125</v>
      </c>
      <c r="V15" s="158">
        <v>1.75</v>
      </c>
      <c r="W15" s="159">
        <v>1.75</v>
      </c>
      <c r="X15" s="500">
        <v>0.17</v>
      </c>
      <c r="Y15" s="127">
        <v>0.42</v>
      </c>
      <c r="Z15" s="210">
        <v>0.44</v>
      </c>
    </row>
    <row r="16" spans="1:26" s="3" customFormat="1" ht="13.5" customHeight="1">
      <c r="A16" s="616"/>
      <c r="B16" s="454">
        <v>11</v>
      </c>
      <c r="C16" s="545">
        <v>1</v>
      </c>
      <c r="D16" s="541">
        <v>1</v>
      </c>
      <c r="E16" s="541">
        <v>0</v>
      </c>
      <c r="F16" s="541">
        <v>0</v>
      </c>
      <c r="G16" s="546">
        <v>0</v>
      </c>
      <c r="H16" s="546">
        <v>0</v>
      </c>
      <c r="I16" s="121">
        <v>2</v>
      </c>
      <c r="J16" s="157">
        <v>6</v>
      </c>
      <c r="K16" s="123">
        <v>21</v>
      </c>
      <c r="L16" s="121">
        <v>105</v>
      </c>
      <c r="M16" s="122">
        <v>189</v>
      </c>
      <c r="N16" s="123">
        <v>341</v>
      </c>
      <c r="O16" s="165">
        <f t="shared" si="0"/>
        <v>1</v>
      </c>
      <c r="P16" s="158">
        <f t="shared" si="1"/>
        <v>1</v>
      </c>
      <c r="Q16" s="158">
        <f t="shared" si="2"/>
        <v>0</v>
      </c>
      <c r="R16" s="158">
        <f t="shared" si="3"/>
        <v>0</v>
      </c>
      <c r="S16" s="159">
        <f t="shared" si="4"/>
        <v>0</v>
      </c>
      <c r="T16" s="159">
        <f t="shared" si="5"/>
        <v>0</v>
      </c>
      <c r="U16" s="167">
        <f t="shared" si="6"/>
        <v>0.25</v>
      </c>
      <c r="V16" s="158">
        <v>0.75</v>
      </c>
      <c r="W16" s="159">
        <v>2.625</v>
      </c>
      <c r="X16" s="500">
        <v>0.15</v>
      </c>
      <c r="Y16" s="127">
        <v>0.27</v>
      </c>
      <c r="Z16" s="210">
        <v>0.49</v>
      </c>
    </row>
    <row r="17" spans="1:26" s="3" customFormat="1" ht="13.5" customHeight="1">
      <c r="A17" s="617"/>
      <c r="B17" s="456">
        <v>12</v>
      </c>
      <c r="C17" s="547">
        <v>5</v>
      </c>
      <c r="D17" s="548">
        <v>2</v>
      </c>
      <c r="E17" s="548">
        <v>0</v>
      </c>
      <c r="F17" s="548">
        <v>0</v>
      </c>
      <c r="G17" s="549">
        <v>4</v>
      </c>
      <c r="H17" s="549">
        <v>0</v>
      </c>
      <c r="I17" s="135">
        <v>11</v>
      </c>
      <c r="J17" s="160">
        <v>11</v>
      </c>
      <c r="K17" s="137">
        <v>13</v>
      </c>
      <c r="L17" s="135">
        <v>104</v>
      </c>
      <c r="M17" s="136">
        <v>183</v>
      </c>
      <c r="N17" s="137">
        <v>370</v>
      </c>
      <c r="O17" s="169">
        <f t="shared" si="0"/>
        <v>5</v>
      </c>
      <c r="P17" s="161">
        <f t="shared" si="1"/>
        <v>2</v>
      </c>
      <c r="Q17" s="161">
        <f t="shared" si="2"/>
        <v>0</v>
      </c>
      <c r="R17" s="161">
        <f t="shared" si="3"/>
        <v>0</v>
      </c>
      <c r="S17" s="162">
        <f t="shared" si="4"/>
        <v>4</v>
      </c>
      <c r="T17" s="162">
        <f t="shared" si="5"/>
        <v>0</v>
      </c>
      <c r="U17" s="171">
        <f t="shared" si="6"/>
        <v>1.375</v>
      </c>
      <c r="V17" s="161">
        <v>1.375</v>
      </c>
      <c r="W17" s="162">
        <v>1.625</v>
      </c>
      <c r="X17" s="501">
        <v>0.15</v>
      </c>
      <c r="Y17" s="140">
        <v>0.26</v>
      </c>
      <c r="Z17" s="212">
        <v>0.53</v>
      </c>
    </row>
    <row r="18" spans="1:26" s="3" customFormat="1" ht="13.5" customHeight="1">
      <c r="A18" s="618">
        <v>4</v>
      </c>
      <c r="B18" s="453">
        <v>13</v>
      </c>
      <c r="C18" s="550">
        <v>1</v>
      </c>
      <c r="D18" s="551">
        <v>0</v>
      </c>
      <c r="E18" s="551">
        <v>0</v>
      </c>
      <c r="F18" s="551">
        <v>0</v>
      </c>
      <c r="G18" s="552">
        <v>2</v>
      </c>
      <c r="H18" s="552">
        <v>0</v>
      </c>
      <c r="I18" s="152">
        <v>3</v>
      </c>
      <c r="J18" s="232">
        <v>6</v>
      </c>
      <c r="K18" s="154">
        <v>22</v>
      </c>
      <c r="L18" s="152">
        <v>95</v>
      </c>
      <c r="M18" s="153">
        <v>220</v>
      </c>
      <c r="N18" s="154">
        <v>417</v>
      </c>
      <c r="O18" s="172">
        <f t="shared" si="0"/>
        <v>1</v>
      </c>
      <c r="P18" s="173">
        <f t="shared" si="1"/>
        <v>0</v>
      </c>
      <c r="Q18" s="173">
        <f t="shared" si="2"/>
        <v>0</v>
      </c>
      <c r="R18" s="173">
        <f t="shared" si="3"/>
        <v>0</v>
      </c>
      <c r="S18" s="179">
        <f t="shared" si="4"/>
        <v>2</v>
      </c>
      <c r="T18" s="179">
        <f t="shared" si="5"/>
        <v>0</v>
      </c>
      <c r="U18" s="178">
        <f t="shared" si="6"/>
        <v>0.375</v>
      </c>
      <c r="V18" s="173">
        <v>0.75</v>
      </c>
      <c r="W18" s="179">
        <v>2.75</v>
      </c>
      <c r="X18" s="502">
        <v>0.14</v>
      </c>
      <c r="Y18" s="156">
        <v>0.31</v>
      </c>
      <c r="Z18" s="250">
        <v>0.6</v>
      </c>
    </row>
    <row r="19" spans="1:26" s="3" customFormat="1" ht="13.5" customHeight="1">
      <c r="A19" s="616"/>
      <c r="B19" s="454">
        <v>14</v>
      </c>
      <c r="C19" s="545">
        <v>1</v>
      </c>
      <c r="D19" s="541">
        <v>0</v>
      </c>
      <c r="E19" s="541">
        <v>4</v>
      </c>
      <c r="F19" s="541">
        <v>0</v>
      </c>
      <c r="G19" s="546">
        <v>1</v>
      </c>
      <c r="H19" s="546">
        <v>0</v>
      </c>
      <c r="I19" s="121">
        <v>6</v>
      </c>
      <c r="J19" s="157">
        <v>8</v>
      </c>
      <c r="K19" s="123">
        <v>22</v>
      </c>
      <c r="L19" s="121">
        <v>137</v>
      </c>
      <c r="M19" s="122">
        <v>180</v>
      </c>
      <c r="N19" s="123">
        <v>432</v>
      </c>
      <c r="O19" s="165">
        <f t="shared" si="0"/>
        <v>1</v>
      </c>
      <c r="P19" s="158">
        <f t="shared" si="1"/>
        <v>0</v>
      </c>
      <c r="Q19" s="158">
        <f t="shared" si="2"/>
        <v>1.3333333333333333</v>
      </c>
      <c r="R19" s="158">
        <f t="shared" si="3"/>
        <v>0</v>
      </c>
      <c r="S19" s="159">
        <f t="shared" si="4"/>
        <v>1</v>
      </c>
      <c r="T19" s="159">
        <f t="shared" si="5"/>
        <v>0</v>
      </c>
      <c r="U19" s="167">
        <f t="shared" si="6"/>
        <v>0.75</v>
      </c>
      <c r="V19" s="158">
        <v>1</v>
      </c>
      <c r="W19" s="159">
        <v>2.75</v>
      </c>
      <c r="X19" s="500">
        <v>0.2</v>
      </c>
      <c r="Y19" s="127">
        <v>0.26</v>
      </c>
      <c r="Z19" s="210">
        <v>0.62</v>
      </c>
    </row>
    <row r="20" spans="1:26" s="3" customFormat="1" ht="13.5" customHeight="1">
      <c r="A20" s="616"/>
      <c r="B20" s="454">
        <v>15</v>
      </c>
      <c r="C20" s="545">
        <v>0</v>
      </c>
      <c r="D20" s="541">
        <v>0</v>
      </c>
      <c r="E20" s="541">
        <v>0</v>
      </c>
      <c r="F20" s="541">
        <v>0</v>
      </c>
      <c r="G20" s="546">
        <v>0</v>
      </c>
      <c r="H20" s="546">
        <v>0</v>
      </c>
      <c r="I20" s="121">
        <v>0</v>
      </c>
      <c r="J20" s="157">
        <v>8</v>
      </c>
      <c r="K20" s="123">
        <v>15</v>
      </c>
      <c r="L20" s="121">
        <v>115</v>
      </c>
      <c r="M20" s="122">
        <v>162</v>
      </c>
      <c r="N20" s="123">
        <v>381</v>
      </c>
      <c r="O20" s="165">
        <f t="shared" si="0"/>
        <v>0</v>
      </c>
      <c r="P20" s="158">
        <f t="shared" si="1"/>
        <v>0</v>
      </c>
      <c r="Q20" s="158">
        <f t="shared" si="2"/>
        <v>0</v>
      </c>
      <c r="R20" s="158">
        <f t="shared" si="3"/>
        <v>0</v>
      </c>
      <c r="S20" s="159">
        <f t="shared" si="4"/>
        <v>0</v>
      </c>
      <c r="T20" s="159">
        <f t="shared" si="5"/>
        <v>0</v>
      </c>
      <c r="U20" s="167">
        <f t="shared" si="6"/>
        <v>0</v>
      </c>
      <c r="V20" s="158">
        <v>1</v>
      </c>
      <c r="W20" s="159">
        <v>1.875</v>
      </c>
      <c r="X20" s="500">
        <v>0.16</v>
      </c>
      <c r="Y20" s="127">
        <v>0.23</v>
      </c>
      <c r="Z20" s="210">
        <v>0.54</v>
      </c>
    </row>
    <row r="21" spans="1:26" s="3" customFormat="1" ht="13.5" customHeight="1">
      <c r="A21" s="616"/>
      <c r="B21" s="454">
        <v>16</v>
      </c>
      <c r="C21" s="545">
        <v>4</v>
      </c>
      <c r="D21" s="541">
        <v>2</v>
      </c>
      <c r="E21" s="541">
        <v>0</v>
      </c>
      <c r="F21" s="541">
        <v>0</v>
      </c>
      <c r="G21" s="546">
        <v>2</v>
      </c>
      <c r="H21" s="546">
        <v>0</v>
      </c>
      <c r="I21" s="121">
        <v>8</v>
      </c>
      <c r="J21" s="157">
        <v>2</v>
      </c>
      <c r="K21" s="123">
        <v>29</v>
      </c>
      <c r="L21" s="121">
        <v>118</v>
      </c>
      <c r="M21" s="122">
        <v>132</v>
      </c>
      <c r="N21" s="123">
        <v>447</v>
      </c>
      <c r="O21" s="165">
        <f t="shared" si="0"/>
        <v>4</v>
      </c>
      <c r="P21" s="158">
        <f t="shared" si="1"/>
        <v>2</v>
      </c>
      <c r="Q21" s="158">
        <f t="shared" si="2"/>
        <v>0</v>
      </c>
      <c r="R21" s="158">
        <f t="shared" si="3"/>
        <v>0</v>
      </c>
      <c r="S21" s="159">
        <f t="shared" si="4"/>
        <v>2</v>
      </c>
      <c r="T21" s="159">
        <f t="shared" si="5"/>
        <v>0</v>
      </c>
      <c r="U21" s="167">
        <f t="shared" si="6"/>
        <v>1</v>
      </c>
      <c r="V21" s="158">
        <v>0.25</v>
      </c>
      <c r="W21" s="159">
        <v>3.625</v>
      </c>
      <c r="X21" s="500">
        <v>0.17</v>
      </c>
      <c r="Y21" s="127">
        <v>0.19</v>
      </c>
      <c r="Z21" s="210">
        <v>0.64</v>
      </c>
    </row>
    <row r="22" spans="1:26" s="3" customFormat="1" ht="13.5" customHeight="1">
      <c r="A22" s="616"/>
      <c r="B22" s="456">
        <v>17</v>
      </c>
      <c r="C22" s="547">
        <v>1</v>
      </c>
      <c r="D22" s="548">
        <v>4</v>
      </c>
      <c r="E22" s="548">
        <v>2</v>
      </c>
      <c r="F22" s="548">
        <v>0</v>
      </c>
      <c r="G22" s="549">
        <v>0</v>
      </c>
      <c r="H22" s="549">
        <v>0</v>
      </c>
      <c r="I22" s="135">
        <v>7</v>
      </c>
      <c r="J22" s="160">
        <v>7</v>
      </c>
      <c r="K22" s="137">
        <v>35</v>
      </c>
      <c r="L22" s="135">
        <v>113</v>
      </c>
      <c r="M22" s="136">
        <v>121</v>
      </c>
      <c r="N22" s="137">
        <v>441</v>
      </c>
      <c r="O22" s="169">
        <f t="shared" si="0"/>
        <v>1</v>
      </c>
      <c r="P22" s="161">
        <f t="shared" si="1"/>
        <v>4</v>
      </c>
      <c r="Q22" s="161">
        <f t="shared" si="2"/>
        <v>0.6666666666666666</v>
      </c>
      <c r="R22" s="161">
        <f t="shared" si="3"/>
        <v>0</v>
      </c>
      <c r="S22" s="162">
        <f t="shared" si="4"/>
        <v>0</v>
      </c>
      <c r="T22" s="162">
        <f t="shared" si="5"/>
        <v>0</v>
      </c>
      <c r="U22" s="171">
        <f t="shared" si="6"/>
        <v>0.875</v>
      </c>
      <c r="V22" s="161">
        <v>0.875</v>
      </c>
      <c r="W22" s="162">
        <v>4.375</v>
      </c>
      <c r="X22" s="501">
        <v>0.16</v>
      </c>
      <c r="Y22" s="140">
        <v>0.17</v>
      </c>
      <c r="Z22" s="212">
        <v>0.64</v>
      </c>
    </row>
    <row r="23" spans="1:26" s="3" customFormat="1" ht="13.5" customHeight="1">
      <c r="A23" s="618">
        <v>5</v>
      </c>
      <c r="B23" s="561">
        <v>18</v>
      </c>
      <c r="C23" s="545">
        <v>0</v>
      </c>
      <c r="D23" s="541">
        <v>1</v>
      </c>
      <c r="E23" s="541">
        <v>2</v>
      </c>
      <c r="F23" s="541">
        <v>0</v>
      </c>
      <c r="G23" s="546">
        <v>0</v>
      </c>
      <c r="H23" s="546">
        <v>0</v>
      </c>
      <c r="I23" s="121">
        <v>3</v>
      </c>
      <c r="J23" s="157">
        <v>5</v>
      </c>
      <c r="K23" s="123">
        <v>1</v>
      </c>
      <c r="L23" s="121">
        <v>102</v>
      </c>
      <c r="M23" s="122">
        <v>83</v>
      </c>
      <c r="N23" s="123">
        <v>146</v>
      </c>
      <c r="O23" s="165">
        <f t="shared" si="0"/>
        <v>0</v>
      </c>
      <c r="P23" s="158">
        <f t="shared" si="1"/>
        <v>1</v>
      </c>
      <c r="Q23" s="158">
        <f t="shared" si="2"/>
        <v>0.6666666666666666</v>
      </c>
      <c r="R23" s="158">
        <f t="shared" si="3"/>
        <v>0</v>
      </c>
      <c r="S23" s="159">
        <f t="shared" si="4"/>
        <v>0</v>
      </c>
      <c r="T23" s="159">
        <f t="shared" si="5"/>
        <v>0</v>
      </c>
      <c r="U23" s="167">
        <f t="shared" si="6"/>
        <v>0.375</v>
      </c>
      <c r="V23" s="158">
        <v>0.625</v>
      </c>
      <c r="W23" s="159">
        <v>0.125</v>
      </c>
      <c r="X23" s="500">
        <v>0.15</v>
      </c>
      <c r="Y23" s="127">
        <v>0.12</v>
      </c>
      <c r="Z23" s="210">
        <v>0.23</v>
      </c>
    </row>
    <row r="24" spans="1:26" s="3" customFormat="1" ht="13.5" customHeight="1">
      <c r="A24" s="616"/>
      <c r="B24" s="561">
        <v>19</v>
      </c>
      <c r="C24" s="545">
        <v>2</v>
      </c>
      <c r="D24" s="541">
        <v>3</v>
      </c>
      <c r="E24" s="541">
        <v>0</v>
      </c>
      <c r="F24" s="541">
        <v>0</v>
      </c>
      <c r="G24" s="546">
        <v>3</v>
      </c>
      <c r="H24" s="546">
        <v>0</v>
      </c>
      <c r="I24" s="121">
        <v>8</v>
      </c>
      <c r="J24" s="157">
        <v>3</v>
      </c>
      <c r="K24" s="123">
        <v>15</v>
      </c>
      <c r="L24" s="121">
        <v>142</v>
      </c>
      <c r="M24" s="122">
        <v>76</v>
      </c>
      <c r="N24" s="123">
        <v>489</v>
      </c>
      <c r="O24" s="165">
        <f t="shared" si="0"/>
        <v>2</v>
      </c>
      <c r="P24" s="158">
        <f t="shared" si="1"/>
        <v>3</v>
      </c>
      <c r="Q24" s="158">
        <f t="shared" si="2"/>
        <v>0</v>
      </c>
      <c r="R24" s="158">
        <f t="shared" si="3"/>
        <v>0</v>
      </c>
      <c r="S24" s="159">
        <f t="shared" si="4"/>
        <v>3</v>
      </c>
      <c r="T24" s="159">
        <f t="shared" si="5"/>
        <v>0</v>
      </c>
      <c r="U24" s="167">
        <f t="shared" si="6"/>
        <v>1</v>
      </c>
      <c r="V24" s="158">
        <v>0.375</v>
      </c>
      <c r="W24" s="159">
        <v>1.875</v>
      </c>
      <c r="X24" s="500">
        <v>0.2</v>
      </c>
      <c r="Y24" s="127">
        <v>0.11</v>
      </c>
      <c r="Z24" s="210">
        <v>0.7</v>
      </c>
    </row>
    <row r="25" spans="1:26" s="3" customFormat="1" ht="13.5" customHeight="1">
      <c r="A25" s="616"/>
      <c r="B25" s="459">
        <v>20</v>
      </c>
      <c r="C25" s="545">
        <v>0</v>
      </c>
      <c r="D25" s="541">
        <v>8</v>
      </c>
      <c r="E25" s="541">
        <v>0</v>
      </c>
      <c r="F25" s="541">
        <v>0</v>
      </c>
      <c r="G25" s="546">
        <v>0</v>
      </c>
      <c r="H25" s="546">
        <v>0</v>
      </c>
      <c r="I25" s="121">
        <v>8</v>
      </c>
      <c r="J25" s="157">
        <v>8</v>
      </c>
      <c r="K25" s="123">
        <v>22</v>
      </c>
      <c r="L25" s="121">
        <v>145</v>
      </c>
      <c r="M25" s="122">
        <v>97</v>
      </c>
      <c r="N25" s="123">
        <v>418</v>
      </c>
      <c r="O25" s="165">
        <f t="shared" si="0"/>
        <v>0</v>
      </c>
      <c r="P25" s="158">
        <f t="shared" si="1"/>
        <v>8</v>
      </c>
      <c r="Q25" s="158">
        <f t="shared" si="2"/>
        <v>0</v>
      </c>
      <c r="R25" s="158">
        <f t="shared" si="3"/>
        <v>0</v>
      </c>
      <c r="S25" s="159">
        <f t="shared" si="4"/>
        <v>0</v>
      </c>
      <c r="T25" s="159">
        <f t="shared" si="5"/>
        <v>0</v>
      </c>
      <c r="U25" s="167">
        <f t="shared" si="6"/>
        <v>1</v>
      </c>
      <c r="V25" s="158">
        <v>1</v>
      </c>
      <c r="W25" s="159">
        <v>2.75</v>
      </c>
      <c r="X25" s="500">
        <v>0.21</v>
      </c>
      <c r="Y25" s="127">
        <v>0.14</v>
      </c>
      <c r="Z25" s="210">
        <v>0.6</v>
      </c>
    </row>
    <row r="26" spans="1:26" s="3" customFormat="1" ht="13.5" customHeight="1">
      <c r="A26" s="617"/>
      <c r="B26" s="455">
        <v>21</v>
      </c>
      <c r="C26" s="547">
        <v>1</v>
      </c>
      <c r="D26" s="548">
        <v>5</v>
      </c>
      <c r="E26" s="548">
        <v>0</v>
      </c>
      <c r="F26" s="548">
        <v>0</v>
      </c>
      <c r="G26" s="549">
        <v>0</v>
      </c>
      <c r="H26" s="549">
        <v>0</v>
      </c>
      <c r="I26" s="135">
        <v>6</v>
      </c>
      <c r="J26" s="160">
        <v>8</v>
      </c>
      <c r="K26" s="137">
        <v>33</v>
      </c>
      <c r="L26" s="135">
        <v>159</v>
      </c>
      <c r="M26" s="136">
        <v>99</v>
      </c>
      <c r="N26" s="137">
        <v>399</v>
      </c>
      <c r="O26" s="169">
        <f t="shared" si="0"/>
        <v>1</v>
      </c>
      <c r="P26" s="161">
        <f t="shared" si="1"/>
        <v>5</v>
      </c>
      <c r="Q26" s="161">
        <f t="shared" si="2"/>
        <v>0</v>
      </c>
      <c r="R26" s="161">
        <f t="shared" si="3"/>
        <v>0</v>
      </c>
      <c r="S26" s="162">
        <f t="shared" si="4"/>
        <v>0</v>
      </c>
      <c r="T26" s="162">
        <f t="shared" si="5"/>
        <v>0</v>
      </c>
      <c r="U26" s="171">
        <f t="shared" si="6"/>
        <v>0.75</v>
      </c>
      <c r="V26" s="161">
        <v>1</v>
      </c>
      <c r="W26" s="162">
        <v>4.125</v>
      </c>
      <c r="X26" s="501">
        <v>0.23</v>
      </c>
      <c r="Y26" s="140">
        <v>0.14</v>
      </c>
      <c r="Z26" s="212">
        <v>0.57</v>
      </c>
    </row>
    <row r="27" spans="1:26" s="3" customFormat="1" ht="13.5" customHeight="1">
      <c r="A27" s="616">
        <v>6</v>
      </c>
      <c r="B27" s="454">
        <v>22</v>
      </c>
      <c r="C27" s="545">
        <v>3</v>
      </c>
      <c r="D27" s="541">
        <v>2</v>
      </c>
      <c r="E27" s="541">
        <v>0</v>
      </c>
      <c r="F27" s="541">
        <v>0</v>
      </c>
      <c r="G27" s="546">
        <v>0</v>
      </c>
      <c r="H27" s="546">
        <v>0</v>
      </c>
      <c r="I27" s="121">
        <v>5</v>
      </c>
      <c r="J27" s="157">
        <v>9</v>
      </c>
      <c r="K27" s="123">
        <v>27</v>
      </c>
      <c r="L27" s="121">
        <v>132</v>
      </c>
      <c r="M27" s="122">
        <v>99</v>
      </c>
      <c r="N27" s="123">
        <v>423</v>
      </c>
      <c r="O27" s="165">
        <f t="shared" si="0"/>
        <v>3</v>
      </c>
      <c r="P27" s="158">
        <f t="shared" si="1"/>
        <v>2</v>
      </c>
      <c r="Q27" s="158">
        <f t="shared" si="2"/>
        <v>0</v>
      </c>
      <c r="R27" s="158">
        <f t="shared" si="3"/>
        <v>0</v>
      </c>
      <c r="S27" s="159">
        <f t="shared" si="4"/>
        <v>0</v>
      </c>
      <c r="T27" s="159">
        <f t="shared" si="5"/>
        <v>0</v>
      </c>
      <c r="U27" s="167">
        <f t="shared" si="6"/>
        <v>0.625</v>
      </c>
      <c r="V27" s="158">
        <v>1.125</v>
      </c>
      <c r="W27" s="159">
        <v>3.375</v>
      </c>
      <c r="X27" s="500">
        <v>0.19</v>
      </c>
      <c r="Y27" s="127">
        <v>0.14</v>
      </c>
      <c r="Z27" s="210">
        <v>0.61</v>
      </c>
    </row>
    <row r="28" spans="1:26" s="3" customFormat="1" ht="13.5" customHeight="1">
      <c r="A28" s="616"/>
      <c r="B28" s="454">
        <v>23</v>
      </c>
      <c r="C28" s="545">
        <v>0</v>
      </c>
      <c r="D28" s="541">
        <v>4</v>
      </c>
      <c r="E28" s="541">
        <v>0</v>
      </c>
      <c r="F28" s="541">
        <v>0</v>
      </c>
      <c r="G28" s="546">
        <v>0</v>
      </c>
      <c r="H28" s="546">
        <v>0</v>
      </c>
      <c r="I28" s="121">
        <v>4</v>
      </c>
      <c r="J28" s="157">
        <v>6</v>
      </c>
      <c r="K28" s="123">
        <v>38</v>
      </c>
      <c r="L28" s="121">
        <v>141</v>
      </c>
      <c r="M28" s="122">
        <v>115</v>
      </c>
      <c r="N28" s="123">
        <v>438</v>
      </c>
      <c r="O28" s="165">
        <f t="shared" si="0"/>
        <v>0</v>
      </c>
      <c r="P28" s="158">
        <f t="shared" si="1"/>
        <v>4</v>
      </c>
      <c r="Q28" s="158">
        <f t="shared" si="2"/>
        <v>0</v>
      </c>
      <c r="R28" s="158">
        <f t="shared" si="3"/>
        <v>0</v>
      </c>
      <c r="S28" s="159">
        <f t="shared" si="4"/>
        <v>0</v>
      </c>
      <c r="T28" s="159">
        <f t="shared" si="5"/>
        <v>0</v>
      </c>
      <c r="U28" s="167">
        <f t="shared" si="6"/>
        <v>0.5</v>
      </c>
      <c r="V28" s="158">
        <v>0.75</v>
      </c>
      <c r="W28" s="159">
        <v>4.75</v>
      </c>
      <c r="X28" s="500">
        <v>0.2</v>
      </c>
      <c r="Y28" s="127">
        <v>0.17</v>
      </c>
      <c r="Z28" s="210">
        <v>0.63</v>
      </c>
    </row>
    <row r="29" spans="1:26" s="3" customFormat="1" ht="13.5" customHeight="1">
      <c r="A29" s="616"/>
      <c r="B29" s="454">
        <v>24</v>
      </c>
      <c r="C29" s="545">
        <v>3</v>
      </c>
      <c r="D29" s="541">
        <v>5</v>
      </c>
      <c r="E29" s="541">
        <v>1</v>
      </c>
      <c r="F29" s="541">
        <v>0</v>
      </c>
      <c r="G29" s="546">
        <v>0</v>
      </c>
      <c r="H29" s="546">
        <v>0</v>
      </c>
      <c r="I29" s="121">
        <v>9</v>
      </c>
      <c r="J29" s="157">
        <v>7</v>
      </c>
      <c r="K29" s="123">
        <v>25</v>
      </c>
      <c r="L29" s="121">
        <v>141</v>
      </c>
      <c r="M29" s="122">
        <v>112</v>
      </c>
      <c r="N29" s="123">
        <v>469</v>
      </c>
      <c r="O29" s="165">
        <f t="shared" si="0"/>
        <v>3</v>
      </c>
      <c r="P29" s="158">
        <f t="shared" si="1"/>
        <v>5</v>
      </c>
      <c r="Q29" s="158">
        <f t="shared" si="2"/>
        <v>0.3333333333333333</v>
      </c>
      <c r="R29" s="158">
        <f t="shared" si="3"/>
        <v>0</v>
      </c>
      <c r="S29" s="159">
        <f t="shared" si="4"/>
        <v>0</v>
      </c>
      <c r="T29" s="159">
        <f t="shared" si="5"/>
        <v>0</v>
      </c>
      <c r="U29" s="167">
        <f t="shared" si="6"/>
        <v>1.125</v>
      </c>
      <c r="V29" s="158">
        <v>0.875</v>
      </c>
      <c r="W29" s="159">
        <v>3.125</v>
      </c>
      <c r="X29" s="500">
        <v>0.2</v>
      </c>
      <c r="Y29" s="127">
        <v>0.16</v>
      </c>
      <c r="Z29" s="210">
        <v>0.67</v>
      </c>
    </row>
    <row r="30" spans="1:26" s="3" customFormat="1" ht="13.5" customHeight="1">
      <c r="A30" s="616"/>
      <c r="B30" s="454">
        <v>25</v>
      </c>
      <c r="C30" s="545">
        <v>1</v>
      </c>
      <c r="D30" s="541">
        <v>4</v>
      </c>
      <c r="E30" s="541">
        <v>0</v>
      </c>
      <c r="F30" s="541">
        <v>0</v>
      </c>
      <c r="G30" s="546">
        <v>1</v>
      </c>
      <c r="H30" s="546">
        <v>0</v>
      </c>
      <c r="I30" s="121">
        <v>6</v>
      </c>
      <c r="J30" s="157">
        <v>5</v>
      </c>
      <c r="K30" s="123">
        <v>24</v>
      </c>
      <c r="L30" s="121">
        <v>133</v>
      </c>
      <c r="M30" s="122">
        <v>112</v>
      </c>
      <c r="N30" s="123">
        <v>479</v>
      </c>
      <c r="O30" s="165">
        <f t="shared" si="0"/>
        <v>1</v>
      </c>
      <c r="P30" s="158">
        <f t="shared" si="1"/>
        <v>4</v>
      </c>
      <c r="Q30" s="158">
        <f t="shared" si="2"/>
        <v>0</v>
      </c>
      <c r="R30" s="158">
        <f t="shared" si="3"/>
        <v>0</v>
      </c>
      <c r="S30" s="159">
        <f t="shared" si="4"/>
        <v>1</v>
      </c>
      <c r="T30" s="159">
        <f t="shared" si="5"/>
        <v>0</v>
      </c>
      <c r="U30" s="167">
        <f t="shared" si="6"/>
        <v>0.75</v>
      </c>
      <c r="V30" s="158">
        <v>0.625</v>
      </c>
      <c r="W30" s="159">
        <v>3</v>
      </c>
      <c r="X30" s="500">
        <v>0.19</v>
      </c>
      <c r="Y30" s="127">
        <v>0.16</v>
      </c>
      <c r="Z30" s="210">
        <v>0.69</v>
      </c>
    </row>
    <row r="31" spans="1:26" s="3" customFormat="1" ht="13.5" customHeight="1">
      <c r="A31" s="618">
        <v>7</v>
      </c>
      <c r="B31" s="453">
        <v>26</v>
      </c>
      <c r="C31" s="550">
        <v>0</v>
      </c>
      <c r="D31" s="551">
        <v>7</v>
      </c>
      <c r="E31" s="551">
        <v>1</v>
      </c>
      <c r="F31" s="551">
        <v>0</v>
      </c>
      <c r="G31" s="552">
        <v>2</v>
      </c>
      <c r="H31" s="552">
        <v>0</v>
      </c>
      <c r="I31" s="152">
        <v>10</v>
      </c>
      <c r="J31" s="232">
        <v>6</v>
      </c>
      <c r="K31" s="154">
        <v>18</v>
      </c>
      <c r="L31" s="152">
        <v>138</v>
      </c>
      <c r="M31" s="153">
        <v>135</v>
      </c>
      <c r="N31" s="154">
        <v>472</v>
      </c>
      <c r="O31" s="172">
        <f t="shared" si="0"/>
        <v>0</v>
      </c>
      <c r="P31" s="173">
        <f t="shared" si="1"/>
        <v>7</v>
      </c>
      <c r="Q31" s="173">
        <f t="shared" si="2"/>
        <v>0.3333333333333333</v>
      </c>
      <c r="R31" s="173">
        <f t="shared" si="3"/>
        <v>0</v>
      </c>
      <c r="S31" s="179">
        <f t="shared" si="4"/>
        <v>2</v>
      </c>
      <c r="T31" s="179">
        <f t="shared" si="5"/>
        <v>0</v>
      </c>
      <c r="U31" s="178">
        <f t="shared" si="6"/>
        <v>1.25</v>
      </c>
      <c r="V31" s="173">
        <v>0.75</v>
      </c>
      <c r="W31" s="179">
        <v>2.25</v>
      </c>
      <c r="X31" s="502">
        <v>0.2</v>
      </c>
      <c r="Y31" s="156">
        <v>0.19</v>
      </c>
      <c r="Z31" s="250">
        <v>0.68</v>
      </c>
    </row>
    <row r="32" spans="1:26" s="3" customFormat="1" ht="13.5" customHeight="1">
      <c r="A32" s="616"/>
      <c r="B32" s="454">
        <v>27</v>
      </c>
      <c r="C32" s="545">
        <v>4</v>
      </c>
      <c r="D32" s="541">
        <v>6</v>
      </c>
      <c r="E32" s="541">
        <v>0</v>
      </c>
      <c r="F32" s="541">
        <v>0</v>
      </c>
      <c r="G32" s="546">
        <v>0</v>
      </c>
      <c r="H32" s="546">
        <v>0</v>
      </c>
      <c r="I32" s="121">
        <v>10</v>
      </c>
      <c r="J32" s="157">
        <v>10</v>
      </c>
      <c r="K32" s="123">
        <v>28</v>
      </c>
      <c r="L32" s="121">
        <v>144</v>
      </c>
      <c r="M32" s="122">
        <v>137</v>
      </c>
      <c r="N32" s="123">
        <v>446</v>
      </c>
      <c r="O32" s="165">
        <f t="shared" si="0"/>
        <v>4</v>
      </c>
      <c r="P32" s="158">
        <f t="shared" si="1"/>
        <v>6</v>
      </c>
      <c r="Q32" s="158">
        <f t="shared" si="2"/>
        <v>0</v>
      </c>
      <c r="R32" s="158">
        <f t="shared" si="3"/>
        <v>0</v>
      </c>
      <c r="S32" s="159">
        <f t="shared" si="4"/>
        <v>0</v>
      </c>
      <c r="T32" s="159">
        <f t="shared" si="5"/>
        <v>0</v>
      </c>
      <c r="U32" s="167">
        <f>I32/8</f>
        <v>1.25</v>
      </c>
      <c r="V32" s="158">
        <v>1.25</v>
      </c>
      <c r="W32" s="159">
        <v>3.5</v>
      </c>
      <c r="X32" s="500">
        <v>0.21</v>
      </c>
      <c r="Y32" s="127">
        <v>0.2</v>
      </c>
      <c r="Z32" s="210">
        <v>0.64</v>
      </c>
    </row>
    <row r="33" spans="1:26" s="3" customFormat="1" ht="13.5" customHeight="1">
      <c r="A33" s="616"/>
      <c r="B33" s="454">
        <v>28</v>
      </c>
      <c r="C33" s="545">
        <v>2</v>
      </c>
      <c r="D33" s="541">
        <v>3</v>
      </c>
      <c r="E33" s="541">
        <v>0</v>
      </c>
      <c r="F33" s="541">
        <v>0</v>
      </c>
      <c r="G33" s="546">
        <v>0</v>
      </c>
      <c r="H33" s="546">
        <v>0</v>
      </c>
      <c r="I33" s="121">
        <v>5</v>
      </c>
      <c r="J33" s="157">
        <v>3</v>
      </c>
      <c r="K33" s="123">
        <v>21</v>
      </c>
      <c r="L33" s="121">
        <v>141</v>
      </c>
      <c r="M33" s="122">
        <v>131</v>
      </c>
      <c r="N33" s="123">
        <v>498</v>
      </c>
      <c r="O33" s="165">
        <f t="shared" si="0"/>
        <v>2</v>
      </c>
      <c r="P33" s="158">
        <f t="shared" si="1"/>
        <v>3</v>
      </c>
      <c r="Q33" s="158">
        <f t="shared" si="2"/>
        <v>0</v>
      </c>
      <c r="R33" s="158">
        <f t="shared" si="3"/>
        <v>0</v>
      </c>
      <c r="S33" s="159">
        <f t="shared" si="4"/>
        <v>0</v>
      </c>
      <c r="T33" s="159">
        <f t="shared" si="5"/>
        <v>0</v>
      </c>
      <c r="U33" s="167">
        <f>I33/8</f>
        <v>0.625</v>
      </c>
      <c r="V33" s="158">
        <v>0.375</v>
      </c>
      <c r="W33" s="159">
        <v>2.625</v>
      </c>
      <c r="X33" s="500">
        <v>0.2</v>
      </c>
      <c r="Y33" s="127">
        <v>0.19</v>
      </c>
      <c r="Z33" s="210">
        <v>0.71</v>
      </c>
    </row>
    <row r="34" spans="1:26" s="3" customFormat="1" ht="13.5" customHeight="1">
      <c r="A34" s="616"/>
      <c r="B34" s="454">
        <v>29</v>
      </c>
      <c r="C34" s="545">
        <v>0</v>
      </c>
      <c r="D34" s="541">
        <v>3</v>
      </c>
      <c r="E34" s="541">
        <v>0</v>
      </c>
      <c r="F34" s="541">
        <v>0</v>
      </c>
      <c r="G34" s="546">
        <v>1</v>
      </c>
      <c r="H34" s="546">
        <v>0</v>
      </c>
      <c r="I34" s="121">
        <v>4</v>
      </c>
      <c r="J34" s="157">
        <v>6</v>
      </c>
      <c r="K34" s="123">
        <v>19</v>
      </c>
      <c r="L34" s="121">
        <v>104</v>
      </c>
      <c r="M34" s="122">
        <v>133</v>
      </c>
      <c r="N34" s="123">
        <v>430</v>
      </c>
      <c r="O34" s="165">
        <f t="shared" si="0"/>
        <v>0</v>
      </c>
      <c r="P34" s="158">
        <f t="shared" si="1"/>
        <v>3</v>
      </c>
      <c r="Q34" s="158">
        <f t="shared" si="2"/>
        <v>0</v>
      </c>
      <c r="R34" s="158">
        <f t="shared" si="3"/>
        <v>0</v>
      </c>
      <c r="S34" s="159">
        <f t="shared" si="4"/>
        <v>1</v>
      </c>
      <c r="T34" s="159">
        <f t="shared" si="5"/>
        <v>0</v>
      </c>
      <c r="U34" s="167">
        <f>I34/8</f>
        <v>0.5</v>
      </c>
      <c r="V34" s="158">
        <v>0.75</v>
      </c>
      <c r="W34" s="159">
        <v>2.375</v>
      </c>
      <c r="X34" s="500">
        <v>0.15</v>
      </c>
      <c r="Y34" s="127">
        <v>0.19</v>
      </c>
      <c r="Z34" s="210">
        <v>0.62</v>
      </c>
    </row>
    <row r="35" spans="1:26" s="3" customFormat="1" ht="13.5" customHeight="1">
      <c r="A35" s="617"/>
      <c r="B35" s="456">
        <v>30</v>
      </c>
      <c r="C35" s="547">
        <v>1</v>
      </c>
      <c r="D35" s="548">
        <v>2</v>
      </c>
      <c r="E35" s="548">
        <v>0</v>
      </c>
      <c r="F35" s="548">
        <v>1</v>
      </c>
      <c r="G35" s="549">
        <v>0</v>
      </c>
      <c r="H35" s="549">
        <v>0</v>
      </c>
      <c r="I35" s="135">
        <v>4</v>
      </c>
      <c r="J35" s="160">
        <v>6</v>
      </c>
      <c r="K35" s="137">
        <v>30</v>
      </c>
      <c r="L35" s="135">
        <v>154</v>
      </c>
      <c r="M35" s="136">
        <v>111</v>
      </c>
      <c r="N35" s="137">
        <v>519</v>
      </c>
      <c r="O35" s="169">
        <f t="shared" si="0"/>
        <v>1</v>
      </c>
      <c r="P35" s="161">
        <f t="shared" si="1"/>
        <v>2</v>
      </c>
      <c r="Q35" s="161">
        <f t="shared" si="2"/>
        <v>0</v>
      </c>
      <c r="R35" s="161">
        <f t="shared" si="3"/>
        <v>1</v>
      </c>
      <c r="S35" s="162">
        <f t="shared" si="4"/>
        <v>0</v>
      </c>
      <c r="T35" s="162">
        <f t="shared" si="5"/>
        <v>0</v>
      </c>
      <c r="U35" s="171">
        <f>I35/8</f>
        <v>0.5</v>
      </c>
      <c r="V35" s="161">
        <v>0.75</v>
      </c>
      <c r="W35" s="162">
        <v>3.75</v>
      </c>
      <c r="X35" s="501">
        <v>0.22</v>
      </c>
      <c r="Y35" s="140">
        <v>0.16</v>
      </c>
      <c r="Z35" s="212">
        <v>0.74</v>
      </c>
    </row>
    <row r="36" spans="1:26" s="3" customFormat="1" ht="13.5" customHeight="1">
      <c r="A36" s="616">
        <v>8</v>
      </c>
      <c r="B36" s="454">
        <v>31</v>
      </c>
      <c r="C36" s="545">
        <v>0</v>
      </c>
      <c r="D36" s="541">
        <v>1</v>
      </c>
      <c r="E36" s="541">
        <v>0</v>
      </c>
      <c r="F36" s="541">
        <v>0</v>
      </c>
      <c r="G36" s="546">
        <v>0</v>
      </c>
      <c r="H36" s="546">
        <v>0</v>
      </c>
      <c r="I36" s="121">
        <v>1</v>
      </c>
      <c r="J36" s="157">
        <v>10</v>
      </c>
      <c r="K36" s="123">
        <v>28</v>
      </c>
      <c r="L36" s="121">
        <v>145</v>
      </c>
      <c r="M36" s="122">
        <v>168</v>
      </c>
      <c r="N36" s="123">
        <v>539</v>
      </c>
      <c r="O36" s="165">
        <f t="shared" si="0"/>
        <v>0</v>
      </c>
      <c r="P36" s="158">
        <f t="shared" si="1"/>
        <v>1</v>
      </c>
      <c r="Q36" s="158">
        <f t="shared" si="2"/>
        <v>0</v>
      </c>
      <c r="R36" s="158">
        <f t="shared" si="3"/>
        <v>0</v>
      </c>
      <c r="S36" s="159">
        <f t="shared" si="4"/>
        <v>0</v>
      </c>
      <c r="T36" s="159">
        <f t="shared" si="5"/>
        <v>0</v>
      </c>
      <c r="U36" s="167">
        <f t="shared" si="6"/>
        <v>0.125</v>
      </c>
      <c r="V36" s="158">
        <v>1.25</v>
      </c>
      <c r="W36" s="159">
        <v>3.5</v>
      </c>
      <c r="X36" s="500">
        <v>0.21</v>
      </c>
      <c r="Y36" s="127">
        <v>0.24</v>
      </c>
      <c r="Z36" s="210">
        <v>0.77</v>
      </c>
    </row>
    <row r="37" spans="1:26" s="3" customFormat="1" ht="13.5" customHeight="1">
      <c r="A37" s="616"/>
      <c r="B37" s="459">
        <v>32</v>
      </c>
      <c r="C37" s="545">
        <v>0</v>
      </c>
      <c r="D37" s="541">
        <v>4</v>
      </c>
      <c r="E37" s="541">
        <v>0</v>
      </c>
      <c r="F37" s="541">
        <v>0</v>
      </c>
      <c r="G37" s="546">
        <v>0</v>
      </c>
      <c r="H37" s="546">
        <v>0</v>
      </c>
      <c r="I37" s="121">
        <v>4</v>
      </c>
      <c r="J37" s="157">
        <v>9</v>
      </c>
      <c r="K37" s="123">
        <v>30</v>
      </c>
      <c r="L37" s="121">
        <v>96</v>
      </c>
      <c r="M37" s="122">
        <v>152</v>
      </c>
      <c r="N37" s="123">
        <v>531</v>
      </c>
      <c r="O37" s="165">
        <f t="shared" si="0"/>
        <v>0</v>
      </c>
      <c r="P37" s="158">
        <f t="shared" si="1"/>
        <v>4</v>
      </c>
      <c r="Q37" s="158">
        <f t="shared" si="2"/>
        <v>0</v>
      </c>
      <c r="R37" s="158">
        <f t="shared" si="3"/>
        <v>0</v>
      </c>
      <c r="S37" s="159">
        <f t="shared" si="4"/>
        <v>0</v>
      </c>
      <c r="T37" s="159">
        <f t="shared" si="5"/>
        <v>0</v>
      </c>
      <c r="U37" s="167">
        <f t="shared" si="6"/>
        <v>0.5</v>
      </c>
      <c r="V37" s="158">
        <v>1.125</v>
      </c>
      <c r="W37" s="159">
        <v>3.75</v>
      </c>
      <c r="X37" s="500">
        <v>0.14</v>
      </c>
      <c r="Y37" s="127">
        <v>0.22</v>
      </c>
      <c r="Z37" s="210">
        <v>0.78</v>
      </c>
    </row>
    <row r="38" spans="1:26" s="3" customFormat="1" ht="13.5" customHeight="1">
      <c r="A38" s="616"/>
      <c r="B38" s="454">
        <v>33</v>
      </c>
      <c r="C38" s="545">
        <v>3</v>
      </c>
      <c r="D38" s="541">
        <v>6</v>
      </c>
      <c r="E38" s="541">
        <v>1</v>
      </c>
      <c r="F38" s="541">
        <v>0</v>
      </c>
      <c r="G38" s="546">
        <v>1</v>
      </c>
      <c r="H38" s="546">
        <v>0</v>
      </c>
      <c r="I38" s="121">
        <v>11</v>
      </c>
      <c r="J38" s="157">
        <v>4</v>
      </c>
      <c r="K38" s="123">
        <v>9</v>
      </c>
      <c r="L38" s="121">
        <v>169</v>
      </c>
      <c r="M38" s="122">
        <v>96</v>
      </c>
      <c r="N38" s="123">
        <v>364</v>
      </c>
      <c r="O38" s="165">
        <f aca="true" t="shared" si="7" ref="O38:O56">C38</f>
        <v>3</v>
      </c>
      <c r="P38" s="158">
        <f aca="true" t="shared" si="8" ref="P38:P56">D38</f>
        <v>6</v>
      </c>
      <c r="Q38" s="158">
        <f aca="true" t="shared" si="9" ref="Q38:Q56">E38/3</f>
        <v>0.3333333333333333</v>
      </c>
      <c r="R38" s="158">
        <f aca="true" t="shared" si="10" ref="R38:R56">F38</f>
        <v>0</v>
      </c>
      <c r="S38" s="159">
        <f aca="true" t="shared" si="11" ref="S38:S56">G38</f>
        <v>1</v>
      </c>
      <c r="T38" s="159">
        <f aca="true" t="shared" si="12" ref="T38:T56">H38</f>
        <v>0</v>
      </c>
      <c r="U38" s="167">
        <f aca="true" t="shared" si="13" ref="U38:U56">I38/8</f>
        <v>1.375</v>
      </c>
      <c r="V38" s="158">
        <v>0.5</v>
      </c>
      <c r="W38" s="159">
        <v>1.125</v>
      </c>
      <c r="X38" s="500">
        <v>0.24</v>
      </c>
      <c r="Y38" s="127">
        <v>0.14</v>
      </c>
      <c r="Z38" s="210">
        <v>0.54</v>
      </c>
    </row>
    <row r="39" spans="1:26" s="3" customFormat="1" ht="13.5" customHeight="1">
      <c r="A39" s="616"/>
      <c r="B39" s="454">
        <v>34</v>
      </c>
      <c r="C39" s="545">
        <v>0</v>
      </c>
      <c r="D39" s="541">
        <v>1</v>
      </c>
      <c r="E39" s="541">
        <v>0</v>
      </c>
      <c r="F39" s="541">
        <v>0</v>
      </c>
      <c r="G39" s="546">
        <v>1</v>
      </c>
      <c r="H39" s="546">
        <v>1</v>
      </c>
      <c r="I39" s="121">
        <v>3</v>
      </c>
      <c r="J39" s="157">
        <v>5</v>
      </c>
      <c r="K39" s="123">
        <v>23</v>
      </c>
      <c r="L39" s="121">
        <v>157</v>
      </c>
      <c r="M39" s="122">
        <v>173</v>
      </c>
      <c r="N39" s="123">
        <v>587</v>
      </c>
      <c r="O39" s="165">
        <f t="shared" si="7"/>
        <v>0</v>
      </c>
      <c r="P39" s="158">
        <f t="shared" si="8"/>
        <v>1</v>
      </c>
      <c r="Q39" s="158">
        <f t="shared" si="9"/>
        <v>0</v>
      </c>
      <c r="R39" s="158">
        <f t="shared" si="10"/>
        <v>0</v>
      </c>
      <c r="S39" s="159">
        <f t="shared" si="11"/>
        <v>1</v>
      </c>
      <c r="T39" s="159">
        <f t="shared" si="12"/>
        <v>1</v>
      </c>
      <c r="U39" s="167">
        <f t="shared" si="13"/>
        <v>0.375</v>
      </c>
      <c r="V39" s="158">
        <v>0.625</v>
      </c>
      <c r="W39" s="159">
        <v>2.875</v>
      </c>
      <c r="X39" s="500">
        <v>0.23</v>
      </c>
      <c r="Y39" s="127">
        <v>0.25</v>
      </c>
      <c r="Z39" s="210">
        <v>0.85</v>
      </c>
    </row>
    <row r="40" spans="1:26" s="3" customFormat="1" ht="13.5" customHeight="1">
      <c r="A40" s="618">
        <v>9</v>
      </c>
      <c r="B40" s="471">
        <v>35</v>
      </c>
      <c r="C40" s="550">
        <v>1</v>
      </c>
      <c r="D40" s="551">
        <v>2</v>
      </c>
      <c r="E40" s="551">
        <v>0</v>
      </c>
      <c r="F40" s="551">
        <v>0</v>
      </c>
      <c r="G40" s="552">
        <v>2</v>
      </c>
      <c r="H40" s="552">
        <v>0</v>
      </c>
      <c r="I40" s="152">
        <v>5</v>
      </c>
      <c r="J40" s="232">
        <v>9</v>
      </c>
      <c r="K40" s="154">
        <v>20</v>
      </c>
      <c r="L40" s="152">
        <v>167</v>
      </c>
      <c r="M40" s="153">
        <v>173</v>
      </c>
      <c r="N40" s="154">
        <v>549</v>
      </c>
      <c r="O40" s="172">
        <f t="shared" si="7"/>
        <v>1</v>
      </c>
      <c r="P40" s="173">
        <f t="shared" si="8"/>
        <v>2</v>
      </c>
      <c r="Q40" s="173">
        <f t="shared" si="9"/>
        <v>0</v>
      </c>
      <c r="R40" s="173">
        <f t="shared" si="10"/>
        <v>0</v>
      </c>
      <c r="S40" s="179">
        <f t="shared" si="11"/>
        <v>2</v>
      </c>
      <c r="T40" s="179">
        <f t="shared" si="12"/>
        <v>0</v>
      </c>
      <c r="U40" s="178">
        <f t="shared" si="13"/>
        <v>0.625</v>
      </c>
      <c r="V40" s="173">
        <v>1.125</v>
      </c>
      <c r="W40" s="179">
        <v>2.5</v>
      </c>
      <c r="X40" s="502">
        <v>0.24</v>
      </c>
      <c r="Y40" s="156">
        <v>0.25</v>
      </c>
      <c r="Z40" s="250">
        <v>0.79</v>
      </c>
    </row>
    <row r="41" spans="1:26" s="3" customFormat="1" ht="13.5" customHeight="1">
      <c r="A41" s="616"/>
      <c r="B41" s="557">
        <v>36</v>
      </c>
      <c r="C41" s="545">
        <v>1</v>
      </c>
      <c r="D41" s="541">
        <v>8</v>
      </c>
      <c r="E41" s="541">
        <v>2</v>
      </c>
      <c r="F41" s="541">
        <v>0</v>
      </c>
      <c r="G41" s="546">
        <v>1</v>
      </c>
      <c r="H41" s="546">
        <v>0</v>
      </c>
      <c r="I41" s="121">
        <v>12</v>
      </c>
      <c r="J41" s="157">
        <v>10</v>
      </c>
      <c r="K41" s="123">
        <v>12</v>
      </c>
      <c r="L41" s="121">
        <v>166</v>
      </c>
      <c r="M41" s="122">
        <v>178</v>
      </c>
      <c r="N41" s="123">
        <v>544</v>
      </c>
      <c r="O41" s="165">
        <f t="shared" si="7"/>
        <v>1</v>
      </c>
      <c r="P41" s="158">
        <f t="shared" si="8"/>
        <v>8</v>
      </c>
      <c r="Q41" s="158">
        <f t="shared" si="9"/>
        <v>0.6666666666666666</v>
      </c>
      <c r="R41" s="158">
        <f t="shared" si="10"/>
        <v>0</v>
      </c>
      <c r="S41" s="159">
        <f t="shared" si="11"/>
        <v>1</v>
      </c>
      <c r="T41" s="159">
        <f t="shared" si="12"/>
        <v>0</v>
      </c>
      <c r="U41" s="167">
        <f t="shared" si="13"/>
        <v>1.5</v>
      </c>
      <c r="V41" s="158">
        <v>1.25</v>
      </c>
      <c r="W41" s="159">
        <v>1.5</v>
      </c>
      <c r="X41" s="500">
        <v>0.24</v>
      </c>
      <c r="Y41" s="127">
        <v>0.26</v>
      </c>
      <c r="Z41" s="210">
        <v>0.78</v>
      </c>
    </row>
    <row r="42" spans="1:26" s="3" customFormat="1" ht="13.5" customHeight="1">
      <c r="A42" s="616"/>
      <c r="B42" s="557">
        <v>37</v>
      </c>
      <c r="C42" s="545">
        <v>0</v>
      </c>
      <c r="D42" s="541">
        <v>4</v>
      </c>
      <c r="E42" s="541">
        <v>0</v>
      </c>
      <c r="F42" s="541">
        <v>0</v>
      </c>
      <c r="G42" s="546">
        <v>1</v>
      </c>
      <c r="H42" s="546">
        <v>0</v>
      </c>
      <c r="I42" s="121">
        <v>5</v>
      </c>
      <c r="J42" s="157">
        <v>9</v>
      </c>
      <c r="K42" s="123">
        <v>10</v>
      </c>
      <c r="L42" s="121">
        <v>154</v>
      </c>
      <c r="M42" s="122">
        <v>152</v>
      </c>
      <c r="N42" s="123">
        <v>565</v>
      </c>
      <c r="O42" s="165">
        <f t="shared" si="7"/>
        <v>0</v>
      </c>
      <c r="P42" s="158">
        <f t="shared" si="8"/>
        <v>4</v>
      </c>
      <c r="Q42" s="158">
        <f t="shared" si="9"/>
        <v>0</v>
      </c>
      <c r="R42" s="158">
        <f t="shared" si="10"/>
        <v>0</v>
      </c>
      <c r="S42" s="478">
        <f t="shared" si="11"/>
        <v>1</v>
      </c>
      <c r="T42" s="159">
        <f t="shared" si="12"/>
        <v>0</v>
      </c>
      <c r="U42" s="167">
        <f t="shared" si="13"/>
        <v>0.625</v>
      </c>
      <c r="V42" s="158">
        <v>1.125</v>
      </c>
      <c r="W42" s="159">
        <v>1.25</v>
      </c>
      <c r="X42" s="500">
        <v>0.22</v>
      </c>
      <c r="Y42" s="127">
        <v>0.22</v>
      </c>
      <c r="Z42" s="210">
        <v>0.81</v>
      </c>
    </row>
    <row r="43" spans="1:26" s="3" customFormat="1" ht="13.5" customHeight="1">
      <c r="A43" s="616"/>
      <c r="B43" s="557">
        <v>38</v>
      </c>
      <c r="C43" s="545">
        <v>1</v>
      </c>
      <c r="D43" s="541">
        <v>2</v>
      </c>
      <c r="E43" s="541">
        <v>0</v>
      </c>
      <c r="F43" s="541">
        <v>1</v>
      </c>
      <c r="G43" s="546">
        <v>0</v>
      </c>
      <c r="H43" s="546">
        <v>0</v>
      </c>
      <c r="I43" s="121">
        <v>4</v>
      </c>
      <c r="J43" s="157">
        <v>7</v>
      </c>
      <c r="K43" s="123">
        <v>12</v>
      </c>
      <c r="L43" s="121">
        <v>129</v>
      </c>
      <c r="M43" s="122">
        <v>163</v>
      </c>
      <c r="N43" s="123">
        <v>520</v>
      </c>
      <c r="O43" s="165">
        <f t="shared" si="7"/>
        <v>1</v>
      </c>
      <c r="P43" s="158">
        <f t="shared" si="8"/>
        <v>2</v>
      </c>
      <c r="Q43" s="158">
        <f t="shared" si="9"/>
        <v>0</v>
      </c>
      <c r="R43" s="158">
        <f t="shared" si="10"/>
        <v>1</v>
      </c>
      <c r="S43" s="159">
        <f t="shared" si="11"/>
        <v>0</v>
      </c>
      <c r="T43" s="159">
        <f t="shared" si="12"/>
        <v>0</v>
      </c>
      <c r="U43" s="167">
        <f t="shared" si="13"/>
        <v>0.5</v>
      </c>
      <c r="V43" s="158">
        <v>0.875</v>
      </c>
      <c r="W43" s="159">
        <v>1.5</v>
      </c>
      <c r="X43" s="500">
        <v>0.19</v>
      </c>
      <c r="Y43" s="127">
        <v>0.24</v>
      </c>
      <c r="Z43" s="210">
        <v>0.75</v>
      </c>
    </row>
    <row r="44" spans="1:26" s="3" customFormat="1" ht="13.5" customHeight="1">
      <c r="A44" s="617"/>
      <c r="B44" s="558">
        <v>39</v>
      </c>
      <c r="C44" s="547">
        <v>0</v>
      </c>
      <c r="D44" s="548">
        <v>1</v>
      </c>
      <c r="E44" s="548">
        <v>0</v>
      </c>
      <c r="F44" s="548">
        <v>0</v>
      </c>
      <c r="G44" s="549">
        <v>2</v>
      </c>
      <c r="H44" s="549">
        <v>0</v>
      </c>
      <c r="I44" s="135">
        <v>3</v>
      </c>
      <c r="J44" s="160">
        <v>5</v>
      </c>
      <c r="K44" s="137">
        <v>15</v>
      </c>
      <c r="L44" s="135">
        <v>139</v>
      </c>
      <c r="M44" s="136">
        <v>113</v>
      </c>
      <c r="N44" s="137">
        <v>507</v>
      </c>
      <c r="O44" s="169">
        <f t="shared" si="7"/>
        <v>0</v>
      </c>
      <c r="P44" s="161">
        <f t="shared" si="8"/>
        <v>1</v>
      </c>
      <c r="Q44" s="161">
        <f t="shared" si="9"/>
        <v>0</v>
      </c>
      <c r="R44" s="161">
        <f t="shared" si="10"/>
        <v>0</v>
      </c>
      <c r="S44" s="162">
        <f t="shared" si="11"/>
        <v>2</v>
      </c>
      <c r="T44" s="162">
        <f t="shared" si="12"/>
        <v>0</v>
      </c>
      <c r="U44" s="171">
        <f t="shared" si="13"/>
        <v>0.375</v>
      </c>
      <c r="V44" s="161">
        <v>0.625</v>
      </c>
      <c r="W44" s="162">
        <v>1.875</v>
      </c>
      <c r="X44" s="501">
        <v>0.2</v>
      </c>
      <c r="Y44" s="140">
        <v>0.16</v>
      </c>
      <c r="Z44" s="212">
        <v>0.73</v>
      </c>
    </row>
    <row r="45" spans="1:26" s="3" customFormat="1" ht="13.5" customHeight="1">
      <c r="A45" s="616">
        <v>10</v>
      </c>
      <c r="B45" s="471">
        <v>40</v>
      </c>
      <c r="C45" s="550">
        <v>0</v>
      </c>
      <c r="D45" s="551">
        <v>0</v>
      </c>
      <c r="E45" s="551">
        <v>0</v>
      </c>
      <c r="F45" s="551">
        <v>1</v>
      </c>
      <c r="G45" s="552">
        <v>0</v>
      </c>
      <c r="H45" s="552">
        <v>0</v>
      </c>
      <c r="I45" s="152">
        <v>1</v>
      </c>
      <c r="J45" s="232">
        <v>4</v>
      </c>
      <c r="K45" s="154">
        <v>19</v>
      </c>
      <c r="L45" s="152">
        <v>150</v>
      </c>
      <c r="M45" s="153">
        <v>175</v>
      </c>
      <c r="N45" s="154">
        <v>560</v>
      </c>
      <c r="O45" s="172">
        <f t="shared" si="7"/>
        <v>0</v>
      </c>
      <c r="P45" s="173">
        <f t="shared" si="8"/>
        <v>0</v>
      </c>
      <c r="Q45" s="173">
        <f t="shared" si="9"/>
        <v>0</v>
      </c>
      <c r="R45" s="173">
        <f t="shared" si="10"/>
        <v>1</v>
      </c>
      <c r="S45" s="179">
        <f t="shared" si="11"/>
        <v>0</v>
      </c>
      <c r="T45" s="179">
        <f t="shared" si="12"/>
        <v>0</v>
      </c>
      <c r="U45" s="178">
        <f t="shared" si="13"/>
        <v>0.125</v>
      </c>
      <c r="V45" s="173">
        <v>0.5</v>
      </c>
      <c r="W45" s="179">
        <v>2.375</v>
      </c>
      <c r="X45" s="502">
        <v>0.22</v>
      </c>
      <c r="Y45" s="156">
        <v>0.25</v>
      </c>
      <c r="Z45" s="250">
        <v>0.8</v>
      </c>
    </row>
    <row r="46" spans="1:26" s="3" customFormat="1" ht="13.5" customHeight="1">
      <c r="A46" s="616"/>
      <c r="B46" s="470">
        <v>41</v>
      </c>
      <c r="C46" s="545">
        <v>0</v>
      </c>
      <c r="D46" s="541">
        <v>3</v>
      </c>
      <c r="E46" s="541">
        <v>0</v>
      </c>
      <c r="F46" s="541">
        <v>0</v>
      </c>
      <c r="G46" s="546">
        <v>1</v>
      </c>
      <c r="H46" s="546">
        <v>0</v>
      </c>
      <c r="I46" s="121">
        <v>4</v>
      </c>
      <c r="J46" s="157">
        <v>8</v>
      </c>
      <c r="K46" s="123">
        <v>13</v>
      </c>
      <c r="L46" s="121">
        <v>150</v>
      </c>
      <c r="M46" s="122">
        <v>166</v>
      </c>
      <c r="N46" s="123">
        <v>484</v>
      </c>
      <c r="O46" s="165">
        <f t="shared" si="7"/>
        <v>0</v>
      </c>
      <c r="P46" s="158">
        <f t="shared" si="8"/>
        <v>3</v>
      </c>
      <c r="Q46" s="158">
        <f t="shared" si="9"/>
        <v>0</v>
      </c>
      <c r="R46" s="158">
        <f t="shared" si="10"/>
        <v>0</v>
      </c>
      <c r="S46" s="159">
        <f t="shared" si="11"/>
        <v>1</v>
      </c>
      <c r="T46" s="159">
        <f t="shared" si="12"/>
        <v>0</v>
      </c>
      <c r="U46" s="167">
        <f t="shared" si="13"/>
        <v>0.5</v>
      </c>
      <c r="V46" s="158">
        <v>1</v>
      </c>
      <c r="W46" s="159">
        <v>1.625</v>
      </c>
      <c r="X46" s="500">
        <v>0.22</v>
      </c>
      <c r="Y46" s="127">
        <v>0.24</v>
      </c>
      <c r="Z46" s="210">
        <v>0.7</v>
      </c>
    </row>
    <row r="47" spans="1:26" s="3" customFormat="1" ht="13.5" customHeight="1">
      <c r="A47" s="616"/>
      <c r="B47" s="470">
        <v>42</v>
      </c>
      <c r="C47" s="545">
        <v>0</v>
      </c>
      <c r="D47" s="541">
        <v>1</v>
      </c>
      <c r="E47" s="541">
        <v>1</v>
      </c>
      <c r="F47" s="541">
        <v>1</v>
      </c>
      <c r="G47" s="546">
        <v>2</v>
      </c>
      <c r="H47" s="546">
        <v>0</v>
      </c>
      <c r="I47" s="121">
        <v>5</v>
      </c>
      <c r="J47" s="157">
        <v>6</v>
      </c>
      <c r="K47" s="123">
        <v>9</v>
      </c>
      <c r="L47" s="121">
        <v>148</v>
      </c>
      <c r="M47" s="122">
        <v>169</v>
      </c>
      <c r="N47" s="123">
        <v>435</v>
      </c>
      <c r="O47" s="165">
        <f t="shared" si="7"/>
        <v>0</v>
      </c>
      <c r="P47" s="158">
        <f t="shared" si="8"/>
        <v>1</v>
      </c>
      <c r="Q47" s="158">
        <f t="shared" si="9"/>
        <v>0.3333333333333333</v>
      </c>
      <c r="R47" s="158">
        <f t="shared" si="10"/>
        <v>1</v>
      </c>
      <c r="S47" s="159">
        <f t="shared" si="11"/>
        <v>2</v>
      </c>
      <c r="T47" s="159">
        <f t="shared" si="12"/>
        <v>0</v>
      </c>
      <c r="U47" s="167">
        <f t="shared" si="13"/>
        <v>0.625</v>
      </c>
      <c r="V47" s="158">
        <v>0.75</v>
      </c>
      <c r="W47" s="159">
        <v>1.125</v>
      </c>
      <c r="X47" s="500">
        <v>0.21</v>
      </c>
      <c r="Y47" s="127">
        <v>0.24</v>
      </c>
      <c r="Z47" s="210">
        <v>0.63</v>
      </c>
    </row>
    <row r="48" spans="1:26" s="3" customFormat="1" ht="13.5" customHeight="1">
      <c r="A48" s="616"/>
      <c r="B48" s="470">
        <v>43</v>
      </c>
      <c r="C48" s="545">
        <v>0</v>
      </c>
      <c r="D48" s="541">
        <v>2</v>
      </c>
      <c r="E48" s="541">
        <v>0</v>
      </c>
      <c r="F48" s="541">
        <v>0</v>
      </c>
      <c r="G48" s="546">
        <v>0</v>
      </c>
      <c r="H48" s="546">
        <v>0</v>
      </c>
      <c r="I48" s="121">
        <v>2</v>
      </c>
      <c r="J48" s="157">
        <v>4</v>
      </c>
      <c r="K48" s="123">
        <v>10</v>
      </c>
      <c r="L48" s="121">
        <v>131</v>
      </c>
      <c r="M48" s="122">
        <v>145</v>
      </c>
      <c r="N48" s="123">
        <v>394</v>
      </c>
      <c r="O48" s="165">
        <f t="shared" si="7"/>
        <v>0</v>
      </c>
      <c r="P48" s="158">
        <f t="shared" si="8"/>
        <v>2</v>
      </c>
      <c r="Q48" s="158">
        <f t="shared" si="9"/>
        <v>0</v>
      </c>
      <c r="R48" s="158">
        <f t="shared" si="10"/>
        <v>0</v>
      </c>
      <c r="S48" s="159">
        <f t="shared" si="11"/>
        <v>0</v>
      </c>
      <c r="T48" s="159">
        <f t="shared" si="12"/>
        <v>0</v>
      </c>
      <c r="U48" s="167">
        <f t="shared" si="13"/>
        <v>0.25</v>
      </c>
      <c r="V48" s="158">
        <v>0.5</v>
      </c>
      <c r="W48" s="159">
        <v>1.25</v>
      </c>
      <c r="X48" s="500">
        <v>0.19</v>
      </c>
      <c r="Y48" s="127">
        <v>0.21</v>
      </c>
      <c r="Z48" s="210">
        <v>0.56</v>
      </c>
    </row>
    <row r="49" spans="1:26" s="3" customFormat="1" ht="13.5" customHeight="1">
      <c r="A49" s="618">
        <v>11</v>
      </c>
      <c r="B49" s="471">
        <v>44</v>
      </c>
      <c r="C49" s="606">
        <v>0</v>
      </c>
      <c r="D49" s="551">
        <v>2</v>
      </c>
      <c r="E49" s="551">
        <v>0</v>
      </c>
      <c r="F49" s="551">
        <v>0</v>
      </c>
      <c r="G49" s="552">
        <v>1</v>
      </c>
      <c r="H49" s="552">
        <v>0</v>
      </c>
      <c r="I49" s="152">
        <v>3</v>
      </c>
      <c r="J49" s="232">
        <v>6</v>
      </c>
      <c r="K49" s="154">
        <v>14</v>
      </c>
      <c r="L49" s="152">
        <v>143</v>
      </c>
      <c r="M49" s="153">
        <v>163</v>
      </c>
      <c r="N49" s="154">
        <v>432</v>
      </c>
      <c r="O49" s="172">
        <f t="shared" si="7"/>
        <v>0</v>
      </c>
      <c r="P49" s="173">
        <f t="shared" si="8"/>
        <v>2</v>
      </c>
      <c r="Q49" s="173">
        <f t="shared" si="9"/>
        <v>0</v>
      </c>
      <c r="R49" s="173">
        <f t="shared" si="10"/>
        <v>0</v>
      </c>
      <c r="S49" s="179">
        <f t="shared" si="11"/>
        <v>1</v>
      </c>
      <c r="T49" s="179">
        <f t="shared" si="12"/>
        <v>0</v>
      </c>
      <c r="U49" s="178">
        <f t="shared" si="13"/>
        <v>0.375</v>
      </c>
      <c r="V49" s="173">
        <v>0.75</v>
      </c>
      <c r="W49" s="179">
        <v>1.75</v>
      </c>
      <c r="X49" s="502">
        <v>0.21</v>
      </c>
      <c r="Y49" s="156">
        <v>0.23</v>
      </c>
      <c r="Z49" s="250">
        <v>0.62</v>
      </c>
    </row>
    <row r="50" spans="1:26" s="3" customFormat="1" ht="13.5" customHeight="1">
      <c r="A50" s="616"/>
      <c r="B50" s="557">
        <v>45</v>
      </c>
      <c r="C50" s="607">
        <v>0</v>
      </c>
      <c r="D50" s="541">
        <v>2</v>
      </c>
      <c r="E50" s="541">
        <v>0</v>
      </c>
      <c r="F50" s="541">
        <v>0</v>
      </c>
      <c r="G50" s="546">
        <v>2</v>
      </c>
      <c r="H50" s="546">
        <v>0</v>
      </c>
      <c r="I50" s="121">
        <v>4</v>
      </c>
      <c r="J50" s="157">
        <v>2</v>
      </c>
      <c r="K50" s="123">
        <v>15</v>
      </c>
      <c r="L50" s="121">
        <v>130</v>
      </c>
      <c r="M50" s="122">
        <v>127</v>
      </c>
      <c r="N50" s="123">
        <v>418</v>
      </c>
      <c r="O50" s="165">
        <f t="shared" si="7"/>
        <v>0</v>
      </c>
      <c r="P50" s="158">
        <f t="shared" si="8"/>
        <v>2</v>
      </c>
      <c r="Q50" s="158">
        <f t="shared" si="9"/>
        <v>0</v>
      </c>
      <c r="R50" s="158">
        <f t="shared" si="10"/>
        <v>0</v>
      </c>
      <c r="S50" s="159">
        <f t="shared" si="11"/>
        <v>2</v>
      </c>
      <c r="T50" s="159">
        <f t="shared" si="12"/>
        <v>0</v>
      </c>
      <c r="U50" s="167">
        <f t="shared" si="13"/>
        <v>0.5</v>
      </c>
      <c r="V50" s="158">
        <v>0.25</v>
      </c>
      <c r="W50" s="159">
        <v>1.875</v>
      </c>
      <c r="X50" s="500">
        <v>0.19</v>
      </c>
      <c r="Y50" s="127">
        <v>0.18</v>
      </c>
      <c r="Z50" s="210">
        <v>0.6</v>
      </c>
    </row>
    <row r="51" spans="1:26" s="3" customFormat="1" ht="13.5" customHeight="1">
      <c r="A51" s="616"/>
      <c r="B51" s="557">
        <v>46</v>
      </c>
      <c r="C51" s="607">
        <v>0</v>
      </c>
      <c r="D51" s="541">
        <v>1</v>
      </c>
      <c r="E51" s="541">
        <v>0</v>
      </c>
      <c r="F51" s="541">
        <v>0</v>
      </c>
      <c r="G51" s="546">
        <v>0</v>
      </c>
      <c r="H51" s="546">
        <v>0</v>
      </c>
      <c r="I51" s="121">
        <v>1</v>
      </c>
      <c r="J51" s="157">
        <v>2</v>
      </c>
      <c r="K51" s="123">
        <v>10</v>
      </c>
      <c r="L51" s="121">
        <v>135</v>
      </c>
      <c r="M51" s="122">
        <v>179</v>
      </c>
      <c r="N51" s="123">
        <v>418</v>
      </c>
      <c r="O51" s="165">
        <f t="shared" si="7"/>
        <v>0</v>
      </c>
      <c r="P51" s="158">
        <f t="shared" si="8"/>
        <v>1</v>
      </c>
      <c r="Q51" s="158">
        <f t="shared" si="9"/>
        <v>0</v>
      </c>
      <c r="R51" s="158">
        <f t="shared" si="10"/>
        <v>0</v>
      </c>
      <c r="S51" s="159">
        <f t="shared" si="11"/>
        <v>0</v>
      </c>
      <c r="T51" s="159">
        <f t="shared" si="12"/>
        <v>0</v>
      </c>
      <c r="U51" s="167">
        <f t="shared" si="13"/>
        <v>0.125</v>
      </c>
      <c r="V51" s="158">
        <v>0.25</v>
      </c>
      <c r="W51" s="159">
        <v>1.25</v>
      </c>
      <c r="X51" s="500">
        <v>0.19</v>
      </c>
      <c r="Y51" s="127">
        <v>0.26</v>
      </c>
      <c r="Z51" s="210">
        <v>0.6</v>
      </c>
    </row>
    <row r="52" spans="1:26" s="3" customFormat="1" ht="13.5" customHeight="1">
      <c r="A52" s="617"/>
      <c r="B52" s="558">
        <v>47</v>
      </c>
      <c r="C52" s="612">
        <v>0</v>
      </c>
      <c r="D52" s="548">
        <v>3</v>
      </c>
      <c r="E52" s="548">
        <v>0</v>
      </c>
      <c r="F52" s="548">
        <v>1</v>
      </c>
      <c r="G52" s="549">
        <v>0</v>
      </c>
      <c r="H52" s="549">
        <v>0</v>
      </c>
      <c r="I52" s="135">
        <v>4</v>
      </c>
      <c r="J52" s="160">
        <v>9</v>
      </c>
      <c r="K52" s="137">
        <v>11</v>
      </c>
      <c r="L52" s="135">
        <v>121</v>
      </c>
      <c r="M52" s="136">
        <v>172</v>
      </c>
      <c r="N52" s="137">
        <v>350</v>
      </c>
      <c r="O52" s="169">
        <f t="shared" si="7"/>
        <v>0</v>
      </c>
      <c r="P52" s="161">
        <f t="shared" si="8"/>
        <v>3</v>
      </c>
      <c r="Q52" s="161">
        <f t="shared" si="9"/>
        <v>0</v>
      </c>
      <c r="R52" s="161">
        <f t="shared" si="10"/>
        <v>1</v>
      </c>
      <c r="S52" s="162">
        <f t="shared" si="11"/>
        <v>0</v>
      </c>
      <c r="T52" s="162">
        <f t="shared" si="12"/>
        <v>0</v>
      </c>
      <c r="U52" s="171">
        <f t="shared" si="13"/>
        <v>0.5</v>
      </c>
      <c r="V52" s="161">
        <v>1.125</v>
      </c>
      <c r="W52" s="162">
        <v>1.375</v>
      </c>
      <c r="X52" s="501">
        <v>0.17</v>
      </c>
      <c r="Y52" s="140">
        <v>0.25</v>
      </c>
      <c r="Z52" s="212">
        <v>0.5</v>
      </c>
    </row>
    <row r="53" spans="1:26" s="3" customFormat="1" ht="13.5" customHeight="1">
      <c r="A53" s="618">
        <v>12</v>
      </c>
      <c r="B53" s="471">
        <v>48</v>
      </c>
      <c r="C53" s="606">
        <v>0</v>
      </c>
      <c r="D53" s="551">
        <v>0</v>
      </c>
      <c r="E53" s="551">
        <v>2</v>
      </c>
      <c r="F53" s="551">
        <v>0</v>
      </c>
      <c r="G53" s="552">
        <v>0</v>
      </c>
      <c r="H53" s="552">
        <v>0</v>
      </c>
      <c r="I53" s="152">
        <v>2</v>
      </c>
      <c r="J53" s="232">
        <v>12</v>
      </c>
      <c r="K53" s="154">
        <v>12</v>
      </c>
      <c r="L53" s="152">
        <v>145</v>
      </c>
      <c r="M53" s="153">
        <v>152</v>
      </c>
      <c r="N53" s="154">
        <v>410</v>
      </c>
      <c r="O53" s="172">
        <f t="shared" si="7"/>
        <v>0</v>
      </c>
      <c r="P53" s="173">
        <f t="shared" si="8"/>
        <v>0</v>
      </c>
      <c r="Q53" s="173">
        <f t="shared" si="9"/>
        <v>0.6666666666666666</v>
      </c>
      <c r="R53" s="173">
        <f t="shared" si="10"/>
        <v>0</v>
      </c>
      <c r="S53" s="179">
        <f t="shared" si="11"/>
        <v>0</v>
      </c>
      <c r="T53" s="179">
        <f t="shared" si="12"/>
        <v>0</v>
      </c>
      <c r="U53" s="178">
        <f t="shared" si="13"/>
        <v>0.25</v>
      </c>
      <c r="V53" s="173">
        <v>1.5</v>
      </c>
      <c r="W53" s="179">
        <v>1.5</v>
      </c>
      <c r="X53" s="502">
        <v>0.21</v>
      </c>
      <c r="Y53" s="156">
        <v>0.22</v>
      </c>
      <c r="Z53" s="250">
        <v>0.59</v>
      </c>
    </row>
    <row r="54" spans="1:26" s="3" customFormat="1" ht="13.5" customHeight="1">
      <c r="A54" s="616"/>
      <c r="B54" s="470">
        <v>49</v>
      </c>
      <c r="C54" s="607">
        <v>1</v>
      </c>
      <c r="D54" s="541">
        <v>0</v>
      </c>
      <c r="E54" s="541">
        <v>1</v>
      </c>
      <c r="F54" s="541">
        <v>0</v>
      </c>
      <c r="G54" s="546">
        <v>0</v>
      </c>
      <c r="H54" s="546">
        <v>0</v>
      </c>
      <c r="I54" s="121">
        <v>2</v>
      </c>
      <c r="J54" s="157">
        <v>9</v>
      </c>
      <c r="K54" s="123">
        <v>18</v>
      </c>
      <c r="L54" s="121">
        <v>119</v>
      </c>
      <c r="M54" s="122">
        <v>171</v>
      </c>
      <c r="N54" s="123">
        <v>416</v>
      </c>
      <c r="O54" s="165">
        <f t="shared" si="7"/>
        <v>1</v>
      </c>
      <c r="P54" s="158">
        <f t="shared" si="8"/>
        <v>0</v>
      </c>
      <c r="Q54" s="158">
        <f t="shared" si="9"/>
        <v>0.3333333333333333</v>
      </c>
      <c r="R54" s="158">
        <f t="shared" si="10"/>
        <v>0</v>
      </c>
      <c r="S54" s="159">
        <f t="shared" si="11"/>
        <v>0</v>
      </c>
      <c r="T54" s="159">
        <f t="shared" si="12"/>
        <v>0</v>
      </c>
      <c r="U54" s="167">
        <f t="shared" si="13"/>
        <v>0.25</v>
      </c>
      <c r="V54" s="158">
        <v>1.125</v>
      </c>
      <c r="W54" s="159">
        <v>2.25</v>
      </c>
      <c r="X54" s="500">
        <v>0.17</v>
      </c>
      <c r="Y54" s="127">
        <v>0.25</v>
      </c>
      <c r="Z54" s="210">
        <v>0.6</v>
      </c>
    </row>
    <row r="55" spans="1:26" s="3" customFormat="1" ht="13.5" customHeight="1">
      <c r="A55" s="616"/>
      <c r="B55" s="470">
        <v>50</v>
      </c>
      <c r="C55" s="607">
        <v>0</v>
      </c>
      <c r="D55" s="541">
        <v>2</v>
      </c>
      <c r="E55" s="541">
        <v>2</v>
      </c>
      <c r="F55" s="541">
        <v>0</v>
      </c>
      <c r="G55" s="546">
        <v>1</v>
      </c>
      <c r="H55" s="546">
        <v>0</v>
      </c>
      <c r="I55" s="121">
        <v>5</v>
      </c>
      <c r="J55" s="157">
        <v>8</v>
      </c>
      <c r="K55" s="123">
        <v>23</v>
      </c>
      <c r="L55" s="121">
        <v>130</v>
      </c>
      <c r="M55" s="122">
        <v>171</v>
      </c>
      <c r="N55" s="123">
        <v>413</v>
      </c>
      <c r="O55" s="165">
        <f t="shared" si="7"/>
        <v>0</v>
      </c>
      <c r="P55" s="158">
        <f t="shared" si="8"/>
        <v>2</v>
      </c>
      <c r="Q55" s="158">
        <f t="shared" si="9"/>
        <v>0.6666666666666666</v>
      </c>
      <c r="R55" s="158">
        <f t="shared" si="10"/>
        <v>0</v>
      </c>
      <c r="S55" s="159">
        <f t="shared" si="11"/>
        <v>1</v>
      </c>
      <c r="T55" s="159">
        <f t="shared" si="12"/>
        <v>0</v>
      </c>
      <c r="U55" s="167">
        <f t="shared" si="13"/>
        <v>0.625</v>
      </c>
      <c r="V55" s="158">
        <v>1</v>
      </c>
      <c r="W55" s="159">
        <v>2.875</v>
      </c>
      <c r="X55" s="500">
        <v>0.19</v>
      </c>
      <c r="Y55" s="127">
        <v>0.25</v>
      </c>
      <c r="Z55" s="210">
        <v>0.59</v>
      </c>
    </row>
    <row r="56" spans="1:26" s="3" customFormat="1" ht="13.5" customHeight="1">
      <c r="A56" s="616"/>
      <c r="B56" s="470">
        <v>51</v>
      </c>
      <c r="C56" s="607">
        <v>2</v>
      </c>
      <c r="D56" s="541">
        <v>2</v>
      </c>
      <c r="E56" s="541">
        <v>1</v>
      </c>
      <c r="F56" s="541">
        <v>1</v>
      </c>
      <c r="G56" s="546">
        <v>2</v>
      </c>
      <c r="H56" s="546">
        <v>0</v>
      </c>
      <c r="I56" s="121">
        <v>8</v>
      </c>
      <c r="J56" s="157">
        <v>8</v>
      </c>
      <c r="K56" s="123">
        <v>21</v>
      </c>
      <c r="L56" s="121">
        <v>136</v>
      </c>
      <c r="M56" s="122">
        <v>132</v>
      </c>
      <c r="N56" s="123">
        <v>449</v>
      </c>
      <c r="O56" s="165">
        <f t="shared" si="7"/>
        <v>2</v>
      </c>
      <c r="P56" s="158">
        <f t="shared" si="8"/>
        <v>2</v>
      </c>
      <c r="Q56" s="158">
        <f t="shared" si="9"/>
        <v>0.3333333333333333</v>
      </c>
      <c r="R56" s="158">
        <f t="shared" si="10"/>
        <v>1</v>
      </c>
      <c r="S56" s="159">
        <f t="shared" si="11"/>
        <v>2</v>
      </c>
      <c r="T56" s="159">
        <f t="shared" si="12"/>
        <v>0</v>
      </c>
      <c r="U56" s="167">
        <f t="shared" si="13"/>
        <v>1</v>
      </c>
      <c r="V56" s="158">
        <v>1</v>
      </c>
      <c r="W56" s="159">
        <v>2.625</v>
      </c>
      <c r="X56" s="500">
        <v>0.2</v>
      </c>
      <c r="Y56" s="127">
        <v>0.19</v>
      </c>
      <c r="Z56" s="210">
        <v>0.65</v>
      </c>
    </row>
    <row r="57" spans="1:26" s="3" customFormat="1" ht="13.5" customHeight="1">
      <c r="A57" s="616"/>
      <c r="B57" s="470">
        <v>52</v>
      </c>
      <c r="C57" s="607">
        <v>0</v>
      </c>
      <c r="D57" s="541">
        <v>0</v>
      </c>
      <c r="E57" s="541">
        <v>0</v>
      </c>
      <c r="F57" s="541">
        <v>0</v>
      </c>
      <c r="G57" s="546">
        <v>0</v>
      </c>
      <c r="H57" s="546">
        <v>0</v>
      </c>
      <c r="I57" s="121">
        <v>0</v>
      </c>
      <c r="J57" s="157">
        <v>8</v>
      </c>
      <c r="K57" s="123">
        <v>20</v>
      </c>
      <c r="L57" s="121">
        <v>71</v>
      </c>
      <c r="M57" s="122">
        <v>136</v>
      </c>
      <c r="N57" s="123">
        <v>421</v>
      </c>
      <c r="O57" s="165">
        <f>C57</f>
        <v>0</v>
      </c>
      <c r="P57" s="158">
        <f>D57</f>
        <v>0</v>
      </c>
      <c r="Q57" s="158">
        <f>E57/3</f>
        <v>0</v>
      </c>
      <c r="R57" s="158">
        <f>F57</f>
        <v>0</v>
      </c>
      <c r="S57" s="159">
        <f>G57</f>
        <v>0</v>
      </c>
      <c r="T57" s="159">
        <f>H57</f>
        <v>0</v>
      </c>
      <c r="U57" s="167">
        <f>I57/8</f>
        <v>0</v>
      </c>
      <c r="V57" s="158">
        <v>1</v>
      </c>
      <c r="W57" s="159">
        <v>2.5</v>
      </c>
      <c r="X57" s="500">
        <v>0.1</v>
      </c>
      <c r="Y57" s="127">
        <v>0.2</v>
      </c>
      <c r="Z57" s="210">
        <v>0.61</v>
      </c>
    </row>
    <row r="58" spans="1:26" s="3" customFormat="1" ht="13.5" customHeight="1">
      <c r="A58" s="635"/>
      <c r="B58" s="614">
        <v>53</v>
      </c>
      <c r="C58" s="608" t="s">
        <v>58</v>
      </c>
      <c r="D58" s="594" t="s">
        <v>58</v>
      </c>
      <c r="E58" s="594" t="s">
        <v>58</v>
      </c>
      <c r="F58" s="594" t="s">
        <v>58</v>
      </c>
      <c r="G58" s="595" t="s">
        <v>58</v>
      </c>
      <c r="H58" s="595" t="s">
        <v>58</v>
      </c>
      <c r="I58" s="584" t="s">
        <v>58</v>
      </c>
      <c r="J58" s="284">
        <v>1</v>
      </c>
      <c r="K58" s="475" t="s">
        <v>75</v>
      </c>
      <c r="L58" s="584" t="s">
        <v>58</v>
      </c>
      <c r="M58" s="300">
        <v>62</v>
      </c>
      <c r="N58" s="475" t="s">
        <v>58</v>
      </c>
      <c r="O58" s="574" t="s">
        <v>58</v>
      </c>
      <c r="P58" s="477" t="s">
        <v>58</v>
      </c>
      <c r="Q58" s="477" t="s">
        <v>58</v>
      </c>
      <c r="R58" s="477" t="s">
        <v>58</v>
      </c>
      <c r="S58" s="478" t="s">
        <v>58</v>
      </c>
      <c r="T58" s="478" t="s">
        <v>58</v>
      </c>
      <c r="U58" s="577" t="s">
        <v>58</v>
      </c>
      <c r="V58" s="309">
        <v>0.125</v>
      </c>
      <c r="W58" s="478" t="s">
        <v>58</v>
      </c>
      <c r="X58" s="585" t="s">
        <v>58</v>
      </c>
      <c r="Y58" s="596">
        <v>0.09</v>
      </c>
      <c r="Z58" s="480" t="s">
        <v>58</v>
      </c>
    </row>
    <row r="59" spans="1:26" s="129" customFormat="1" ht="15.75" customHeight="1">
      <c r="A59" s="655" t="s">
        <v>20</v>
      </c>
      <c r="B59" s="656"/>
      <c r="C59" s="611">
        <f aca="true" t="shared" si="14" ref="C59:U59">SUM(C6:C58)</f>
        <v>52</v>
      </c>
      <c r="D59" s="188">
        <f t="shared" si="14"/>
        <v>141</v>
      </c>
      <c r="E59" s="188">
        <f t="shared" si="14"/>
        <v>36</v>
      </c>
      <c r="F59" s="188">
        <f t="shared" si="14"/>
        <v>6</v>
      </c>
      <c r="G59" s="189">
        <f t="shared" si="14"/>
        <v>42</v>
      </c>
      <c r="H59" s="189">
        <f t="shared" si="14"/>
        <v>1</v>
      </c>
      <c r="I59" s="7">
        <f t="shared" si="14"/>
        <v>278</v>
      </c>
      <c r="J59" s="188">
        <v>394</v>
      </c>
      <c r="K59" s="189">
        <v>1057</v>
      </c>
      <c r="L59" s="93">
        <v>6834</v>
      </c>
      <c r="M59" s="8">
        <v>9081</v>
      </c>
      <c r="N59" s="46">
        <v>23077</v>
      </c>
      <c r="O59" s="235">
        <f t="shared" si="14"/>
        <v>52</v>
      </c>
      <c r="P59" s="10">
        <f t="shared" si="14"/>
        <v>141</v>
      </c>
      <c r="Q59" s="10">
        <f t="shared" si="14"/>
        <v>12.000000000000002</v>
      </c>
      <c r="R59" s="10">
        <f t="shared" si="14"/>
        <v>6</v>
      </c>
      <c r="S59" s="44">
        <f t="shared" si="14"/>
        <v>42</v>
      </c>
      <c r="T59" s="44">
        <f t="shared" si="14"/>
        <v>1</v>
      </c>
      <c r="U59" s="433">
        <f t="shared" si="14"/>
        <v>34.75</v>
      </c>
      <c r="V59" s="10">
        <f>J59/8</f>
        <v>49.25</v>
      </c>
      <c r="W59" s="44">
        <f>K59/8</f>
        <v>132.125</v>
      </c>
      <c r="X59" s="433">
        <v>9.85</v>
      </c>
      <c r="Y59" s="194">
        <v>13.09</v>
      </c>
      <c r="Z59" s="215">
        <v>33.25</v>
      </c>
    </row>
  </sheetData>
  <sheetProtection/>
  <mergeCells count="33">
    <mergeCell ref="A27:A30"/>
    <mergeCell ref="A31:A35"/>
    <mergeCell ref="A59:B59"/>
    <mergeCell ref="J4:J5"/>
    <mergeCell ref="V4:V5"/>
    <mergeCell ref="A36:A39"/>
    <mergeCell ref="A45:A48"/>
    <mergeCell ref="A10:A13"/>
    <mergeCell ref="A14:A17"/>
    <mergeCell ref="X4:X5"/>
    <mergeCell ref="N4:N5"/>
    <mergeCell ref="I4:I5"/>
    <mergeCell ref="U4:U5"/>
    <mergeCell ref="K4:K5"/>
    <mergeCell ref="A23:A26"/>
    <mergeCell ref="O2:Z2"/>
    <mergeCell ref="C2:N2"/>
    <mergeCell ref="C3:H3"/>
    <mergeCell ref="I3:K3"/>
    <mergeCell ref="O3:T3"/>
    <mergeCell ref="U3:W3"/>
    <mergeCell ref="X3:Z3"/>
    <mergeCell ref="L3:N3"/>
    <mergeCell ref="Z4:Z5"/>
    <mergeCell ref="Y4:Y5"/>
    <mergeCell ref="A40:A44"/>
    <mergeCell ref="A18:A22"/>
    <mergeCell ref="A49:A52"/>
    <mergeCell ref="A53:A58"/>
    <mergeCell ref="M4:M5"/>
    <mergeCell ref="L4:L5"/>
    <mergeCell ref="A6:A9"/>
    <mergeCell ref="W4:W5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6" r:id="rId1"/>
  <ignoredErrors>
    <ignoredError sqref="I59 O59 J4:Z5 I4" formulaRange="1"/>
    <ignoredError sqref="Q6:Q57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1"/>
  <sheetViews>
    <sheetView showGridLines="0" showZeros="0" zoomScalePageLayoutView="0" workbookViewId="0" topLeftCell="A1">
      <pane xSplit="2" ySplit="5" topLeftCell="C6" activePane="bottomRight" state="frozen"/>
      <selection pane="topLeft" activeCell="M67" sqref="M67"/>
      <selection pane="topRight" activeCell="M67" sqref="M67"/>
      <selection pane="bottomLeft" activeCell="M67" sqref="M67"/>
      <selection pane="bottomRight" activeCell="A1" sqref="A1"/>
    </sheetView>
  </sheetViews>
  <sheetFormatPr defaultColWidth="9.00390625" defaultRowHeight="13.5"/>
  <cols>
    <col min="1" max="1" width="3.00390625" style="58" customWidth="1"/>
    <col min="2" max="2" width="3.625" style="58" customWidth="1"/>
    <col min="3" max="8" width="3.875" style="58" customWidth="1"/>
    <col min="9" max="11" width="5.375" style="58" customWidth="1"/>
    <col min="12" max="14" width="6.875" style="58" customWidth="1"/>
    <col min="15" max="20" width="6.125" style="58" customWidth="1"/>
    <col min="21" max="21" width="4.125" style="58" customWidth="1"/>
    <col min="22" max="22" width="3.00390625" style="58" customWidth="1"/>
    <col min="23" max="23" width="3.625" style="481" customWidth="1"/>
    <col min="24" max="29" width="3.875" style="58" customWidth="1"/>
    <col min="30" max="32" width="5.375" style="58" customWidth="1"/>
    <col min="33" max="35" width="6.875" style="58" customWidth="1"/>
    <col min="36" max="41" width="6.125" style="58" customWidth="1"/>
    <col min="42" max="16384" width="9.00390625" style="58" customWidth="1"/>
  </cols>
  <sheetData>
    <row r="1" spans="1:23" s="54" customFormat="1" ht="24.75" customHeight="1">
      <c r="A1" s="12" t="s">
        <v>53</v>
      </c>
      <c r="V1" s="12" t="s">
        <v>21</v>
      </c>
      <c r="W1" s="318"/>
    </row>
    <row r="2" spans="1:41" s="61" customFormat="1" ht="18" customHeight="1">
      <c r="A2" s="103"/>
      <c r="B2" s="467"/>
      <c r="C2" s="709" t="s">
        <v>16</v>
      </c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710"/>
      <c r="O2" s="679" t="s">
        <v>47</v>
      </c>
      <c r="P2" s="676"/>
      <c r="Q2" s="676"/>
      <c r="R2" s="676"/>
      <c r="S2" s="676"/>
      <c r="T2" s="680"/>
      <c r="V2" s="253"/>
      <c r="W2" s="254"/>
      <c r="X2" s="709" t="s">
        <v>16</v>
      </c>
      <c r="Y2" s="676"/>
      <c r="Z2" s="676"/>
      <c r="AA2" s="676"/>
      <c r="AB2" s="676"/>
      <c r="AC2" s="676"/>
      <c r="AD2" s="676"/>
      <c r="AE2" s="676"/>
      <c r="AF2" s="676"/>
      <c r="AG2" s="676"/>
      <c r="AH2" s="676"/>
      <c r="AI2" s="710"/>
      <c r="AJ2" s="679" t="s">
        <v>47</v>
      </c>
      <c r="AK2" s="676"/>
      <c r="AL2" s="676"/>
      <c r="AM2" s="676"/>
      <c r="AN2" s="676"/>
      <c r="AO2" s="680"/>
    </row>
    <row r="3" spans="1:41" s="61" customFormat="1" ht="18" customHeight="1">
      <c r="A3" s="105"/>
      <c r="B3" s="468"/>
      <c r="C3" s="687" t="str">
        <f>'（参考）インフルエンザ【2021年】'!C3:I3</f>
        <v>2021年　保健所別</v>
      </c>
      <c r="D3" s="666"/>
      <c r="E3" s="666"/>
      <c r="F3" s="666"/>
      <c r="G3" s="666"/>
      <c r="H3" s="667"/>
      <c r="I3" s="647" t="s">
        <v>13</v>
      </c>
      <c r="J3" s="648"/>
      <c r="K3" s="688"/>
      <c r="L3" s="647" t="s">
        <v>19</v>
      </c>
      <c r="M3" s="648"/>
      <c r="N3" s="668"/>
      <c r="O3" s="705" t="s">
        <v>17</v>
      </c>
      <c r="P3" s="653"/>
      <c r="Q3" s="654"/>
      <c r="R3" s="652" t="s">
        <v>18</v>
      </c>
      <c r="S3" s="653"/>
      <c r="T3" s="654"/>
      <c r="V3" s="255"/>
      <c r="W3" s="256"/>
      <c r="X3" s="687" t="str">
        <f>C3</f>
        <v>2021年　保健所別</v>
      </c>
      <c r="Y3" s="666"/>
      <c r="Z3" s="666"/>
      <c r="AA3" s="666"/>
      <c r="AB3" s="666"/>
      <c r="AC3" s="667"/>
      <c r="AD3" s="647" t="s">
        <v>13</v>
      </c>
      <c r="AE3" s="648"/>
      <c r="AF3" s="688"/>
      <c r="AG3" s="647" t="s">
        <v>19</v>
      </c>
      <c r="AH3" s="648"/>
      <c r="AI3" s="668"/>
      <c r="AJ3" s="705" t="s">
        <v>17</v>
      </c>
      <c r="AK3" s="653"/>
      <c r="AL3" s="654"/>
      <c r="AM3" s="652" t="s">
        <v>18</v>
      </c>
      <c r="AN3" s="653"/>
      <c r="AO3" s="654"/>
    </row>
    <row r="4" spans="1:41" s="61" customFormat="1" ht="6.75" customHeight="1">
      <c r="A4" s="255"/>
      <c r="B4" s="256"/>
      <c r="C4" s="73"/>
      <c r="D4" s="72"/>
      <c r="E4" s="72"/>
      <c r="F4" s="72"/>
      <c r="G4" s="72"/>
      <c r="H4" s="71"/>
      <c r="I4" s="701">
        <f>'（参考）インフルエンザ【2021年】'!J4:J5</f>
        <v>2021</v>
      </c>
      <c r="J4" s="703">
        <f>'（参考）インフルエンザ【2021年】'!K4:K5</f>
        <v>2020</v>
      </c>
      <c r="K4" s="669">
        <f>'（参考）インフルエンザ【2021年】'!L4:L5</f>
        <v>2019</v>
      </c>
      <c r="L4" s="701">
        <f>'（参考）インフルエンザ【2021年】'!M4:M5</f>
        <v>2021</v>
      </c>
      <c r="M4" s="703">
        <f>'（参考）インフルエンザ【2021年】'!N4:N5</f>
        <v>2020</v>
      </c>
      <c r="N4" s="657">
        <f>'（参考）インフルエンザ【2021年】'!O4:O5</f>
        <v>2019</v>
      </c>
      <c r="O4" s="701">
        <f aca="true" t="shared" si="0" ref="O4:T4">I4</f>
        <v>2021</v>
      </c>
      <c r="P4" s="703">
        <f t="shared" si="0"/>
        <v>2020</v>
      </c>
      <c r="Q4" s="669">
        <f t="shared" si="0"/>
        <v>2019</v>
      </c>
      <c r="R4" s="626">
        <f t="shared" si="0"/>
        <v>2021</v>
      </c>
      <c r="S4" s="650">
        <f t="shared" si="0"/>
        <v>2020</v>
      </c>
      <c r="T4" s="669">
        <f t="shared" si="0"/>
        <v>2019</v>
      </c>
      <c r="V4" s="255"/>
      <c r="W4" s="256"/>
      <c r="X4" s="73"/>
      <c r="Y4" s="72"/>
      <c r="Z4" s="72"/>
      <c r="AA4" s="72"/>
      <c r="AB4" s="72"/>
      <c r="AC4" s="71"/>
      <c r="AD4" s="701">
        <f>I4</f>
        <v>2021</v>
      </c>
      <c r="AE4" s="703">
        <f aca="true" t="shared" si="1" ref="AE4:AO4">J4</f>
        <v>2020</v>
      </c>
      <c r="AF4" s="669">
        <f t="shared" si="1"/>
        <v>2019</v>
      </c>
      <c r="AG4" s="626">
        <f t="shared" si="1"/>
        <v>2021</v>
      </c>
      <c r="AH4" s="650">
        <f t="shared" si="1"/>
        <v>2020</v>
      </c>
      <c r="AI4" s="713">
        <f t="shared" si="1"/>
        <v>2019</v>
      </c>
      <c r="AJ4" s="711">
        <f t="shared" si="1"/>
        <v>2021</v>
      </c>
      <c r="AK4" s="713">
        <f t="shared" si="1"/>
        <v>2020</v>
      </c>
      <c r="AL4" s="669">
        <f t="shared" si="1"/>
        <v>2019</v>
      </c>
      <c r="AM4" s="701">
        <f t="shared" si="1"/>
        <v>2021</v>
      </c>
      <c r="AN4" s="703">
        <f t="shared" si="1"/>
        <v>2020</v>
      </c>
      <c r="AO4" s="669">
        <f t="shared" si="1"/>
        <v>2019</v>
      </c>
    </row>
    <row r="5" spans="1:42" s="62" customFormat="1" ht="64.5" customHeight="1">
      <c r="A5" s="261" t="s">
        <v>14</v>
      </c>
      <c r="B5" s="262" t="s">
        <v>15</v>
      </c>
      <c r="C5" s="267" t="s">
        <v>40</v>
      </c>
      <c r="D5" s="57" t="s">
        <v>41</v>
      </c>
      <c r="E5" s="57" t="s">
        <v>42</v>
      </c>
      <c r="F5" s="57" t="s">
        <v>51</v>
      </c>
      <c r="G5" s="57" t="s">
        <v>43</v>
      </c>
      <c r="H5" s="264" t="s">
        <v>44</v>
      </c>
      <c r="I5" s="702"/>
      <c r="J5" s="704"/>
      <c r="K5" s="670"/>
      <c r="L5" s="702"/>
      <c r="M5" s="704"/>
      <c r="N5" s="658"/>
      <c r="O5" s="702"/>
      <c r="P5" s="704"/>
      <c r="Q5" s="670"/>
      <c r="R5" s="627"/>
      <c r="S5" s="651"/>
      <c r="T5" s="670"/>
      <c r="V5" s="261" t="s">
        <v>14</v>
      </c>
      <c r="W5" s="262" t="s">
        <v>15</v>
      </c>
      <c r="X5" s="267" t="s">
        <v>40</v>
      </c>
      <c r="Y5" s="57" t="s">
        <v>41</v>
      </c>
      <c r="Z5" s="57" t="s">
        <v>42</v>
      </c>
      <c r="AA5" s="57" t="s">
        <v>51</v>
      </c>
      <c r="AB5" s="57" t="s">
        <v>43</v>
      </c>
      <c r="AC5" s="264" t="s">
        <v>44</v>
      </c>
      <c r="AD5" s="702"/>
      <c r="AE5" s="704"/>
      <c r="AF5" s="670"/>
      <c r="AG5" s="627"/>
      <c r="AH5" s="651"/>
      <c r="AI5" s="714"/>
      <c r="AJ5" s="712"/>
      <c r="AK5" s="714"/>
      <c r="AL5" s="670"/>
      <c r="AM5" s="702"/>
      <c r="AN5" s="704"/>
      <c r="AO5" s="670"/>
      <c r="AP5" s="553"/>
    </row>
    <row r="6" spans="1:42" s="42" customFormat="1" ht="13.5" customHeight="1">
      <c r="A6" s="615">
        <v>1</v>
      </c>
      <c r="B6" s="458">
        <v>1</v>
      </c>
      <c r="C6" s="268"/>
      <c r="D6" s="269"/>
      <c r="E6" s="269">
        <v>1</v>
      </c>
      <c r="F6" s="269"/>
      <c r="G6" s="269"/>
      <c r="H6" s="270"/>
      <c r="I6" s="268">
        <f>SUM(C6:H6)</f>
        <v>1</v>
      </c>
      <c r="J6" s="269">
        <v>0</v>
      </c>
      <c r="K6" s="270">
        <v>0</v>
      </c>
      <c r="L6" s="498">
        <v>4</v>
      </c>
      <c r="M6" s="271">
        <v>8</v>
      </c>
      <c r="N6" s="272">
        <v>27</v>
      </c>
      <c r="O6" s="273">
        <f>SUM(I6/6)</f>
        <v>0.16666666666666666</v>
      </c>
      <c r="P6" s="274">
        <v>0</v>
      </c>
      <c r="Q6" s="275">
        <v>0</v>
      </c>
      <c r="R6" s="430">
        <v>0.01</v>
      </c>
      <c r="S6" s="277">
        <v>0.02</v>
      </c>
      <c r="T6" s="278">
        <v>0.06</v>
      </c>
      <c r="V6" s="615">
        <v>1</v>
      </c>
      <c r="W6" s="458">
        <v>1</v>
      </c>
      <c r="X6" s="268"/>
      <c r="Y6" s="269"/>
      <c r="Z6" s="269"/>
      <c r="AA6" s="269"/>
      <c r="AB6" s="269"/>
      <c r="AC6" s="270"/>
      <c r="AD6" s="268">
        <f>SUM(X6:AC6)</f>
        <v>0</v>
      </c>
      <c r="AE6" s="269">
        <v>0</v>
      </c>
      <c r="AF6" s="270">
        <v>0</v>
      </c>
      <c r="AG6" s="498">
        <v>9</v>
      </c>
      <c r="AH6" s="271">
        <v>3</v>
      </c>
      <c r="AI6" s="272">
        <v>6</v>
      </c>
      <c r="AJ6" s="273">
        <f aca="true" t="shared" si="2" ref="AJ6:AJ56">AD6/6</f>
        <v>0</v>
      </c>
      <c r="AK6" s="274">
        <v>0</v>
      </c>
      <c r="AL6" s="275">
        <v>0</v>
      </c>
      <c r="AM6" s="430">
        <v>0.02</v>
      </c>
      <c r="AN6" s="277">
        <v>0.01</v>
      </c>
      <c r="AO6" s="278">
        <v>0.01</v>
      </c>
      <c r="AP6" s="568"/>
    </row>
    <row r="7" spans="1:42" s="42" customFormat="1" ht="13.5" customHeight="1">
      <c r="A7" s="616"/>
      <c r="B7" s="454">
        <v>2</v>
      </c>
      <c r="C7" s="279"/>
      <c r="D7" s="280"/>
      <c r="E7" s="280"/>
      <c r="F7" s="280"/>
      <c r="G7" s="280"/>
      <c r="H7" s="281"/>
      <c r="I7" s="279">
        <f aca="true" t="shared" si="3" ref="I7:I56">SUM(C7:H7)</f>
        <v>0</v>
      </c>
      <c r="J7" s="282">
        <v>0</v>
      </c>
      <c r="K7" s="281">
        <v>0</v>
      </c>
      <c r="L7" s="283">
        <v>1</v>
      </c>
      <c r="M7" s="284">
        <v>8</v>
      </c>
      <c r="N7" s="285">
        <v>28</v>
      </c>
      <c r="O7" s="273">
        <f aca="true" t="shared" si="4" ref="O7:O47">SUM(I7/6)</f>
        <v>0</v>
      </c>
      <c r="P7" s="286">
        <v>0</v>
      </c>
      <c r="Q7" s="287">
        <v>0</v>
      </c>
      <c r="R7" s="504">
        <v>0</v>
      </c>
      <c r="S7" s="288">
        <v>0.02</v>
      </c>
      <c r="T7" s="289">
        <v>0.06</v>
      </c>
      <c r="V7" s="616"/>
      <c r="W7" s="454">
        <v>2</v>
      </c>
      <c r="X7" s="279"/>
      <c r="Y7" s="280"/>
      <c r="Z7" s="280"/>
      <c r="AA7" s="280"/>
      <c r="AB7" s="280"/>
      <c r="AC7" s="281"/>
      <c r="AD7" s="279">
        <f aca="true" t="shared" si="5" ref="AD7:AD41">SUM(X7:AC7)</f>
        <v>0</v>
      </c>
      <c r="AE7" s="282">
        <v>0</v>
      </c>
      <c r="AF7" s="281">
        <v>0</v>
      </c>
      <c r="AG7" s="283">
        <v>3</v>
      </c>
      <c r="AH7" s="284">
        <v>8</v>
      </c>
      <c r="AI7" s="285">
        <v>15</v>
      </c>
      <c r="AJ7" s="273">
        <f t="shared" si="2"/>
        <v>0</v>
      </c>
      <c r="AK7" s="286">
        <v>0</v>
      </c>
      <c r="AL7" s="287">
        <v>0</v>
      </c>
      <c r="AM7" s="504">
        <v>0.01</v>
      </c>
      <c r="AN7" s="288">
        <v>0.02</v>
      </c>
      <c r="AO7" s="289">
        <v>0.03</v>
      </c>
      <c r="AP7" s="568"/>
    </row>
    <row r="8" spans="1:42" s="42" customFormat="1" ht="13.5" customHeight="1">
      <c r="A8" s="616"/>
      <c r="B8" s="454">
        <v>3</v>
      </c>
      <c r="C8" s="279"/>
      <c r="D8" s="280"/>
      <c r="E8" s="280"/>
      <c r="F8" s="280"/>
      <c r="G8" s="280"/>
      <c r="H8" s="281"/>
      <c r="I8" s="279">
        <f t="shared" si="3"/>
        <v>0</v>
      </c>
      <c r="J8" s="282">
        <v>0</v>
      </c>
      <c r="K8" s="281">
        <v>0</v>
      </c>
      <c r="L8" s="283">
        <v>3</v>
      </c>
      <c r="M8" s="284">
        <v>4</v>
      </c>
      <c r="N8" s="285">
        <v>27</v>
      </c>
      <c r="O8" s="273">
        <f t="shared" si="4"/>
        <v>0</v>
      </c>
      <c r="P8" s="286">
        <v>0</v>
      </c>
      <c r="Q8" s="287">
        <v>0</v>
      </c>
      <c r="R8" s="504">
        <v>0.01</v>
      </c>
      <c r="S8" s="288">
        <v>0.01</v>
      </c>
      <c r="T8" s="289">
        <v>0.06</v>
      </c>
      <c r="U8" s="566"/>
      <c r="V8" s="616"/>
      <c r="W8" s="454">
        <v>3</v>
      </c>
      <c r="X8" s="279"/>
      <c r="Y8" s="280"/>
      <c r="Z8" s="280"/>
      <c r="AA8" s="280"/>
      <c r="AB8" s="280"/>
      <c r="AC8" s="281"/>
      <c r="AD8" s="279">
        <f t="shared" si="5"/>
        <v>0</v>
      </c>
      <c r="AE8" s="282">
        <v>0</v>
      </c>
      <c r="AF8" s="281">
        <v>0</v>
      </c>
      <c r="AG8" s="283">
        <v>8</v>
      </c>
      <c r="AH8" s="284">
        <v>5</v>
      </c>
      <c r="AI8" s="285">
        <v>10</v>
      </c>
      <c r="AJ8" s="273">
        <f t="shared" si="2"/>
        <v>0</v>
      </c>
      <c r="AK8" s="286">
        <v>0</v>
      </c>
      <c r="AL8" s="287">
        <v>0</v>
      </c>
      <c r="AM8" s="504">
        <v>0.02</v>
      </c>
      <c r="AN8" s="288">
        <v>0.01</v>
      </c>
      <c r="AO8" s="289">
        <v>0.02</v>
      </c>
      <c r="AP8" s="568"/>
    </row>
    <row r="9" spans="1:42" s="42" customFormat="1" ht="13.5" customHeight="1">
      <c r="A9" s="616"/>
      <c r="B9" s="454">
        <v>4</v>
      </c>
      <c r="C9" s="279"/>
      <c r="D9" s="280"/>
      <c r="E9" s="280"/>
      <c r="F9" s="280"/>
      <c r="G9" s="280"/>
      <c r="H9" s="281"/>
      <c r="I9" s="279">
        <f t="shared" si="3"/>
        <v>0</v>
      </c>
      <c r="J9" s="282">
        <v>0</v>
      </c>
      <c r="K9" s="281">
        <v>0</v>
      </c>
      <c r="L9" s="283">
        <v>2</v>
      </c>
      <c r="M9" s="284">
        <v>18</v>
      </c>
      <c r="N9" s="285">
        <v>46</v>
      </c>
      <c r="O9" s="273">
        <f t="shared" si="4"/>
        <v>0</v>
      </c>
      <c r="P9" s="286">
        <v>0</v>
      </c>
      <c r="Q9" s="287">
        <v>0</v>
      </c>
      <c r="R9" s="504">
        <v>0</v>
      </c>
      <c r="S9" s="288">
        <v>0.04</v>
      </c>
      <c r="T9" s="289">
        <v>0.1</v>
      </c>
      <c r="U9" s="566"/>
      <c r="V9" s="616"/>
      <c r="W9" s="454">
        <v>4</v>
      </c>
      <c r="X9" s="279"/>
      <c r="Y9" s="280"/>
      <c r="Z9" s="280"/>
      <c r="AA9" s="280"/>
      <c r="AB9" s="280"/>
      <c r="AC9" s="281"/>
      <c r="AD9" s="279">
        <f t="shared" si="5"/>
        <v>0</v>
      </c>
      <c r="AE9" s="282">
        <v>0</v>
      </c>
      <c r="AF9" s="281">
        <v>0</v>
      </c>
      <c r="AG9" s="283">
        <v>3</v>
      </c>
      <c r="AH9" s="284">
        <v>13</v>
      </c>
      <c r="AI9" s="285">
        <v>7</v>
      </c>
      <c r="AJ9" s="273">
        <f t="shared" si="2"/>
        <v>0</v>
      </c>
      <c r="AK9" s="286">
        <v>0</v>
      </c>
      <c r="AL9" s="287">
        <v>0</v>
      </c>
      <c r="AM9" s="504">
        <v>0.01</v>
      </c>
      <c r="AN9" s="288">
        <v>0.03</v>
      </c>
      <c r="AO9" s="289">
        <v>0.01</v>
      </c>
      <c r="AP9" s="568"/>
    </row>
    <row r="10" spans="1:42" s="42" customFormat="1" ht="13.5" customHeight="1">
      <c r="A10" s="618">
        <v>2</v>
      </c>
      <c r="B10" s="472">
        <v>5</v>
      </c>
      <c r="C10" s="483"/>
      <c r="D10" s="562"/>
      <c r="E10" s="562"/>
      <c r="F10" s="562"/>
      <c r="G10" s="562"/>
      <c r="H10" s="563"/>
      <c r="I10" s="483">
        <f t="shared" si="3"/>
        <v>0</v>
      </c>
      <c r="J10" s="564">
        <v>2</v>
      </c>
      <c r="K10" s="563">
        <v>1</v>
      </c>
      <c r="L10" s="292" t="s">
        <v>80</v>
      </c>
      <c r="M10" s="293">
        <v>26</v>
      </c>
      <c r="N10" s="294">
        <v>39</v>
      </c>
      <c r="O10" s="484">
        <f t="shared" si="4"/>
        <v>0</v>
      </c>
      <c r="P10" s="296">
        <v>0.3333333333333333</v>
      </c>
      <c r="Q10" s="297">
        <v>0.16666666666666666</v>
      </c>
      <c r="R10" s="512" t="s">
        <v>80</v>
      </c>
      <c r="S10" s="298">
        <v>0.05</v>
      </c>
      <c r="T10" s="299">
        <v>0.08</v>
      </c>
      <c r="U10" s="566"/>
      <c r="V10" s="618">
        <v>2</v>
      </c>
      <c r="W10" s="472">
        <v>5</v>
      </c>
      <c r="X10" s="483"/>
      <c r="Y10" s="562"/>
      <c r="Z10" s="562"/>
      <c r="AA10" s="562"/>
      <c r="AB10" s="562"/>
      <c r="AC10" s="563"/>
      <c r="AD10" s="483">
        <f t="shared" si="5"/>
        <v>0</v>
      </c>
      <c r="AE10" s="564">
        <v>0</v>
      </c>
      <c r="AF10" s="563">
        <v>0</v>
      </c>
      <c r="AG10" s="292">
        <v>9</v>
      </c>
      <c r="AH10" s="293">
        <v>8</v>
      </c>
      <c r="AI10" s="294">
        <v>10</v>
      </c>
      <c r="AJ10" s="484">
        <f t="shared" si="2"/>
        <v>0</v>
      </c>
      <c r="AK10" s="296">
        <v>0</v>
      </c>
      <c r="AL10" s="297">
        <v>0</v>
      </c>
      <c r="AM10" s="512">
        <v>0.02</v>
      </c>
      <c r="AN10" s="298">
        <v>0.02</v>
      </c>
      <c r="AO10" s="299">
        <v>0.02</v>
      </c>
      <c r="AP10" s="568"/>
    </row>
    <row r="11" spans="1:42" s="3" customFormat="1" ht="13.5" customHeight="1">
      <c r="A11" s="616"/>
      <c r="B11" s="454">
        <v>6</v>
      </c>
      <c r="C11" s="283"/>
      <c r="D11" s="284"/>
      <c r="E11" s="284"/>
      <c r="F11" s="284"/>
      <c r="G11" s="284"/>
      <c r="H11" s="285"/>
      <c r="I11" s="279">
        <f t="shared" si="3"/>
        <v>0</v>
      </c>
      <c r="J11" s="300">
        <v>0</v>
      </c>
      <c r="K11" s="285">
        <v>0</v>
      </c>
      <c r="L11" s="283" t="s">
        <v>80</v>
      </c>
      <c r="M11" s="284">
        <v>16</v>
      </c>
      <c r="N11" s="285">
        <v>63</v>
      </c>
      <c r="O11" s="273">
        <f t="shared" si="4"/>
        <v>0</v>
      </c>
      <c r="P11" s="286">
        <v>0</v>
      </c>
      <c r="Q11" s="287">
        <v>0</v>
      </c>
      <c r="R11" s="504" t="s">
        <v>80</v>
      </c>
      <c r="S11" s="288">
        <v>0.03</v>
      </c>
      <c r="T11" s="289">
        <v>0.13</v>
      </c>
      <c r="U11" s="567"/>
      <c r="V11" s="616"/>
      <c r="W11" s="454">
        <v>6</v>
      </c>
      <c r="X11" s="283"/>
      <c r="Y11" s="284"/>
      <c r="Z11" s="284"/>
      <c r="AA11" s="284"/>
      <c r="AB11" s="284"/>
      <c r="AC11" s="285"/>
      <c r="AD11" s="279">
        <f t="shared" si="5"/>
        <v>0</v>
      </c>
      <c r="AE11" s="300">
        <v>0</v>
      </c>
      <c r="AF11" s="285">
        <v>0</v>
      </c>
      <c r="AG11" s="283">
        <v>5</v>
      </c>
      <c r="AH11" s="284">
        <v>6</v>
      </c>
      <c r="AI11" s="285">
        <v>14</v>
      </c>
      <c r="AJ11" s="273">
        <f t="shared" si="2"/>
        <v>0</v>
      </c>
      <c r="AK11" s="286">
        <v>0</v>
      </c>
      <c r="AL11" s="287">
        <v>0</v>
      </c>
      <c r="AM11" s="504">
        <v>0.01</v>
      </c>
      <c r="AN11" s="288">
        <v>0.01</v>
      </c>
      <c r="AO11" s="289">
        <v>0.03</v>
      </c>
      <c r="AP11" s="211"/>
    </row>
    <row r="12" spans="1:42" s="3" customFormat="1" ht="13.5" customHeight="1">
      <c r="A12" s="616"/>
      <c r="B12" s="454">
        <v>7</v>
      </c>
      <c r="C12" s="283"/>
      <c r="D12" s="284"/>
      <c r="E12" s="284"/>
      <c r="F12" s="284"/>
      <c r="G12" s="284"/>
      <c r="H12" s="285"/>
      <c r="I12" s="279">
        <f t="shared" si="3"/>
        <v>0</v>
      </c>
      <c r="J12" s="300">
        <v>0</v>
      </c>
      <c r="K12" s="285">
        <v>1</v>
      </c>
      <c r="L12" s="283">
        <v>5</v>
      </c>
      <c r="M12" s="284">
        <v>27</v>
      </c>
      <c r="N12" s="285">
        <v>70</v>
      </c>
      <c r="O12" s="273">
        <f t="shared" si="4"/>
        <v>0</v>
      </c>
      <c r="P12" s="286">
        <v>0</v>
      </c>
      <c r="Q12" s="287">
        <v>0.16666666666666666</v>
      </c>
      <c r="R12" s="504">
        <v>0.01</v>
      </c>
      <c r="S12" s="288">
        <v>0.06</v>
      </c>
      <c r="T12" s="289">
        <v>0.15</v>
      </c>
      <c r="U12" s="567"/>
      <c r="V12" s="616"/>
      <c r="W12" s="454">
        <v>7</v>
      </c>
      <c r="X12" s="283"/>
      <c r="Y12" s="284"/>
      <c r="Z12" s="284"/>
      <c r="AA12" s="284"/>
      <c r="AB12" s="284"/>
      <c r="AC12" s="285"/>
      <c r="AD12" s="279">
        <f t="shared" si="5"/>
        <v>0</v>
      </c>
      <c r="AE12" s="300">
        <v>0</v>
      </c>
      <c r="AF12" s="285">
        <v>0</v>
      </c>
      <c r="AG12" s="283">
        <v>8</v>
      </c>
      <c r="AH12" s="284">
        <v>9</v>
      </c>
      <c r="AI12" s="285">
        <v>7</v>
      </c>
      <c r="AJ12" s="273">
        <f t="shared" si="2"/>
        <v>0</v>
      </c>
      <c r="AK12" s="286">
        <v>0</v>
      </c>
      <c r="AL12" s="287">
        <v>0</v>
      </c>
      <c r="AM12" s="504">
        <v>0.02</v>
      </c>
      <c r="AN12" s="288">
        <v>0.02</v>
      </c>
      <c r="AO12" s="289">
        <v>0.01</v>
      </c>
      <c r="AP12" s="211"/>
    </row>
    <row r="13" spans="1:42" s="3" customFormat="1" ht="13.5" customHeight="1">
      <c r="A13" s="617"/>
      <c r="B13" s="456">
        <v>8</v>
      </c>
      <c r="C13" s="301"/>
      <c r="D13" s="302"/>
      <c r="E13" s="302"/>
      <c r="F13" s="302"/>
      <c r="G13" s="302"/>
      <c r="H13" s="303"/>
      <c r="I13" s="331">
        <f t="shared" si="3"/>
        <v>0</v>
      </c>
      <c r="J13" s="304">
        <v>0</v>
      </c>
      <c r="K13" s="303">
        <v>0</v>
      </c>
      <c r="L13" s="301">
        <v>3</v>
      </c>
      <c r="M13" s="302">
        <v>5</v>
      </c>
      <c r="N13" s="303">
        <v>70</v>
      </c>
      <c r="O13" s="291">
        <f t="shared" si="4"/>
        <v>0</v>
      </c>
      <c r="P13" s="305">
        <v>0</v>
      </c>
      <c r="Q13" s="306">
        <v>0</v>
      </c>
      <c r="R13" s="511">
        <v>0.01</v>
      </c>
      <c r="S13" s="307">
        <v>0.01</v>
      </c>
      <c r="T13" s="308">
        <v>0.15</v>
      </c>
      <c r="U13" s="567"/>
      <c r="V13" s="617"/>
      <c r="W13" s="456">
        <v>8</v>
      </c>
      <c r="X13" s="301"/>
      <c r="Y13" s="302"/>
      <c r="Z13" s="302"/>
      <c r="AA13" s="302"/>
      <c r="AB13" s="302"/>
      <c r="AC13" s="303"/>
      <c r="AD13" s="331">
        <f t="shared" si="5"/>
        <v>0</v>
      </c>
      <c r="AE13" s="304">
        <v>0</v>
      </c>
      <c r="AF13" s="303">
        <v>0</v>
      </c>
      <c r="AG13" s="301">
        <v>8</v>
      </c>
      <c r="AH13" s="302">
        <v>6</v>
      </c>
      <c r="AI13" s="303">
        <v>9</v>
      </c>
      <c r="AJ13" s="291">
        <f t="shared" si="2"/>
        <v>0</v>
      </c>
      <c r="AK13" s="305">
        <v>0</v>
      </c>
      <c r="AL13" s="306">
        <v>0</v>
      </c>
      <c r="AM13" s="511">
        <v>0.02</v>
      </c>
      <c r="AN13" s="307">
        <v>0.01</v>
      </c>
      <c r="AO13" s="308">
        <v>0.02</v>
      </c>
      <c r="AP13" s="211"/>
    </row>
    <row r="14" spans="1:42" s="3" customFormat="1" ht="13.5" customHeight="1">
      <c r="A14" s="616">
        <v>3</v>
      </c>
      <c r="B14" s="454">
        <v>9</v>
      </c>
      <c r="C14" s="283"/>
      <c r="D14" s="284"/>
      <c r="E14" s="284"/>
      <c r="F14" s="284"/>
      <c r="G14" s="284"/>
      <c r="H14" s="285"/>
      <c r="I14" s="279">
        <f t="shared" si="3"/>
        <v>0</v>
      </c>
      <c r="J14" s="300">
        <v>1</v>
      </c>
      <c r="K14" s="285">
        <v>0</v>
      </c>
      <c r="L14" s="283">
        <v>3</v>
      </c>
      <c r="M14" s="284">
        <v>14</v>
      </c>
      <c r="N14" s="285">
        <v>142</v>
      </c>
      <c r="O14" s="273">
        <f t="shared" si="4"/>
        <v>0</v>
      </c>
      <c r="P14" s="286">
        <v>0.16666666666666666</v>
      </c>
      <c r="Q14" s="287">
        <v>0</v>
      </c>
      <c r="R14" s="504">
        <v>0.01</v>
      </c>
      <c r="S14" s="288">
        <v>0.03</v>
      </c>
      <c r="T14" s="289">
        <v>0.3</v>
      </c>
      <c r="U14" s="567"/>
      <c r="V14" s="616">
        <v>3</v>
      </c>
      <c r="W14" s="454">
        <v>9</v>
      </c>
      <c r="X14" s="283"/>
      <c r="Y14" s="284"/>
      <c r="Z14" s="284"/>
      <c r="AA14" s="284"/>
      <c r="AB14" s="284"/>
      <c r="AC14" s="285"/>
      <c r="AD14" s="279">
        <f t="shared" si="5"/>
        <v>0</v>
      </c>
      <c r="AE14" s="300">
        <v>0</v>
      </c>
      <c r="AF14" s="285">
        <v>0</v>
      </c>
      <c r="AG14" s="283">
        <v>3</v>
      </c>
      <c r="AH14" s="284">
        <v>10</v>
      </c>
      <c r="AI14" s="285">
        <v>11</v>
      </c>
      <c r="AJ14" s="273">
        <f t="shared" si="2"/>
        <v>0</v>
      </c>
      <c r="AK14" s="286">
        <v>0</v>
      </c>
      <c r="AL14" s="287">
        <v>0</v>
      </c>
      <c r="AM14" s="504">
        <v>0.01</v>
      </c>
      <c r="AN14" s="288">
        <v>0.02</v>
      </c>
      <c r="AO14" s="289">
        <v>0.02</v>
      </c>
      <c r="AP14" s="211"/>
    </row>
    <row r="15" spans="1:42" s="3" customFormat="1" ht="13.5" customHeight="1">
      <c r="A15" s="616"/>
      <c r="B15" s="459">
        <v>10</v>
      </c>
      <c r="C15" s="283"/>
      <c r="D15" s="284"/>
      <c r="E15" s="284"/>
      <c r="F15" s="284"/>
      <c r="G15" s="284"/>
      <c r="H15" s="285"/>
      <c r="I15" s="279">
        <f t="shared" si="3"/>
        <v>0</v>
      </c>
      <c r="J15" s="300">
        <v>0</v>
      </c>
      <c r="K15" s="285">
        <v>0</v>
      </c>
      <c r="L15" s="283">
        <v>4</v>
      </c>
      <c r="M15" s="284">
        <v>10</v>
      </c>
      <c r="N15" s="285">
        <v>135</v>
      </c>
      <c r="O15" s="273">
        <f t="shared" si="4"/>
        <v>0</v>
      </c>
      <c r="P15" s="286">
        <v>0</v>
      </c>
      <c r="Q15" s="287">
        <v>0</v>
      </c>
      <c r="R15" s="504">
        <v>0.01</v>
      </c>
      <c r="S15" s="288">
        <v>0.02</v>
      </c>
      <c r="T15" s="289">
        <v>0.28</v>
      </c>
      <c r="U15" s="567"/>
      <c r="V15" s="616"/>
      <c r="W15" s="459">
        <v>10</v>
      </c>
      <c r="X15" s="283"/>
      <c r="Y15" s="284"/>
      <c r="Z15" s="284"/>
      <c r="AA15" s="284"/>
      <c r="AB15" s="284"/>
      <c r="AC15" s="285"/>
      <c r="AD15" s="279">
        <f t="shared" si="5"/>
        <v>0</v>
      </c>
      <c r="AE15" s="300">
        <v>0</v>
      </c>
      <c r="AF15" s="285">
        <v>0</v>
      </c>
      <c r="AG15" s="283">
        <v>10</v>
      </c>
      <c r="AH15" s="284">
        <v>7</v>
      </c>
      <c r="AI15" s="285">
        <v>9</v>
      </c>
      <c r="AJ15" s="273">
        <f t="shared" si="2"/>
        <v>0</v>
      </c>
      <c r="AK15" s="286">
        <v>0</v>
      </c>
      <c r="AL15" s="287">
        <v>0</v>
      </c>
      <c r="AM15" s="504">
        <v>0.02</v>
      </c>
      <c r="AN15" s="288">
        <v>0.01</v>
      </c>
      <c r="AO15" s="289">
        <v>0.02</v>
      </c>
      <c r="AP15" s="211"/>
    </row>
    <row r="16" spans="1:42" s="3" customFormat="1" ht="13.5" customHeight="1">
      <c r="A16" s="616"/>
      <c r="B16" s="454">
        <v>11</v>
      </c>
      <c r="C16" s="283"/>
      <c r="D16" s="284"/>
      <c r="E16" s="284"/>
      <c r="F16" s="284"/>
      <c r="G16" s="284"/>
      <c r="H16" s="285"/>
      <c r="I16" s="279">
        <f t="shared" si="3"/>
        <v>0</v>
      </c>
      <c r="J16" s="300">
        <v>0</v>
      </c>
      <c r="K16" s="285">
        <v>1</v>
      </c>
      <c r="L16" s="283">
        <v>1</v>
      </c>
      <c r="M16" s="284">
        <v>10</v>
      </c>
      <c r="N16" s="285">
        <v>194</v>
      </c>
      <c r="O16" s="273">
        <f t="shared" si="4"/>
        <v>0</v>
      </c>
      <c r="P16" s="286">
        <v>0</v>
      </c>
      <c r="Q16" s="287">
        <v>0.16666666666666666</v>
      </c>
      <c r="R16" s="504">
        <v>0</v>
      </c>
      <c r="S16" s="288">
        <v>0.02</v>
      </c>
      <c r="T16" s="289">
        <v>0.41</v>
      </c>
      <c r="U16" s="567"/>
      <c r="V16" s="616"/>
      <c r="W16" s="454">
        <v>11</v>
      </c>
      <c r="X16" s="283"/>
      <c r="Y16" s="284"/>
      <c r="Z16" s="284"/>
      <c r="AA16" s="284"/>
      <c r="AB16" s="284"/>
      <c r="AC16" s="285"/>
      <c r="AD16" s="279">
        <f t="shared" si="5"/>
        <v>0</v>
      </c>
      <c r="AE16" s="300">
        <v>0</v>
      </c>
      <c r="AF16" s="285">
        <v>0</v>
      </c>
      <c r="AG16" s="283">
        <v>3</v>
      </c>
      <c r="AH16" s="284">
        <v>6</v>
      </c>
      <c r="AI16" s="285">
        <v>9</v>
      </c>
      <c r="AJ16" s="273">
        <f t="shared" si="2"/>
        <v>0</v>
      </c>
      <c r="AK16" s="286">
        <v>0</v>
      </c>
      <c r="AL16" s="287">
        <v>0</v>
      </c>
      <c r="AM16" s="504">
        <v>0.01</v>
      </c>
      <c r="AN16" s="288">
        <v>0.01</v>
      </c>
      <c r="AO16" s="289">
        <v>0.02</v>
      </c>
      <c r="AP16" s="211"/>
    </row>
    <row r="17" spans="1:42" s="3" customFormat="1" ht="13.5" customHeight="1">
      <c r="A17" s="616"/>
      <c r="B17" s="454">
        <v>12</v>
      </c>
      <c r="C17" s="283"/>
      <c r="D17" s="284"/>
      <c r="E17" s="284"/>
      <c r="F17" s="284"/>
      <c r="G17" s="284"/>
      <c r="H17" s="285"/>
      <c r="I17" s="279">
        <f t="shared" si="3"/>
        <v>0</v>
      </c>
      <c r="J17" s="300">
        <v>1</v>
      </c>
      <c r="K17" s="285">
        <v>0</v>
      </c>
      <c r="L17" s="283">
        <v>1</v>
      </c>
      <c r="M17" s="284">
        <v>9</v>
      </c>
      <c r="N17" s="285">
        <v>186</v>
      </c>
      <c r="O17" s="273">
        <f t="shared" si="4"/>
        <v>0</v>
      </c>
      <c r="P17" s="286">
        <v>0.16666666666666666</v>
      </c>
      <c r="Q17" s="287">
        <v>0</v>
      </c>
      <c r="R17" s="504">
        <v>0</v>
      </c>
      <c r="S17" s="288">
        <v>0.02</v>
      </c>
      <c r="T17" s="289">
        <v>0.39</v>
      </c>
      <c r="U17" s="567"/>
      <c r="V17" s="616"/>
      <c r="W17" s="454">
        <v>12</v>
      </c>
      <c r="X17" s="283"/>
      <c r="Y17" s="284"/>
      <c r="Z17" s="284"/>
      <c r="AA17" s="284"/>
      <c r="AB17" s="284"/>
      <c r="AC17" s="285"/>
      <c r="AD17" s="279">
        <f t="shared" si="5"/>
        <v>0</v>
      </c>
      <c r="AE17" s="300">
        <v>0</v>
      </c>
      <c r="AF17" s="285">
        <v>0</v>
      </c>
      <c r="AG17" s="283">
        <v>4</v>
      </c>
      <c r="AH17" s="284">
        <v>3</v>
      </c>
      <c r="AI17" s="285">
        <v>6</v>
      </c>
      <c r="AJ17" s="273">
        <f t="shared" si="2"/>
        <v>0</v>
      </c>
      <c r="AK17" s="286">
        <v>0</v>
      </c>
      <c r="AL17" s="287">
        <v>0</v>
      </c>
      <c r="AM17" s="504">
        <v>0.01</v>
      </c>
      <c r="AN17" s="288">
        <v>0.01</v>
      </c>
      <c r="AO17" s="289">
        <v>0.01</v>
      </c>
      <c r="AP17" s="211"/>
    </row>
    <row r="18" spans="1:42" s="3" customFormat="1" ht="13.5" customHeight="1">
      <c r="A18" s="618">
        <v>4</v>
      </c>
      <c r="B18" s="453">
        <v>13</v>
      </c>
      <c r="C18" s="292"/>
      <c r="D18" s="293"/>
      <c r="E18" s="293"/>
      <c r="F18" s="293"/>
      <c r="G18" s="293"/>
      <c r="H18" s="294"/>
      <c r="I18" s="483">
        <f t="shared" si="3"/>
        <v>0</v>
      </c>
      <c r="J18" s="295">
        <v>0</v>
      </c>
      <c r="K18" s="294">
        <v>0</v>
      </c>
      <c r="L18" s="292">
        <v>3</v>
      </c>
      <c r="M18" s="293">
        <v>6</v>
      </c>
      <c r="N18" s="294">
        <v>212</v>
      </c>
      <c r="O18" s="484">
        <f t="shared" si="4"/>
        <v>0</v>
      </c>
      <c r="P18" s="296">
        <v>0</v>
      </c>
      <c r="Q18" s="297">
        <v>0</v>
      </c>
      <c r="R18" s="512">
        <v>0.01</v>
      </c>
      <c r="S18" s="298">
        <v>0.01</v>
      </c>
      <c r="T18" s="299">
        <v>0.44</v>
      </c>
      <c r="U18" s="567"/>
      <c r="V18" s="618">
        <v>4</v>
      </c>
      <c r="W18" s="453">
        <v>13</v>
      </c>
      <c r="X18" s="292"/>
      <c r="Y18" s="293"/>
      <c r="Z18" s="293"/>
      <c r="AA18" s="293"/>
      <c r="AB18" s="293"/>
      <c r="AC18" s="294"/>
      <c r="AD18" s="483">
        <f t="shared" si="5"/>
        <v>0</v>
      </c>
      <c r="AE18" s="295">
        <v>0</v>
      </c>
      <c r="AF18" s="294">
        <v>0</v>
      </c>
      <c r="AG18" s="292">
        <v>8</v>
      </c>
      <c r="AH18" s="293">
        <v>10</v>
      </c>
      <c r="AI18" s="294">
        <v>9</v>
      </c>
      <c r="AJ18" s="484">
        <f t="shared" si="2"/>
        <v>0</v>
      </c>
      <c r="AK18" s="296">
        <v>0</v>
      </c>
      <c r="AL18" s="297">
        <v>0</v>
      </c>
      <c r="AM18" s="512">
        <v>0.02</v>
      </c>
      <c r="AN18" s="298">
        <v>0.02</v>
      </c>
      <c r="AO18" s="299">
        <v>0.02</v>
      </c>
      <c r="AP18" s="211"/>
    </row>
    <row r="19" spans="1:42" s="3" customFormat="1" ht="13.5" customHeight="1">
      <c r="A19" s="616"/>
      <c r="B19" s="454">
        <v>14</v>
      </c>
      <c r="C19" s="283"/>
      <c r="D19" s="284"/>
      <c r="E19" s="284"/>
      <c r="F19" s="284"/>
      <c r="G19" s="284"/>
      <c r="H19" s="285"/>
      <c r="I19" s="279">
        <f t="shared" si="3"/>
        <v>0</v>
      </c>
      <c r="J19" s="300">
        <v>0</v>
      </c>
      <c r="K19" s="285">
        <v>4</v>
      </c>
      <c r="L19" s="283" t="s">
        <v>80</v>
      </c>
      <c r="M19" s="284">
        <v>9</v>
      </c>
      <c r="N19" s="285">
        <v>259</v>
      </c>
      <c r="O19" s="273">
        <f t="shared" si="4"/>
        <v>0</v>
      </c>
      <c r="P19" s="286">
        <v>0</v>
      </c>
      <c r="Q19" s="287">
        <v>0.6666666666666666</v>
      </c>
      <c r="R19" s="504" t="s">
        <v>80</v>
      </c>
      <c r="S19" s="288">
        <v>0.02</v>
      </c>
      <c r="T19" s="289">
        <v>0.54</v>
      </c>
      <c r="U19" s="567"/>
      <c r="V19" s="616"/>
      <c r="W19" s="454">
        <v>14</v>
      </c>
      <c r="X19" s="283"/>
      <c r="Y19" s="284"/>
      <c r="Z19" s="284"/>
      <c r="AA19" s="284"/>
      <c r="AB19" s="284"/>
      <c r="AC19" s="285"/>
      <c r="AD19" s="279">
        <f t="shared" si="5"/>
        <v>0</v>
      </c>
      <c r="AE19" s="300">
        <v>0</v>
      </c>
      <c r="AF19" s="285">
        <v>0</v>
      </c>
      <c r="AG19" s="283">
        <v>8</v>
      </c>
      <c r="AH19" s="284">
        <v>12</v>
      </c>
      <c r="AI19" s="285">
        <v>17</v>
      </c>
      <c r="AJ19" s="273">
        <f t="shared" si="2"/>
        <v>0</v>
      </c>
      <c r="AK19" s="286">
        <v>0</v>
      </c>
      <c r="AL19" s="287">
        <v>0</v>
      </c>
      <c r="AM19" s="504">
        <v>0.02</v>
      </c>
      <c r="AN19" s="288">
        <v>0.03</v>
      </c>
      <c r="AO19" s="289">
        <v>0.04</v>
      </c>
      <c r="AP19" s="211"/>
    </row>
    <row r="20" spans="1:42" s="3" customFormat="1" ht="13.5" customHeight="1">
      <c r="A20" s="616"/>
      <c r="B20" s="454">
        <v>15</v>
      </c>
      <c r="C20" s="283"/>
      <c r="D20" s="284"/>
      <c r="E20" s="284"/>
      <c r="F20" s="284"/>
      <c r="G20" s="284"/>
      <c r="H20" s="285"/>
      <c r="I20" s="279">
        <f t="shared" si="3"/>
        <v>0</v>
      </c>
      <c r="J20" s="300">
        <v>0</v>
      </c>
      <c r="K20" s="285">
        <v>1</v>
      </c>
      <c r="L20" s="283">
        <v>3</v>
      </c>
      <c r="M20" s="284">
        <v>4</v>
      </c>
      <c r="N20" s="285">
        <v>302</v>
      </c>
      <c r="O20" s="273">
        <f t="shared" si="4"/>
        <v>0</v>
      </c>
      <c r="P20" s="286">
        <v>0</v>
      </c>
      <c r="Q20" s="287">
        <v>0.16666666666666666</v>
      </c>
      <c r="R20" s="504">
        <v>0.01</v>
      </c>
      <c r="S20" s="288">
        <v>0.01</v>
      </c>
      <c r="T20" s="289">
        <v>0.63</v>
      </c>
      <c r="U20" s="567"/>
      <c r="V20" s="616"/>
      <c r="W20" s="454">
        <v>15</v>
      </c>
      <c r="X20" s="283"/>
      <c r="Y20" s="284"/>
      <c r="Z20" s="284"/>
      <c r="AA20" s="284"/>
      <c r="AB20" s="284"/>
      <c r="AC20" s="285"/>
      <c r="AD20" s="279">
        <f t="shared" si="5"/>
        <v>0</v>
      </c>
      <c r="AE20" s="300">
        <v>0</v>
      </c>
      <c r="AF20" s="285">
        <v>0</v>
      </c>
      <c r="AG20" s="283">
        <v>9</v>
      </c>
      <c r="AH20" s="284">
        <v>4</v>
      </c>
      <c r="AI20" s="285">
        <v>7</v>
      </c>
      <c r="AJ20" s="273">
        <f t="shared" si="2"/>
        <v>0</v>
      </c>
      <c r="AK20" s="286">
        <v>0</v>
      </c>
      <c r="AL20" s="287">
        <v>0</v>
      </c>
      <c r="AM20" s="504">
        <v>0.02</v>
      </c>
      <c r="AN20" s="288">
        <v>0.01</v>
      </c>
      <c r="AO20" s="289">
        <v>0.01</v>
      </c>
      <c r="AP20" s="211"/>
    </row>
    <row r="21" spans="1:42" s="3" customFormat="1" ht="13.5" customHeight="1">
      <c r="A21" s="616"/>
      <c r="B21" s="454">
        <v>16</v>
      </c>
      <c r="C21" s="283"/>
      <c r="D21" s="284"/>
      <c r="E21" s="284"/>
      <c r="F21" s="284"/>
      <c r="G21" s="284"/>
      <c r="H21" s="285"/>
      <c r="I21" s="279">
        <f t="shared" si="3"/>
        <v>0</v>
      </c>
      <c r="J21" s="300">
        <v>0</v>
      </c>
      <c r="K21" s="285">
        <v>0</v>
      </c>
      <c r="L21" s="283" t="s">
        <v>80</v>
      </c>
      <c r="M21" s="284">
        <v>6</v>
      </c>
      <c r="N21" s="285">
        <v>465</v>
      </c>
      <c r="O21" s="273">
        <f t="shared" si="4"/>
        <v>0</v>
      </c>
      <c r="P21" s="286">
        <v>0</v>
      </c>
      <c r="Q21" s="287">
        <v>0</v>
      </c>
      <c r="R21" s="504" t="s">
        <v>80</v>
      </c>
      <c r="S21" s="288">
        <v>0.01</v>
      </c>
      <c r="T21" s="289">
        <v>0.97</v>
      </c>
      <c r="U21" s="567"/>
      <c r="V21" s="616"/>
      <c r="W21" s="454">
        <v>16</v>
      </c>
      <c r="X21" s="283"/>
      <c r="Y21" s="284"/>
      <c r="Z21" s="284"/>
      <c r="AA21" s="284"/>
      <c r="AB21" s="284"/>
      <c r="AC21" s="285"/>
      <c r="AD21" s="279">
        <f t="shared" si="5"/>
        <v>0</v>
      </c>
      <c r="AE21" s="300">
        <v>0</v>
      </c>
      <c r="AF21" s="285">
        <v>0</v>
      </c>
      <c r="AG21" s="283">
        <v>7</v>
      </c>
      <c r="AH21" s="284">
        <v>11</v>
      </c>
      <c r="AI21" s="285">
        <v>7</v>
      </c>
      <c r="AJ21" s="273">
        <f t="shared" si="2"/>
        <v>0</v>
      </c>
      <c r="AK21" s="286">
        <v>0</v>
      </c>
      <c r="AL21" s="287">
        <v>0</v>
      </c>
      <c r="AM21" s="504">
        <v>0.01</v>
      </c>
      <c r="AN21" s="288">
        <v>0.02</v>
      </c>
      <c r="AO21" s="289">
        <v>0.01</v>
      </c>
      <c r="AP21" s="211"/>
    </row>
    <row r="22" spans="1:42" s="3" customFormat="1" ht="13.5" customHeight="1">
      <c r="A22" s="617"/>
      <c r="B22" s="456">
        <v>17</v>
      </c>
      <c r="C22" s="301"/>
      <c r="D22" s="302"/>
      <c r="E22" s="302"/>
      <c r="F22" s="302"/>
      <c r="G22" s="302">
        <v>1</v>
      </c>
      <c r="H22" s="303"/>
      <c r="I22" s="331">
        <f t="shared" si="3"/>
        <v>1</v>
      </c>
      <c r="J22" s="304">
        <v>0</v>
      </c>
      <c r="K22" s="303">
        <v>0</v>
      </c>
      <c r="L22" s="301">
        <v>2</v>
      </c>
      <c r="M22" s="302">
        <v>7</v>
      </c>
      <c r="N22" s="303">
        <v>446</v>
      </c>
      <c r="O22" s="291">
        <f t="shared" si="4"/>
        <v>0.16666666666666666</v>
      </c>
      <c r="P22" s="305">
        <v>0</v>
      </c>
      <c r="Q22" s="306">
        <v>0</v>
      </c>
      <c r="R22" s="511">
        <v>0</v>
      </c>
      <c r="S22" s="307">
        <v>0.01</v>
      </c>
      <c r="T22" s="308">
        <v>0.94</v>
      </c>
      <c r="U22" s="567"/>
      <c r="V22" s="617"/>
      <c r="W22" s="456">
        <v>17</v>
      </c>
      <c r="X22" s="301"/>
      <c r="Y22" s="302"/>
      <c r="Z22" s="302"/>
      <c r="AA22" s="302"/>
      <c r="AB22" s="302"/>
      <c r="AC22" s="303"/>
      <c r="AD22" s="331">
        <f t="shared" si="5"/>
        <v>0</v>
      </c>
      <c r="AE22" s="304">
        <v>0</v>
      </c>
      <c r="AF22" s="303">
        <v>0</v>
      </c>
      <c r="AG22" s="301">
        <v>6</v>
      </c>
      <c r="AH22" s="302">
        <v>10</v>
      </c>
      <c r="AI22" s="303">
        <v>9</v>
      </c>
      <c r="AJ22" s="291">
        <f t="shared" si="2"/>
        <v>0</v>
      </c>
      <c r="AK22" s="305">
        <v>0</v>
      </c>
      <c r="AL22" s="306">
        <v>0</v>
      </c>
      <c r="AM22" s="511">
        <v>0.01</v>
      </c>
      <c r="AN22" s="307">
        <v>0.02</v>
      </c>
      <c r="AO22" s="308">
        <v>0.02</v>
      </c>
      <c r="AP22" s="211"/>
    </row>
    <row r="23" spans="1:42" s="3" customFormat="1" ht="13.5" customHeight="1">
      <c r="A23" s="616">
        <v>5</v>
      </c>
      <c r="B23" s="459">
        <v>18</v>
      </c>
      <c r="C23" s="283"/>
      <c r="D23" s="284"/>
      <c r="E23" s="284"/>
      <c r="F23" s="284"/>
      <c r="G23" s="284"/>
      <c r="H23" s="285"/>
      <c r="I23" s="279">
        <f t="shared" si="3"/>
        <v>0</v>
      </c>
      <c r="J23" s="300">
        <v>0</v>
      </c>
      <c r="K23" s="285">
        <v>1</v>
      </c>
      <c r="L23" s="283">
        <v>2</v>
      </c>
      <c r="M23" s="284">
        <v>3</v>
      </c>
      <c r="N23" s="285">
        <v>281</v>
      </c>
      <c r="O23" s="273">
        <f t="shared" si="4"/>
        <v>0</v>
      </c>
      <c r="P23" s="286">
        <v>0</v>
      </c>
      <c r="Q23" s="287">
        <v>0.16666666666666666</v>
      </c>
      <c r="R23" s="504">
        <v>0</v>
      </c>
      <c r="S23" s="288">
        <v>0.01</v>
      </c>
      <c r="T23" s="289">
        <v>0.59</v>
      </c>
      <c r="U23" s="567"/>
      <c r="V23" s="618">
        <v>5</v>
      </c>
      <c r="W23" s="472">
        <v>18</v>
      </c>
      <c r="X23" s="292"/>
      <c r="Y23" s="293"/>
      <c r="Z23" s="293"/>
      <c r="AA23" s="293"/>
      <c r="AB23" s="293"/>
      <c r="AC23" s="294"/>
      <c r="AD23" s="483">
        <f t="shared" si="5"/>
        <v>0</v>
      </c>
      <c r="AE23" s="295">
        <v>0</v>
      </c>
      <c r="AF23" s="294">
        <v>0</v>
      </c>
      <c r="AG23" s="292">
        <v>6</v>
      </c>
      <c r="AH23" s="293">
        <v>8</v>
      </c>
      <c r="AI23" s="294">
        <v>4</v>
      </c>
      <c r="AJ23" s="484">
        <f t="shared" si="2"/>
        <v>0</v>
      </c>
      <c r="AK23" s="296">
        <v>0</v>
      </c>
      <c r="AL23" s="297">
        <v>0</v>
      </c>
      <c r="AM23" s="512">
        <v>0.01</v>
      </c>
      <c r="AN23" s="298">
        <v>0.02</v>
      </c>
      <c r="AO23" s="299">
        <v>0.01</v>
      </c>
      <c r="AP23" s="211"/>
    </row>
    <row r="24" spans="1:42" s="3" customFormat="1" ht="13.5" customHeight="1">
      <c r="A24" s="616"/>
      <c r="B24" s="459">
        <v>19</v>
      </c>
      <c r="C24" s="283"/>
      <c r="D24" s="284"/>
      <c r="E24" s="284"/>
      <c r="F24" s="284"/>
      <c r="G24" s="284"/>
      <c r="H24" s="285"/>
      <c r="I24" s="279">
        <f t="shared" si="3"/>
        <v>0</v>
      </c>
      <c r="J24" s="300">
        <v>0</v>
      </c>
      <c r="K24" s="285">
        <v>1</v>
      </c>
      <c r="L24" s="283">
        <v>2</v>
      </c>
      <c r="M24" s="284">
        <v>3</v>
      </c>
      <c r="N24" s="285">
        <v>268</v>
      </c>
      <c r="O24" s="273">
        <f t="shared" si="4"/>
        <v>0</v>
      </c>
      <c r="P24" s="286">
        <v>0</v>
      </c>
      <c r="Q24" s="287">
        <v>0.16666666666666666</v>
      </c>
      <c r="R24" s="504">
        <v>0</v>
      </c>
      <c r="S24" s="288">
        <v>0.01</v>
      </c>
      <c r="T24" s="289">
        <v>0.56</v>
      </c>
      <c r="U24" s="567"/>
      <c r="V24" s="616"/>
      <c r="W24" s="459">
        <v>19</v>
      </c>
      <c r="X24" s="283"/>
      <c r="Y24" s="284"/>
      <c r="Z24" s="284"/>
      <c r="AA24" s="284"/>
      <c r="AB24" s="284"/>
      <c r="AC24" s="285"/>
      <c r="AD24" s="279">
        <f t="shared" si="5"/>
        <v>0</v>
      </c>
      <c r="AE24" s="300">
        <v>0</v>
      </c>
      <c r="AF24" s="285">
        <v>0</v>
      </c>
      <c r="AG24" s="283">
        <v>4</v>
      </c>
      <c r="AH24" s="284">
        <v>4</v>
      </c>
      <c r="AI24" s="285">
        <v>8</v>
      </c>
      <c r="AJ24" s="273">
        <f t="shared" si="2"/>
        <v>0</v>
      </c>
      <c r="AK24" s="286">
        <v>0</v>
      </c>
      <c r="AL24" s="287">
        <v>0</v>
      </c>
      <c r="AM24" s="504">
        <v>0.01</v>
      </c>
      <c r="AN24" s="288">
        <v>0.01</v>
      </c>
      <c r="AO24" s="289">
        <v>0.02</v>
      </c>
      <c r="AP24" s="211"/>
    </row>
    <row r="25" spans="1:42" s="3" customFormat="1" ht="13.5" customHeight="1">
      <c r="A25" s="616"/>
      <c r="B25" s="459">
        <v>20</v>
      </c>
      <c r="C25" s="283"/>
      <c r="D25" s="284"/>
      <c r="E25" s="284"/>
      <c r="F25" s="284"/>
      <c r="G25" s="284"/>
      <c r="H25" s="285"/>
      <c r="I25" s="279">
        <f t="shared" si="3"/>
        <v>0</v>
      </c>
      <c r="J25" s="300">
        <v>0</v>
      </c>
      <c r="K25" s="285">
        <v>1</v>
      </c>
      <c r="L25" s="283">
        <v>3</v>
      </c>
      <c r="M25" s="284">
        <v>3</v>
      </c>
      <c r="N25" s="285">
        <v>289</v>
      </c>
      <c r="O25" s="273">
        <f t="shared" si="4"/>
        <v>0</v>
      </c>
      <c r="P25" s="286">
        <v>0</v>
      </c>
      <c r="Q25" s="287">
        <v>0.16666666666666666</v>
      </c>
      <c r="R25" s="504">
        <v>0.01</v>
      </c>
      <c r="S25" s="288">
        <v>0.01</v>
      </c>
      <c r="T25" s="289">
        <v>0.6</v>
      </c>
      <c r="U25" s="567"/>
      <c r="V25" s="616"/>
      <c r="W25" s="459">
        <v>20</v>
      </c>
      <c r="X25" s="283"/>
      <c r="Y25" s="284"/>
      <c r="Z25" s="284"/>
      <c r="AA25" s="284"/>
      <c r="AB25" s="284"/>
      <c r="AC25" s="285"/>
      <c r="AD25" s="279">
        <f t="shared" si="5"/>
        <v>0</v>
      </c>
      <c r="AE25" s="300">
        <v>0</v>
      </c>
      <c r="AF25" s="285">
        <v>0</v>
      </c>
      <c r="AG25" s="283">
        <v>8</v>
      </c>
      <c r="AH25" s="284">
        <v>9</v>
      </c>
      <c r="AI25" s="285">
        <v>10</v>
      </c>
      <c r="AJ25" s="273">
        <f t="shared" si="2"/>
        <v>0</v>
      </c>
      <c r="AK25" s="286">
        <v>0</v>
      </c>
      <c r="AL25" s="287">
        <v>0</v>
      </c>
      <c r="AM25" s="504">
        <v>0.02</v>
      </c>
      <c r="AN25" s="288">
        <v>0.02</v>
      </c>
      <c r="AO25" s="289">
        <v>0.02</v>
      </c>
      <c r="AP25" s="211"/>
    </row>
    <row r="26" spans="1:42" s="3" customFormat="1" ht="13.5" customHeight="1">
      <c r="A26" s="616"/>
      <c r="B26" s="459">
        <v>21</v>
      </c>
      <c r="C26" s="283"/>
      <c r="D26" s="284"/>
      <c r="E26" s="284"/>
      <c r="F26" s="284"/>
      <c r="G26" s="284"/>
      <c r="H26" s="285"/>
      <c r="I26" s="279">
        <f t="shared" si="3"/>
        <v>0</v>
      </c>
      <c r="J26" s="300">
        <v>1</v>
      </c>
      <c r="K26" s="285">
        <v>0</v>
      </c>
      <c r="L26" s="283">
        <v>2</v>
      </c>
      <c r="M26" s="284">
        <v>2</v>
      </c>
      <c r="N26" s="285">
        <v>241</v>
      </c>
      <c r="O26" s="273">
        <f t="shared" si="4"/>
        <v>0</v>
      </c>
      <c r="P26" s="286">
        <v>0.16666666666666666</v>
      </c>
      <c r="Q26" s="287">
        <v>0</v>
      </c>
      <c r="R26" s="504">
        <v>0</v>
      </c>
      <c r="S26" s="288">
        <v>0</v>
      </c>
      <c r="T26" s="289">
        <v>0.5</v>
      </c>
      <c r="U26" s="567"/>
      <c r="V26" s="617"/>
      <c r="W26" s="455">
        <v>21</v>
      </c>
      <c r="X26" s="301"/>
      <c r="Y26" s="302"/>
      <c r="Z26" s="302"/>
      <c r="AA26" s="302"/>
      <c r="AB26" s="302"/>
      <c r="AC26" s="303">
        <v>1</v>
      </c>
      <c r="AD26" s="331">
        <f t="shared" si="5"/>
        <v>1</v>
      </c>
      <c r="AE26" s="304">
        <v>0</v>
      </c>
      <c r="AF26" s="303">
        <v>0</v>
      </c>
      <c r="AG26" s="301">
        <v>13</v>
      </c>
      <c r="AH26" s="302">
        <v>11</v>
      </c>
      <c r="AI26" s="303">
        <v>10</v>
      </c>
      <c r="AJ26" s="291">
        <f t="shared" si="2"/>
        <v>0.16666666666666666</v>
      </c>
      <c r="AK26" s="305">
        <v>0</v>
      </c>
      <c r="AL26" s="306">
        <v>0</v>
      </c>
      <c r="AM26" s="511">
        <v>0.03</v>
      </c>
      <c r="AN26" s="307">
        <v>0.02</v>
      </c>
      <c r="AO26" s="308">
        <v>0.02</v>
      </c>
      <c r="AP26" s="211"/>
    </row>
    <row r="27" spans="1:42" s="3" customFormat="1" ht="13.5" customHeight="1">
      <c r="A27" s="618">
        <v>6</v>
      </c>
      <c r="B27" s="453">
        <v>22</v>
      </c>
      <c r="C27" s="292"/>
      <c r="D27" s="293"/>
      <c r="E27" s="293"/>
      <c r="F27" s="293"/>
      <c r="G27" s="293"/>
      <c r="H27" s="294"/>
      <c r="I27" s="483">
        <f t="shared" si="3"/>
        <v>0</v>
      </c>
      <c r="J27" s="295">
        <v>0</v>
      </c>
      <c r="K27" s="294">
        <v>0</v>
      </c>
      <c r="L27" s="292">
        <v>1</v>
      </c>
      <c r="M27" s="293">
        <v>2</v>
      </c>
      <c r="N27" s="294">
        <v>217</v>
      </c>
      <c r="O27" s="484">
        <f t="shared" si="4"/>
        <v>0</v>
      </c>
      <c r="P27" s="296">
        <v>0</v>
      </c>
      <c r="Q27" s="297">
        <v>0</v>
      </c>
      <c r="R27" s="512">
        <v>0</v>
      </c>
      <c r="S27" s="298">
        <v>0</v>
      </c>
      <c r="T27" s="299">
        <v>0.45</v>
      </c>
      <c r="U27" s="567"/>
      <c r="V27" s="616">
        <v>6</v>
      </c>
      <c r="W27" s="454">
        <v>22</v>
      </c>
      <c r="X27" s="283"/>
      <c r="Y27" s="284"/>
      <c r="Z27" s="284"/>
      <c r="AA27" s="284"/>
      <c r="AB27" s="284"/>
      <c r="AC27" s="285"/>
      <c r="AD27" s="279">
        <f t="shared" si="5"/>
        <v>0</v>
      </c>
      <c r="AE27" s="300">
        <v>0</v>
      </c>
      <c r="AF27" s="285">
        <v>0</v>
      </c>
      <c r="AG27" s="283">
        <v>8</v>
      </c>
      <c r="AH27" s="284">
        <v>6</v>
      </c>
      <c r="AI27" s="285">
        <v>11</v>
      </c>
      <c r="AJ27" s="273">
        <f t="shared" si="2"/>
        <v>0</v>
      </c>
      <c r="AK27" s="286">
        <v>0</v>
      </c>
      <c r="AL27" s="287">
        <v>0</v>
      </c>
      <c r="AM27" s="504">
        <v>0.02</v>
      </c>
      <c r="AN27" s="288">
        <v>0.01</v>
      </c>
      <c r="AO27" s="289">
        <v>0.02</v>
      </c>
      <c r="AP27" s="211"/>
    </row>
    <row r="28" spans="1:42" s="3" customFormat="1" ht="13.5" customHeight="1">
      <c r="A28" s="616"/>
      <c r="B28" s="454">
        <v>23</v>
      </c>
      <c r="C28" s="283"/>
      <c r="D28" s="284"/>
      <c r="E28" s="284"/>
      <c r="F28" s="284"/>
      <c r="G28" s="284"/>
      <c r="H28" s="285"/>
      <c r="I28" s="279">
        <f t="shared" si="3"/>
        <v>0</v>
      </c>
      <c r="J28" s="300">
        <v>0</v>
      </c>
      <c r="K28" s="285">
        <v>0</v>
      </c>
      <c r="L28" s="283">
        <v>2</v>
      </c>
      <c r="M28" s="284">
        <v>2</v>
      </c>
      <c r="N28" s="285">
        <v>186</v>
      </c>
      <c r="O28" s="273">
        <f t="shared" si="4"/>
        <v>0</v>
      </c>
      <c r="P28" s="286">
        <v>0</v>
      </c>
      <c r="Q28" s="287">
        <v>0</v>
      </c>
      <c r="R28" s="504">
        <v>0</v>
      </c>
      <c r="S28" s="288">
        <v>0</v>
      </c>
      <c r="T28" s="289">
        <v>0.39</v>
      </c>
      <c r="U28" s="567"/>
      <c r="V28" s="616"/>
      <c r="W28" s="454">
        <v>23</v>
      </c>
      <c r="X28" s="283"/>
      <c r="Y28" s="284"/>
      <c r="Z28" s="284"/>
      <c r="AA28" s="284"/>
      <c r="AB28" s="284"/>
      <c r="AC28" s="285"/>
      <c r="AD28" s="279">
        <f t="shared" si="5"/>
        <v>0</v>
      </c>
      <c r="AE28" s="300">
        <v>1</v>
      </c>
      <c r="AF28" s="285">
        <v>0</v>
      </c>
      <c r="AG28" s="283">
        <v>5</v>
      </c>
      <c r="AH28" s="284">
        <v>10</v>
      </c>
      <c r="AI28" s="285">
        <v>6</v>
      </c>
      <c r="AJ28" s="273">
        <f t="shared" si="2"/>
        <v>0</v>
      </c>
      <c r="AK28" s="286">
        <v>0.16666666666666666</v>
      </c>
      <c r="AL28" s="287">
        <v>0</v>
      </c>
      <c r="AM28" s="504">
        <v>0.01</v>
      </c>
      <c r="AN28" s="288">
        <v>0.02</v>
      </c>
      <c r="AO28" s="289">
        <v>0.01</v>
      </c>
      <c r="AP28" s="211"/>
    </row>
    <row r="29" spans="1:42" s="3" customFormat="1" ht="13.5" customHeight="1">
      <c r="A29" s="616"/>
      <c r="B29" s="454">
        <v>24</v>
      </c>
      <c r="C29" s="283"/>
      <c r="D29" s="284"/>
      <c r="E29" s="284"/>
      <c r="F29" s="284"/>
      <c r="G29" s="284"/>
      <c r="H29" s="285"/>
      <c r="I29" s="279">
        <f t="shared" si="3"/>
        <v>0</v>
      </c>
      <c r="J29" s="300">
        <v>0</v>
      </c>
      <c r="K29" s="285">
        <v>0</v>
      </c>
      <c r="L29" s="283">
        <v>2</v>
      </c>
      <c r="M29" s="284">
        <v>0</v>
      </c>
      <c r="N29" s="285">
        <v>112</v>
      </c>
      <c r="O29" s="273">
        <f t="shared" si="4"/>
        <v>0</v>
      </c>
      <c r="P29" s="286">
        <v>0</v>
      </c>
      <c r="Q29" s="287">
        <v>0</v>
      </c>
      <c r="R29" s="504">
        <v>0</v>
      </c>
      <c r="S29" s="288">
        <v>0</v>
      </c>
      <c r="T29" s="289">
        <v>0.23</v>
      </c>
      <c r="U29" s="567"/>
      <c r="V29" s="616"/>
      <c r="W29" s="454">
        <v>24</v>
      </c>
      <c r="X29" s="283"/>
      <c r="Y29" s="284"/>
      <c r="Z29" s="284"/>
      <c r="AA29" s="284"/>
      <c r="AB29" s="284"/>
      <c r="AC29" s="285"/>
      <c r="AD29" s="279">
        <f t="shared" si="5"/>
        <v>0</v>
      </c>
      <c r="AE29" s="300">
        <v>0</v>
      </c>
      <c r="AF29" s="285">
        <v>0</v>
      </c>
      <c r="AG29" s="283">
        <v>7</v>
      </c>
      <c r="AH29" s="284">
        <v>10</v>
      </c>
      <c r="AI29" s="285">
        <v>7</v>
      </c>
      <c r="AJ29" s="273">
        <f t="shared" si="2"/>
        <v>0</v>
      </c>
      <c r="AK29" s="286">
        <v>0</v>
      </c>
      <c r="AL29" s="287">
        <v>0</v>
      </c>
      <c r="AM29" s="504">
        <v>0.01</v>
      </c>
      <c r="AN29" s="288">
        <v>0.02</v>
      </c>
      <c r="AO29" s="289">
        <v>0.01</v>
      </c>
      <c r="AP29" s="211"/>
    </row>
    <row r="30" spans="1:42" s="3" customFormat="1" ht="13.5" customHeight="1">
      <c r="A30" s="617"/>
      <c r="B30" s="456">
        <v>25</v>
      </c>
      <c r="C30" s="301"/>
      <c r="D30" s="302"/>
      <c r="E30" s="302"/>
      <c r="F30" s="302"/>
      <c r="G30" s="302"/>
      <c r="H30" s="303"/>
      <c r="I30" s="331">
        <f t="shared" si="3"/>
        <v>0</v>
      </c>
      <c r="J30" s="304">
        <v>0</v>
      </c>
      <c r="K30" s="303">
        <v>1</v>
      </c>
      <c r="L30" s="301">
        <v>2</v>
      </c>
      <c r="M30" s="302">
        <v>2</v>
      </c>
      <c r="N30" s="303">
        <v>104</v>
      </c>
      <c r="O30" s="291">
        <f t="shared" si="4"/>
        <v>0</v>
      </c>
      <c r="P30" s="305">
        <v>0</v>
      </c>
      <c r="Q30" s="306">
        <v>0.16666666666666666</v>
      </c>
      <c r="R30" s="511">
        <v>0</v>
      </c>
      <c r="S30" s="307">
        <v>0</v>
      </c>
      <c r="T30" s="308">
        <v>0.22</v>
      </c>
      <c r="U30" s="567"/>
      <c r="V30" s="616"/>
      <c r="W30" s="454">
        <v>25</v>
      </c>
      <c r="X30" s="283"/>
      <c r="Y30" s="284"/>
      <c r="Z30" s="284"/>
      <c r="AA30" s="284"/>
      <c r="AB30" s="284"/>
      <c r="AC30" s="285"/>
      <c r="AD30" s="279">
        <f t="shared" si="5"/>
        <v>0</v>
      </c>
      <c r="AE30" s="300">
        <v>0</v>
      </c>
      <c r="AF30" s="285">
        <v>1</v>
      </c>
      <c r="AG30" s="283">
        <v>10</v>
      </c>
      <c r="AH30" s="284">
        <v>11</v>
      </c>
      <c r="AI30" s="285">
        <v>10</v>
      </c>
      <c r="AJ30" s="273">
        <f t="shared" si="2"/>
        <v>0</v>
      </c>
      <c r="AK30" s="286">
        <v>0</v>
      </c>
      <c r="AL30" s="287">
        <v>0.16666666666666666</v>
      </c>
      <c r="AM30" s="504">
        <v>0.02</v>
      </c>
      <c r="AN30" s="288">
        <v>0.02</v>
      </c>
      <c r="AO30" s="289">
        <v>0.02</v>
      </c>
      <c r="AP30" s="211"/>
    </row>
    <row r="31" spans="1:42" s="3" customFormat="1" ht="13.5" customHeight="1">
      <c r="A31" s="616">
        <v>7</v>
      </c>
      <c r="B31" s="454">
        <v>26</v>
      </c>
      <c r="C31" s="283"/>
      <c r="D31" s="284"/>
      <c r="E31" s="284"/>
      <c r="F31" s="284"/>
      <c r="G31" s="284"/>
      <c r="H31" s="285"/>
      <c r="I31" s="279">
        <f t="shared" si="3"/>
        <v>0</v>
      </c>
      <c r="J31" s="300">
        <v>1</v>
      </c>
      <c r="K31" s="285">
        <v>0</v>
      </c>
      <c r="L31" s="283">
        <v>1</v>
      </c>
      <c r="M31" s="284">
        <v>3</v>
      </c>
      <c r="N31" s="285">
        <v>73</v>
      </c>
      <c r="O31" s="273">
        <f t="shared" si="4"/>
        <v>0</v>
      </c>
      <c r="P31" s="286">
        <v>0.16666666666666666</v>
      </c>
      <c r="Q31" s="287">
        <v>0</v>
      </c>
      <c r="R31" s="504">
        <v>0</v>
      </c>
      <c r="S31" s="288">
        <v>0.01</v>
      </c>
      <c r="T31" s="289">
        <v>0.15</v>
      </c>
      <c r="U31" s="567"/>
      <c r="V31" s="618">
        <v>7</v>
      </c>
      <c r="W31" s="453">
        <v>26</v>
      </c>
      <c r="X31" s="292"/>
      <c r="Y31" s="293"/>
      <c r="Z31" s="293"/>
      <c r="AA31" s="293"/>
      <c r="AB31" s="293"/>
      <c r="AC31" s="294"/>
      <c r="AD31" s="483">
        <f t="shared" si="5"/>
        <v>0</v>
      </c>
      <c r="AE31" s="295">
        <v>0</v>
      </c>
      <c r="AF31" s="294">
        <v>0</v>
      </c>
      <c r="AG31" s="292">
        <v>6</v>
      </c>
      <c r="AH31" s="293">
        <v>14</v>
      </c>
      <c r="AI31" s="294">
        <v>9</v>
      </c>
      <c r="AJ31" s="484">
        <f t="shared" si="2"/>
        <v>0</v>
      </c>
      <c r="AK31" s="296">
        <v>0</v>
      </c>
      <c r="AL31" s="297">
        <v>0</v>
      </c>
      <c r="AM31" s="512">
        <v>0.01</v>
      </c>
      <c r="AN31" s="298">
        <v>0.03</v>
      </c>
      <c r="AO31" s="299">
        <v>0.02</v>
      </c>
      <c r="AP31" s="211"/>
    </row>
    <row r="32" spans="1:42" s="3" customFormat="1" ht="13.5" customHeight="1">
      <c r="A32" s="616"/>
      <c r="B32" s="454">
        <v>27</v>
      </c>
      <c r="C32" s="283"/>
      <c r="D32" s="284"/>
      <c r="E32" s="284"/>
      <c r="F32" s="284"/>
      <c r="G32" s="284"/>
      <c r="H32" s="285"/>
      <c r="I32" s="279">
        <f t="shared" si="3"/>
        <v>0</v>
      </c>
      <c r="J32" s="300">
        <v>0</v>
      </c>
      <c r="K32" s="285">
        <v>1</v>
      </c>
      <c r="L32" s="283">
        <v>2</v>
      </c>
      <c r="M32" s="284">
        <v>2</v>
      </c>
      <c r="N32" s="285">
        <v>40</v>
      </c>
      <c r="O32" s="273">
        <f t="shared" si="4"/>
        <v>0</v>
      </c>
      <c r="P32" s="286">
        <v>0</v>
      </c>
      <c r="Q32" s="287">
        <v>0.16666666666666666</v>
      </c>
      <c r="R32" s="504">
        <v>0</v>
      </c>
      <c r="S32" s="288">
        <v>0</v>
      </c>
      <c r="T32" s="289">
        <v>0.08</v>
      </c>
      <c r="U32" s="567"/>
      <c r="V32" s="616"/>
      <c r="W32" s="454">
        <v>27</v>
      </c>
      <c r="X32" s="283"/>
      <c r="Y32" s="284"/>
      <c r="Z32" s="284"/>
      <c r="AA32" s="284"/>
      <c r="AB32" s="284"/>
      <c r="AC32" s="285"/>
      <c r="AD32" s="279">
        <f t="shared" si="5"/>
        <v>0</v>
      </c>
      <c r="AE32" s="300">
        <v>0</v>
      </c>
      <c r="AF32" s="285">
        <v>0</v>
      </c>
      <c r="AG32" s="283">
        <v>12</v>
      </c>
      <c r="AH32" s="284">
        <v>8</v>
      </c>
      <c r="AI32" s="285">
        <v>10</v>
      </c>
      <c r="AJ32" s="273">
        <f t="shared" si="2"/>
        <v>0</v>
      </c>
      <c r="AK32" s="286">
        <v>0</v>
      </c>
      <c r="AL32" s="287">
        <v>0</v>
      </c>
      <c r="AM32" s="504">
        <v>0.03</v>
      </c>
      <c r="AN32" s="288">
        <v>0.02</v>
      </c>
      <c r="AO32" s="289">
        <v>0.02</v>
      </c>
      <c r="AP32" s="211"/>
    </row>
    <row r="33" spans="1:42" s="3" customFormat="1" ht="13.5" customHeight="1">
      <c r="A33" s="616"/>
      <c r="B33" s="454">
        <v>28</v>
      </c>
      <c r="C33" s="283"/>
      <c r="D33" s="284"/>
      <c r="E33" s="284"/>
      <c r="F33" s="284"/>
      <c r="G33" s="284"/>
      <c r="H33" s="285"/>
      <c r="I33" s="279">
        <f t="shared" si="3"/>
        <v>0</v>
      </c>
      <c r="J33" s="300">
        <v>0</v>
      </c>
      <c r="K33" s="285">
        <v>0</v>
      </c>
      <c r="L33" s="283">
        <v>1</v>
      </c>
      <c r="M33" s="284">
        <v>2</v>
      </c>
      <c r="N33" s="285">
        <v>31</v>
      </c>
      <c r="O33" s="273">
        <f t="shared" si="4"/>
        <v>0</v>
      </c>
      <c r="P33" s="286">
        <v>0</v>
      </c>
      <c r="Q33" s="287">
        <v>0</v>
      </c>
      <c r="R33" s="504">
        <v>0</v>
      </c>
      <c r="S33" s="288">
        <v>0</v>
      </c>
      <c r="T33" s="289">
        <v>0.06</v>
      </c>
      <c r="U33" s="567"/>
      <c r="V33" s="616"/>
      <c r="W33" s="454">
        <v>28</v>
      </c>
      <c r="X33" s="283"/>
      <c r="Y33" s="284"/>
      <c r="Z33" s="284"/>
      <c r="AA33" s="284"/>
      <c r="AB33" s="284"/>
      <c r="AC33" s="285"/>
      <c r="AD33" s="279">
        <f t="shared" si="5"/>
        <v>0</v>
      </c>
      <c r="AE33" s="300">
        <v>0</v>
      </c>
      <c r="AF33" s="285">
        <v>0</v>
      </c>
      <c r="AG33" s="283">
        <v>5</v>
      </c>
      <c r="AH33" s="284">
        <v>8</v>
      </c>
      <c r="AI33" s="285">
        <v>11</v>
      </c>
      <c r="AJ33" s="273">
        <f t="shared" si="2"/>
        <v>0</v>
      </c>
      <c r="AK33" s="286">
        <v>0</v>
      </c>
      <c r="AL33" s="287">
        <v>0</v>
      </c>
      <c r="AM33" s="504">
        <v>0.01</v>
      </c>
      <c r="AN33" s="288">
        <v>0.02</v>
      </c>
      <c r="AO33" s="289">
        <v>0.02</v>
      </c>
      <c r="AP33" s="211"/>
    </row>
    <row r="34" spans="1:42" s="3" customFormat="1" ht="13.5" customHeight="1">
      <c r="A34" s="616"/>
      <c r="B34" s="454">
        <v>29</v>
      </c>
      <c r="C34" s="283"/>
      <c r="D34" s="284"/>
      <c r="E34" s="284"/>
      <c r="F34" s="284"/>
      <c r="G34" s="284"/>
      <c r="H34" s="285"/>
      <c r="I34" s="279">
        <f t="shared" si="3"/>
        <v>0</v>
      </c>
      <c r="J34" s="300">
        <v>0</v>
      </c>
      <c r="K34" s="285">
        <v>0</v>
      </c>
      <c r="L34" s="283">
        <v>3</v>
      </c>
      <c r="M34" s="284">
        <v>1</v>
      </c>
      <c r="N34" s="285">
        <v>23</v>
      </c>
      <c r="O34" s="273">
        <f t="shared" si="4"/>
        <v>0</v>
      </c>
      <c r="P34" s="286">
        <v>0</v>
      </c>
      <c r="Q34" s="287">
        <v>0</v>
      </c>
      <c r="R34" s="504">
        <v>0.01</v>
      </c>
      <c r="S34" s="288">
        <v>0</v>
      </c>
      <c r="T34" s="289">
        <v>0.05</v>
      </c>
      <c r="U34" s="567"/>
      <c r="V34" s="616"/>
      <c r="W34" s="454">
        <v>29</v>
      </c>
      <c r="X34" s="283"/>
      <c r="Y34" s="284"/>
      <c r="Z34" s="284"/>
      <c r="AA34" s="284"/>
      <c r="AB34" s="284"/>
      <c r="AC34" s="285"/>
      <c r="AD34" s="279">
        <f t="shared" si="5"/>
        <v>0</v>
      </c>
      <c r="AE34" s="300">
        <v>0</v>
      </c>
      <c r="AF34" s="285">
        <v>0</v>
      </c>
      <c r="AG34" s="283">
        <v>11</v>
      </c>
      <c r="AH34" s="284">
        <v>4</v>
      </c>
      <c r="AI34" s="285">
        <v>5</v>
      </c>
      <c r="AJ34" s="273">
        <f t="shared" si="2"/>
        <v>0</v>
      </c>
      <c r="AK34" s="286">
        <v>0</v>
      </c>
      <c r="AL34" s="287">
        <v>0</v>
      </c>
      <c r="AM34" s="504">
        <v>0.02</v>
      </c>
      <c r="AN34" s="288">
        <v>0.01</v>
      </c>
      <c r="AO34" s="289">
        <v>0.01</v>
      </c>
      <c r="AP34" s="211"/>
    </row>
    <row r="35" spans="1:42" s="3" customFormat="1" ht="13.5" customHeight="1">
      <c r="A35" s="616"/>
      <c r="B35" s="454">
        <v>30</v>
      </c>
      <c r="C35" s="283"/>
      <c r="D35" s="284"/>
      <c r="E35" s="284"/>
      <c r="F35" s="284"/>
      <c r="G35" s="284"/>
      <c r="H35" s="285"/>
      <c r="I35" s="279">
        <f t="shared" si="3"/>
        <v>0</v>
      </c>
      <c r="J35" s="300">
        <v>0</v>
      </c>
      <c r="K35" s="285">
        <v>0</v>
      </c>
      <c r="L35" s="283" t="s">
        <v>80</v>
      </c>
      <c r="M35" s="284">
        <v>0</v>
      </c>
      <c r="N35" s="285">
        <v>12</v>
      </c>
      <c r="O35" s="273">
        <f t="shared" si="4"/>
        <v>0</v>
      </c>
      <c r="P35" s="286">
        <v>0</v>
      </c>
      <c r="Q35" s="287">
        <v>0</v>
      </c>
      <c r="R35" s="504" t="s">
        <v>80</v>
      </c>
      <c r="S35" s="288">
        <v>0</v>
      </c>
      <c r="T35" s="289">
        <v>0.03</v>
      </c>
      <c r="U35" s="567"/>
      <c r="V35" s="617"/>
      <c r="W35" s="456">
        <v>30</v>
      </c>
      <c r="X35" s="301"/>
      <c r="Y35" s="302"/>
      <c r="Z35" s="302"/>
      <c r="AA35" s="302"/>
      <c r="AB35" s="302"/>
      <c r="AC35" s="303"/>
      <c r="AD35" s="331">
        <f t="shared" si="5"/>
        <v>0</v>
      </c>
      <c r="AE35" s="304">
        <v>0</v>
      </c>
      <c r="AF35" s="303">
        <v>0</v>
      </c>
      <c r="AG35" s="301">
        <v>11</v>
      </c>
      <c r="AH35" s="302">
        <v>3</v>
      </c>
      <c r="AI35" s="303">
        <v>9</v>
      </c>
      <c r="AJ35" s="291">
        <f t="shared" si="2"/>
        <v>0</v>
      </c>
      <c r="AK35" s="305">
        <v>0</v>
      </c>
      <c r="AL35" s="306">
        <v>0</v>
      </c>
      <c r="AM35" s="511">
        <v>0.02</v>
      </c>
      <c r="AN35" s="307">
        <v>0.01</v>
      </c>
      <c r="AO35" s="308">
        <v>0.02</v>
      </c>
      <c r="AP35" s="211"/>
    </row>
    <row r="36" spans="1:42" s="3" customFormat="1" ht="13.5" customHeight="1">
      <c r="A36" s="618">
        <v>8</v>
      </c>
      <c r="B36" s="453">
        <v>31</v>
      </c>
      <c r="C36" s="292"/>
      <c r="D36" s="293"/>
      <c r="E36" s="293"/>
      <c r="F36" s="293"/>
      <c r="G36" s="293"/>
      <c r="H36" s="294"/>
      <c r="I36" s="483">
        <f t="shared" si="3"/>
        <v>0</v>
      </c>
      <c r="J36" s="295">
        <v>0</v>
      </c>
      <c r="K36" s="294">
        <v>0</v>
      </c>
      <c r="L36" s="292" t="s">
        <v>80</v>
      </c>
      <c r="M36" s="293">
        <v>1</v>
      </c>
      <c r="N36" s="294">
        <v>9</v>
      </c>
      <c r="O36" s="484">
        <f t="shared" si="4"/>
        <v>0</v>
      </c>
      <c r="P36" s="296">
        <v>0</v>
      </c>
      <c r="Q36" s="297">
        <v>0</v>
      </c>
      <c r="R36" s="512" t="s">
        <v>80</v>
      </c>
      <c r="S36" s="298">
        <v>0</v>
      </c>
      <c r="T36" s="299">
        <v>0.02</v>
      </c>
      <c r="U36" s="567"/>
      <c r="V36" s="616">
        <v>8</v>
      </c>
      <c r="W36" s="454">
        <v>31</v>
      </c>
      <c r="X36" s="283"/>
      <c r="Y36" s="284"/>
      <c r="Z36" s="284"/>
      <c r="AA36" s="284"/>
      <c r="AB36" s="284"/>
      <c r="AC36" s="285"/>
      <c r="AD36" s="279">
        <f t="shared" si="5"/>
        <v>0</v>
      </c>
      <c r="AE36" s="300">
        <v>0</v>
      </c>
      <c r="AF36" s="285">
        <v>0</v>
      </c>
      <c r="AG36" s="283">
        <v>5</v>
      </c>
      <c r="AH36" s="284">
        <v>5</v>
      </c>
      <c r="AI36" s="285">
        <v>11</v>
      </c>
      <c r="AJ36" s="273">
        <f t="shared" si="2"/>
        <v>0</v>
      </c>
      <c r="AK36" s="286">
        <v>0</v>
      </c>
      <c r="AL36" s="287">
        <v>0</v>
      </c>
      <c r="AM36" s="504">
        <v>0.01</v>
      </c>
      <c r="AN36" s="288">
        <v>0.01</v>
      </c>
      <c r="AO36" s="289">
        <v>0.02</v>
      </c>
      <c r="AP36" s="211"/>
    </row>
    <row r="37" spans="1:42" s="3" customFormat="1" ht="13.5" customHeight="1">
      <c r="A37" s="616"/>
      <c r="B37" s="459">
        <v>32</v>
      </c>
      <c r="C37" s="283"/>
      <c r="D37" s="284"/>
      <c r="E37" s="284"/>
      <c r="F37" s="284"/>
      <c r="G37" s="284"/>
      <c r="H37" s="285"/>
      <c r="I37" s="279">
        <f t="shared" si="3"/>
        <v>0</v>
      </c>
      <c r="J37" s="300">
        <v>0</v>
      </c>
      <c r="K37" s="285">
        <v>0</v>
      </c>
      <c r="L37" s="283">
        <v>1</v>
      </c>
      <c r="M37" s="284">
        <v>2</v>
      </c>
      <c r="N37" s="285">
        <v>4</v>
      </c>
      <c r="O37" s="273">
        <f t="shared" si="4"/>
        <v>0</v>
      </c>
      <c r="P37" s="286">
        <v>0</v>
      </c>
      <c r="Q37" s="287">
        <v>0</v>
      </c>
      <c r="R37" s="504">
        <v>0</v>
      </c>
      <c r="S37" s="288">
        <v>0</v>
      </c>
      <c r="T37" s="289">
        <v>0.01</v>
      </c>
      <c r="U37" s="567"/>
      <c r="V37" s="616"/>
      <c r="W37" s="459">
        <v>32</v>
      </c>
      <c r="X37" s="283"/>
      <c r="Y37" s="284"/>
      <c r="Z37" s="284"/>
      <c r="AA37" s="284"/>
      <c r="AB37" s="284"/>
      <c r="AC37" s="285"/>
      <c r="AD37" s="279">
        <f t="shared" si="5"/>
        <v>0</v>
      </c>
      <c r="AE37" s="300">
        <v>0</v>
      </c>
      <c r="AF37" s="285">
        <v>0</v>
      </c>
      <c r="AG37" s="283">
        <v>7</v>
      </c>
      <c r="AH37" s="284">
        <v>9</v>
      </c>
      <c r="AI37" s="285">
        <v>9</v>
      </c>
      <c r="AJ37" s="273">
        <f t="shared" si="2"/>
        <v>0</v>
      </c>
      <c r="AK37" s="286">
        <v>0</v>
      </c>
      <c r="AL37" s="287">
        <v>0</v>
      </c>
      <c r="AM37" s="504">
        <v>0.01</v>
      </c>
      <c r="AN37" s="288">
        <v>0.02</v>
      </c>
      <c r="AO37" s="289">
        <v>0.02</v>
      </c>
      <c r="AP37" s="211"/>
    </row>
    <row r="38" spans="1:42" s="3" customFormat="1" ht="13.5" customHeight="1">
      <c r="A38" s="616"/>
      <c r="B38" s="454">
        <v>33</v>
      </c>
      <c r="C38" s="283"/>
      <c r="D38" s="284"/>
      <c r="E38" s="284"/>
      <c r="F38" s="284"/>
      <c r="G38" s="284"/>
      <c r="H38" s="285"/>
      <c r="I38" s="279">
        <f>SUM(C38:H38)</f>
        <v>0</v>
      </c>
      <c r="J38" s="300">
        <v>0</v>
      </c>
      <c r="K38" s="285">
        <v>0</v>
      </c>
      <c r="L38" s="283" t="s">
        <v>80</v>
      </c>
      <c r="M38" s="284">
        <v>0</v>
      </c>
      <c r="N38" s="285">
        <v>9</v>
      </c>
      <c r="O38" s="273">
        <f t="shared" si="4"/>
        <v>0</v>
      </c>
      <c r="P38" s="286">
        <v>0</v>
      </c>
      <c r="Q38" s="287">
        <v>0</v>
      </c>
      <c r="R38" s="504" t="s">
        <v>80</v>
      </c>
      <c r="S38" s="288">
        <v>0</v>
      </c>
      <c r="T38" s="289">
        <v>0.02</v>
      </c>
      <c r="U38" s="567"/>
      <c r="V38" s="616"/>
      <c r="W38" s="454">
        <v>33</v>
      </c>
      <c r="X38" s="283"/>
      <c r="Y38" s="284"/>
      <c r="Z38" s="284"/>
      <c r="AA38" s="284"/>
      <c r="AB38" s="284"/>
      <c r="AC38" s="285"/>
      <c r="AD38" s="279">
        <f t="shared" si="5"/>
        <v>0</v>
      </c>
      <c r="AE38" s="300">
        <v>0</v>
      </c>
      <c r="AF38" s="285">
        <v>0</v>
      </c>
      <c r="AG38" s="283">
        <v>4</v>
      </c>
      <c r="AH38" s="284">
        <v>7</v>
      </c>
      <c r="AI38" s="285">
        <v>8</v>
      </c>
      <c r="AJ38" s="273">
        <f t="shared" si="2"/>
        <v>0</v>
      </c>
      <c r="AK38" s="286">
        <v>0</v>
      </c>
      <c r="AL38" s="287">
        <v>0</v>
      </c>
      <c r="AM38" s="504">
        <v>0.01</v>
      </c>
      <c r="AN38" s="288">
        <v>0.01</v>
      </c>
      <c r="AO38" s="289">
        <v>0.02</v>
      </c>
      <c r="AP38" s="211"/>
    </row>
    <row r="39" spans="1:42" s="3" customFormat="1" ht="13.5" customHeight="1">
      <c r="A39" s="617"/>
      <c r="B39" s="456">
        <v>34</v>
      </c>
      <c r="C39" s="301"/>
      <c r="D39" s="302"/>
      <c r="E39" s="302"/>
      <c r="F39" s="302"/>
      <c r="G39" s="302"/>
      <c r="H39" s="303"/>
      <c r="I39" s="331">
        <f t="shared" si="3"/>
        <v>0</v>
      </c>
      <c r="J39" s="304">
        <v>0</v>
      </c>
      <c r="K39" s="303">
        <v>0</v>
      </c>
      <c r="L39" s="301" t="s">
        <v>80</v>
      </c>
      <c r="M39" s="302">
        <v>2</v>
      </c>
      <c r="N39" s="303">
        <v>4</v>
      </c>
      <c r="O39" s="291">
        <f t="shared" si="4"/>
        <v>0</v>
      </c>
      <c r="P39" s="305">
        <v>0</v>
      </c>
      <c r="Q39" s="306">
        <v>0</v>
      </c>
      <c r="R39" s="511" t="s">
        <v>80</v>
      </c>
      <c r="S39" s="307">
        <v>0</v>
      </c>
      <c r="T39" s="308">
        <v>0.01</v>
      </c>
      <c r="U39" s="567"/>
      <c r="V39" s="616"/>
      <c r="W39" s="454">
        <v>34</v>
      </c>
      <c r="X39" s="283"/>
      <c r="Y39" s="284"/>
      <c r="Z39" s="284"/>
      <c r="AA39" s="284"/>
      <c r="AB39" s="284"/>
      <c r="AC39" s="285"/>
      <c r="AD39" s="279">
        <f t="shared" si="5"/>
        <v>0</v>
      </c>
      <c r="AE39" s="300">
        <v>0</v>
      </c>
      <c r="AF39" s="285">
        <v>0</v>
      </c>
      <c r="AG39" s="283">
        <v>8</v>
      </c>
      <c r="AH39" s="284">
        <v>4</v>
      </c>
      <c r="AI39" s="285">
        <v>8</v>
      </c>
      <c r="AJ39" s="273">
        <f t="shared" si="2"/>
        <v>0</v>
      </c>
      <c r="AK39" s="286">
        <v>0</v>
      </c>
      <c r="AL39" s="287">
        <v>0</v>
      </c>
      <c r="AM39" s="504">
        <v>0.02</v>
      </c>
      <c r="AN39" s="288">
        <v>0.01</v>
      </c>
      <c r="AO39" s="289">
        <v>0.02</v>
      </c>
      <c r="AP39" s="211"/>
    </row>
    <row r="40" spans="1:42" s="3" customFormat="1" ht="13.5" customHeight="1">
      <c r="A40" s="616">
        <v>9</v>
      </c>
      <c r="B40" s="470">
        <v>35</v>
      </c>
      <c r="C40" s="283"/>
      <c r="D40" s="284"/>
      <c r="E40" s="284"/>
      <c r="F40" s="284"/>
      <c r="G40" s="284"/>
      <c r="H40" s="285"/>
      <c r="I40" s="279">
        <f t="shared" si="3"/>
        <v>0</v>
      </c>
      <c r="J40" s="300">
        <v>0</v>
      </c>
      <c r="K40" s="285">
        <v>0</v>
      </c>
      <c r="L40" s="283" t="s">
        <v>80</v>
      </c>
      <c r="M40" s="284">
        <v>4</v>
      </c>
      <c r="N40" s="285">
        <v>5</v>
      </c>
      <c r="O40" s="273">
        <f t="shared" si="4"/>
        <v>0</v>
      </c>
      <c r="P40" s="286">
        <v>0</v>
      </c>
      <c r="Q40" s="287">
        <v>0</v>
      </c>
      <c r="R40" s="504" t="s">
        <v>80</v>
      </c>
      <c r="S40" s="288">
        <v>0.01</v>
      </c>
      <c r="T40" s="289">
        <v>0.01</v>
      </c>
      <c r="U40" s="567"/>
      <c r="V40" s="618">
        <v>9</v>
      </c>
      <c r="W40" s="471">
        <v>35</v>
      </c>
      <c r="X40" s="292"/>
      <c r="Y40" s="293"/>
      <c r="Z40" s="293"/>
      <c r="AA40" s="293"/>
      <c r="AB40" s="293"/>
      <c r="AC40" s="294"/>
      <c r="AD40" s="483">
        <f t="shared" si="5"/>
        <v>0</v>
      </c>
      <c r="AE40" s="295">
        <v>1</v>
      </c>
      <c r="AF40" s="294">
        <v>0</v>
      </c>
      <c r="AG40" s="292">
        <v>6</v>
      </c>
      <c r="AH40" s="293">
        <v>3</v>
      </c>
      <c r="AI40" s="294">
        <v>4</v>
      </c>
      <c r="AJ40" s="484">
        <f t="shared" si="2"/>
        <v>0</v>
      </c>
      <c r="AK40" s="296">
        <v>0.16666666666666666</v>
      </c>
      <c r="AL40" s="297">
        <v>0</v>
      </c>
      <c r="AM40" s="512">
        <v>0.01</v>
      </c>
      <c r="AN40" s="298">
        <v>0.01</v>
      </c>
      <c r="AO40" s="299">
        <v>0.01</v>
      </c>
      <c r="AP40" s="211"/>
    </row>
    <row r="41" spans="1:42" s="3" customFormat="1" ht="13.5" customHeight="1">
      <c r="A41" s="616"/>
      <c r="B41" s="470">
        <v>36</v>
      </c>
      <c r="C41" s="283"/>
      <c r="D41" s="284"/>
      <c r="E41" s="284"/>
      <c r="F41" s="284"/>
      <c r="G41" s="284"/>
      <c r="H41" s="285"/>
      <c r="I41" s="279">
        <f t="shared" si="3"/>
        <v>0</v>
      </c>
      <c r="J41" s="300">
        <v>0</v>
      </c>
      <c r="K41" s="285">
        <v>0</v>
      </c>
      <c r="L41" s="283" t="s">
        <v>80</v>
      </c>
      <c r="M41" s="284">
        <v>1</v>
      </c>
      <c r="N41" s="285">
        <v>5</v>
      </c>
      <c r="O41" s="273">
        <f t="shared" si="4"/>
        <v>0</v>
      </c>
      <c r="P41" s="286">
        <v>0</v>
      </c>
      <c r="Q41" s="287">
        <v>0</v>
      </c>
      <c r="R41" s="504" t="s">
        <v>80</v>
      </c>
      <c r="S41" s="288">
        <v>0</v>
      </c>
      <c r="T41" s="289">
        <v>0.01</v>
      </c>
      <c r="U41" s="567"/>
      <c r="V41" s="616"/>
      <c r="W41" s="470">
        <v>36</v>
      </c>
      <c r="X41" s="283"/>
      <c r="Y41" s="284"/>
      <c r="Z41" s="284"/>
      <c r="AA41" s="284"/>
      <c r="AB41" s="284"/>
      <c r="AC41" s="285"/>
      <c r="AD41" s="279">
        <f t="shared" si="5"/>
        <v>0</v>
      </c>
      <c r="AE41" s="300">
        <v>0</v>
      </c>
      <c r="AF41" s="285">
        <v>0</v>
      </c>
      <c r="AG41" s="283">
        <v>9</v>
      </c>
      <c r="AH41" s="284">
        <v>10</v>
      </c>
      <c r="AI41" s="285">
        <v>10</v>
      </c>
      <c r="AJ41" s="273">
        <f t="shared" si="2"/>
        <v>0</v>
      </c>
      <c r="AK41" s="286">
        <v>0</v>
      </c>
      <c r="AL41" s="287">
        <v>0</v>
      </c>
      <c r="AM41" s="504">
        <v>0.02</v>
      </c>
      <c r="AN41" s="288">
        <v>0.02</v>
      </c>
      <c r="AO41" s="289">
        <v>0.02</v>
      </c>
      <c r="AP41" s="211"/>
    </row>
    <row r="42" spans="1:42" s="3" customFormat="1" ht="13.5" customHeight="1">
      <c r="A42" s="616"/>
      <c r="B42" s="470">
        <v>37</v>
      </c>
      <c r="C42" s="283"/>
      <c r="D42" s="284"/>
      <c r="E42" s="284"/>
      <c r="F42" s="284"/>
      <c r="G42" s="284"/>
      <c r="H42" s="285"/>
      <c r="I42" s="279">
        <f t="shared" si="3"/>
        <v>0</v>
      </c>
      <c r="J42" s="300">
        <v>0</v>
      </c>
      <c r="K42" s="285">
        <v>0</v>
      </c>
      <c r="L42" s="283">
        <v>2</v>
      </c>
      <c r="M42" s="284">
        <v>2</v>
      </c>
      <c r="N42" s="285">
        <v>7</v>
      </c>
      <c r="O42" s="273">
        <f t="shared" si="4"/>
        <v>0</v>
      </c>
      <c r="P42" s="286">
        <v>0</v>
      </c>
      <c r="Q42" s="287">
        <v>0</v>
      </c>
      <c r="R42" s="504">
        <v>0</v>
      </c>
      <c r="S42" s="288">
        <v>0</v>
      </c>
      <c r="T42" s="289">
        <v>0.01</v>
      </c>
      <c r="U42" s="567"/>
      <c r="V42" s="616"/>
      <c r="W42" s="470">
        <v>37</v>
      </c>
      <c r="X42" s="283"/>
      <c r="Y42" s="284"/>
      <c r="Z42" s="284"/>
      <c r="AA42" s="284"/>
      <c r="AB42" s="284"/>
      <c r="AC42" s="285"/>
      <c r="AD42" s="279">
        <f aca="true" t="shared" si="6" ref="AD42:AD56">SUM(X42:AC42)</f>
        <v>0</v>
      </c>
      <c r="AE42" s="300">
        <v>0</v>
      </c>
      <c r="AF42" s="285">
        <v>0</v>
      </c>
      <c r="AG42" s="283">
        <v>7</v>
      </c>
      <c r="AH42" s="284">
        <v>3</v>
      </c>
      <c r="AI42" s="285">
        <v>6</v>
      </c>
      <c r="AJ42" s="273">
        <f t="shared" si="2"/>
        <v>0</v>
      </c>
      <c r="AK42" s="286">
        <v>0</v>
      </c>
      <c r="AL42" s="287">
        <v>0</v>
      </c>
      <c r="AM42" s="504">
        <v>0.01</v>
      </c>
      <c r="AN42" s="288">
        <v>0.01</v>
      </c>
      <c r="AO42" s="289">
        <v>0.01</v>
      </c>
      <c r="AP42" s="211"/>
    </row>
    <row r="43" spans="1:42" s="3" customFormat="1" ht="13.5" customHeight="1">
      <c r="A43" s="616"/>
      <c r="B43" s="470">
        <v>38</v>
      </c>
      <c r="C43" s="283"/>
      <c r="D43" s="284"/>
      <c r="E43" s="284"/>
      <c r="F43" s="284"/>
      <c r="G43" s="284"/>
      <c r="H43" s="285"/>
      <c r="I43" s="279">
        <f t="shared" si="3"/>
        <v>0</v>
      </c>
      <c r="J43" s="300">
        <v>0</v>
      </c>
      <c r="K43" s="285">
        <v>0</v>
      </c>
      <c r="L43" s="283" t="s">
        <v>80</v>
      </c>
      <c r="M43" s="284">
        <v>2</v>
      </c>
      <c r="N43" s="285">
        <v>1</v>
      </c>
      <c r="O43" s="273">
        <f t="shared" si="4"/>
        <v>0</v>
      </c>
      <c r="P43" s="286">
        <v>0</v>
      </c>
      <c r="Q43" s="287">
        <v>0</v>
      </c>
      <c r="R43" s="504" t="s">
        <v>80</v>
      </c>
      <c r="S43" s="288">
        <v>0</v>
      </c>
      <c r="T43" s="289">
        <v>0</v>
      </c>
      <c r="U43" s="567"/>
      <c r="V43" s="616"/>
      <c r="W43" s="470">
        <v>38</v>
      </c>
      <c r="X43" s="283"/>
      <c r="Y43" s="284"/>
      <c r="Z43" s="284"/>
      <c r="AA43" s="284"/>
      <c r="AB43" s="284"/>
      <c r="AC43" s="285"/>
      <c r="AD43" s="279">
        <f t="shared" si="6"/>
        <v>0</v>
      </c>
      <c r="AE43" s="300">
        <v>0</v>
      </c>
      <c r="AF43" s="285">
        <v>0</v>
      </c>
      <c r="AG43" s="283">
        <v>6</v>
      </c>
      <c r="AH43" s="284">
        <v>11</v>
      </c>
      <c r="AI43" s="285">
        <v>4</v>
      </c>
      <c r="AJ43" s="273">
        <f t="shared" si="2"/>
        <v>0</v>
      </c>
      <c r="AK43" s="286">
        <v>0</v>
      </c>
      <c r="AL43" s="287">
        <v>0</v>
      </c>
      <c r="AM43" s="504">
        <v>0.01</v>
      </c>
      <c r="AN43" s="288">
        <v>0.02</v>
      </c>
      <c r="AO43" s="289">
        <v>0.01</v>
      </c>
      <c r="AP43" s="211"/>
    </row>
    <row r="44" spans="1:42" s="3" customFormat="1" ht="13.5" customHeight="1">
      <c r="A44" s="617"/>
      <c r="B44" s="469">
        <v>39</v>
      </c>
      <c r="C44" s="301"/>
      <c r="D44" s="302"/>
      <c r="E44" s="302"/>
      <c r="F44" s="302"/>
      <c r="G44" s="302"/>
      <c r="H44" s="303"/>
      <c r="I44" s="331">
        <f t="shared" si="3"/>
        <v>0</v>
      </c>
      <c r="J44" s="304">
        <v>0</v>
      </c>
      <c r="K44" s="303">
        <v>0</v>
      </c>
      <c r="L44" s="301">
        <v>1</v>
      </c>
      <c r="M44" s="302">
        <v>2</v>
      </c>
      <c r="N44" s="303">
        <v>5</v>
      </c>
      <c r="O44" s="291">
        <f t="shared" si="4"/>
        <v>0</v>
      </c>
      <c r="P44" s="305">
        <v>0</v>
      </c>
      <c r="Q44" s="306">
        <v>0</v>
      </c>
      <c r="R44" s="511">
        <v>0</v>
      </c>
      <c r="S44" s="307">
        <v>0</v>
      </c>
      <c r="T44" s="308">
        <v>0.01</v>
      </c>
      <c r="U44" s="567"/>
      <c r="V44" s="617"/>
      <c r="W44" s="469">
        <v>39</v>
      </c>
      <c r="X44" s="301"/>
      <c r="Y44" s="302"/>
      <c r="Z44" s="302"/>
      <c r="AA44" s="302"/>
      <c r="AB44" s="302"/>
      <c r="AC44" s="303">
        <v>1</v>
      </c>
      <c r="AD44" s="331">
        <f t="shared" si="6"/>
        <v>1</v>
      </c>
      <c r="AE44" s="304">
        <v>0</v>
      </c>
      <c r="AF44" s="303">
        <v>0</v>
      </c>
      <c r="AG44" s="301">
        <v>7</v>
      </c>
      <c r="AH44" s="302">
        <v>7</v>
      </c>
      <c r="AI44" s="303">
        <v>8</v>
      </c>
      <c r="AJ44" s="291">
        <f t="shared" si="2"/>
        <v>0.16666666666666666</v>
      </c>
      <c r="AK44" s="305">
        <v>0</v>
      </c>
      <c r="AL44" s="306">
        <v>0</v>
      </c>
      <c r="AM44" s="511">
        <v>0.01</v>
      </c>
      <c r="AN44" s="307">
        <v>0.01</v>
      </c>
      <c r="AO44" s="308">
        <v>0.02</v>
      </c>
      <c r="AP44" s="211"/>
    </row>
    <row r="45" spans="1:42" s="3" customFormat="1" ht="13.5" customHeight="1">
      <c r="A45" s="618">
        <v>10</v>
      </c>
      <c r="B45" s="471">
        <v>40</v>
      </c>
      <c r="C45" s="292"/>
      <c r="D45" s="293"/>
      <c r="E45" s="293"/>
      <c r="F45" s="293"/>
      <c r="G45" s="293"/>
      <c r="H45" s="294"/>
      <c r="I45" s="279">
        <f t="shared" si="3"/>
        <v>0</v>
      </c>
      <c r="J45" s="295">
        <v>0</v>
      </c>
      <c r="K45" s="294">
        <v>0</v>
      </c>
      <c r="L45" s="292" t="s">
        <v>80</v>
      </c>
      <c r="M45" s="293">
        <v>2</v>
      </c>
      <c r="N45" s="294">
        <v>7</v>
      </c>
      <c r="O45" s="273">
        <f t="shared" si="4"/>
        <v>0</v>
      </c>
      <c r="P45" s="296">
        <v>0</v>
      </c>
      <c r="Q45" s="297">
        <v>0</v>
      </c>
      <c r="R45" s="504" t="s">
        <v>80</v>
      </c>
      <c r="S45" s="298">
        <v>0</v>
      </c>
      <c r="T45" s="299">
        <v>0.01</v>
      </c>
      <c r="U45" s="567"/>
      <c r="V45" s="618">
        <v>10</v>
      </c>
      <c r="W45" s="471">
        <v>40</v>
      </c>
      <c r="X45" s="292"/>
      <c r="Y45" s="293"/>
      <c r="Z45" s="293"/>
      <c r="AA45" s="293"/>
      <c r="AB45" s="293"/>
      <c r="AC45" s="294"/>
      <c r="AD45" s="279">
        <f t="shared" si="6"/>
        <v>0</v>
      </c>
      <c r="AE45" s="295">
        <v>0</v>
      </c>
      <c r="AF45" s="294">
        <v>0</v>
      </c>
      <c r="AG45" s="292">
        <v>12</v>
      </c>
      <c r="AH45" s="293">
        <v>3</v>
      </c>
      <c r="AI45" s="294">
        <v>6</v>
      </c>
      <c r="AJ45" s="273">
        <f t="shared" si="2"/>
        <v>0</v>
      </c>
      <c r="AK45" s="296">
        <v>0</v>
      </c>
      <c r="AL45" s="297">
        <v>0</v>
      </c>
      <c r="AM45" s="512">
        <v>0.03</v>
      </c>
      <c r="AN45" s="298">
        <v>0.01</v>
      </c>
      <c r="AO45" s="299">
        <v>0.01</v>
      </c>
      <c r="AP45" s="211"/>
    </row>
    <row r="46" spans="1:42" s="3" customFormat="1" ht="13.5" customHeight="1">
      <c r="A46" s="616"/>
      <c r="B46" s="470">
        <v>41</v>
      </c>
      <c r="C46" s="283"/>
      <c r="D46" s="284"/>
      <c r="E46" s="284"/>
      <c r="F46" s="284"/>
      <c r="G46" s="284"/>
      <c r="H46" s="285"/>
      <c r="I46" s="279">
        <f t="shared" si="3"/>
        <v>0</v>
      </c>
      <c r="J46" s="300">
        <v>0</v>
      </c>
      <c r="K46" s="285">
        <v>0</v>
      </c>
      <c r="L46" s="283">
        <v>1</v>
      </c>
      <c r="M46" s="284">
        <v>0</v>
      </c>
      <c r="N46" s="285">
        <v>6</v>
      </c>
      <c r="O46" s="273">
        <f t="shared" si="4"/>
        <v>0</v>
      </c>
      <c r="P46" s="286">
        <v>0</v>
      </c>
      <c r="Q46" s="287">
        <v>0</v>
      </c>
      <c r="R46" s="504">
        <v>0</v>
      </c>
      <c r="S46" s="288">
        <v>0</v>
      </c>
      <c r="T46" s="289">
        <v>0.01</v>
      </c>
      <c r="U46" s="567"/>
      <c r="V46" s="616"/>
      <c r="W46" s="470">
        <v>41</v>
      </c>
      <c r="X46" s="283"/>
      <c r="Y46" s="284"/>
      <c r="Z46" s="284"/>
      <c r="AA46" s="284"/>
      <c r="AB46" s="284"/>
      <c r="AC46" s="285">
        <v>1</v>
      </c>
      <c r="AD46" s="279">
        <f t="shared" si="6"/>
        <v>1</v>
      </c>
      <c r="AE46" s="300">
        <v>0</v>
      </c>
      <c r="AF46" s="285">
        <v>1</v>
      </c>
      <c r="AG46" s="283">
        <v>2</v>
      </c>
      <c r="AH46" s="284">
        <v>4</v>
      </c>
      <c r="AI46" s="285">
        <v>5</v>
      </c>
      <c r="AJ46" s="273">
        <f t="shared" si="2"/>
        <v>0.16666666666666666</v>
      </c>
      <c r="AK46" s="286">
        <v>0</v>
      </c>
      <c r="AL46" s="287">
        <v>0.16666666666666666</v>
      </c>
      <c r="AM46" s="504">
        <v>0</v>
      </c>
      <c r="AN46" s="288">
        <v>0.01</v>
      </c>
      <c r="AO46" s="289">
        <v>0.01</v>
      </c>
      <c r="AP46" s="211"/>
    </row>
    <row r="47" spans="1:42" s="3" customFormat="1" ht="13.5" customHeight="1">
      <c r="A47" s="616"/>
      <c r="B47" s="470">
        <v>42</v>
      </c>
      <c r="C47" s="121"/>
      <c r="D47" s="157"/>
      <c r="E47" s="157"/>
      <c r="F47" s="157"/>
      <c r="G47" s="157"/>
      <c r="H47" s="123"/>
      <c r="I47" s="279">
        <f t="shared" si="3"/>
        <v>0</v>
      </c>
      <c r="J47" s="300">
        <v>0</v>
      </c>
      <c r="K47" s="285">
        <v>0</v>
      </c>
      <c r="L47" s="283">
        <v>1</v>
      </c>
      <c r="M47" s="284">
        <v>0</v>
      </c>
      <c r="N47" s="285">
        <v>6</v>
      </c>
      <c r="O47" s="273">
        <f t="shared" si="4"/>
        <v>0</v>
      </c>
      <c r="P47" s="309">
        <v>0</v>
      </c>
      <c r="Q47" s="287">
        <v>0</v>
      </c>
      <c r="R47" s="504">
        <v>0</v>
      </c>
      <c r="S47" s="288">
        <v>0</v>
      </c>
      <c r="T47" s="289">
        <v>0.01</v>
      </c>
      <c r="U47" s="567"/>
      <c r="V47" s="616"/>
      <c r="W47" s="470">
        <v>42</v>
      </c>
      <c r="X47" s="121"/>
      <c r="Y47" s="157"/>
      <c r="Z47" s="157"/>
      <c r="AA47" s="157"/>
      <c r="AB47" s="157"/>
      <c r="AC47" s="123"/>
      <c r="AD47" s="279">
        <f t="shared" si="6"/>
        <v>0</v>
      </c>
      <c r="AE47" s="300">
        <v>0</v>
      </c>
      <c r="AF47" s="285">
        <v>0</v>
      </c>
      <c r="AG47" s="283">
        <v>6</v>
      </c>
      <c r="AH47" s="284">
        <v>7</v>
      </c>
      <c r="AI47" s="285">
        <v>10</v>
      </c>
      <c r="AJ47" s="273">
        <f t="shared" si="2"/>
        <v>0</v>
      </c>
      <c r="AK47" s="309">
        <v>0</v>
      </c>
      <c r="AL47" s="287">
        <v>0</v>
      </c>
      <c r="AM47" s="504">
        <v>0.01</v>
      </c>
      <c r="AN47" s="288">
        <v>0.01</v>
      </c>
      <c r="AO47" s="289">
        <v>0.02</v>
      </c>
      <c r="AP47" s="211"/>
    </row>
    <row r="48" spans="1:42" s="3" customFormat="1" ht="13.5" customHeight="1">
      <c r="A48" s="616"/>
      <c r="B48" s="470">
        <v>43</v>
      </c>
      <c r="C48" s="121"/>
      <c r="D48" s="157"/>
      <c r="E48" s="157"/>
      <c r="F48" s="157"/>
      <c r="G48" s="157"/>
      <c r="H48" s="123"/>
      <c r="I48" s="279">
        <f t="shared" si="3"/>
        <v>0</v>
      </c>
      <c r="J48" s="300">
        <v>0</v>
      </c>
      <c r="K48" s="285">
        <v>0</v>
      </c>
      <c r="L48" s="283">
        <v>1</v>
      </c>
      <c r="M48" s="284">
        <v>2</v>
      </c>
      <c r="N48" s="285">
        <v>3</v>
      </c>
      <c r="O48" s="273">
        <f>I48/6</f>
        <v>0</v>
      </c>
      <c r="P48" s="309">
        <v>0</v>
      </c>
      <c r="Q48" s="287">
        <v>0</v>
      </c>
      <c r="R48" s="504">
        <v>0</v>
      </c>
      <c r="S48" s="288">
        <v>0</v>
      </c>
      <c r="T48" s="289">
        <v>0.01</v>
      </c>
      <c r="U48" s="567"/>
      <c r="V48" s="616"/>
      <c r="W48" s="470">
        <v>43</v>
      </c>
      <c r="X48" s="121"/>
      <c r="Y48" s="157"/>
      <c r="Z48" s="157"/>
      <c r="AA48" s="157"/>
      <c r="AB48" s="157"/>
      <c r="AC48" s="123"/>
      <c r="AD48" s="279">
        <f t="shared" si="6"/>
        <v>0</v>
      </c>
      <c r="AE48" s="300">
        <v>0</v>
      </c>
      <c r="AF48" s="285">
        <v>0</v>
      </c>
      <c r="AG48" s="283">
        <v>4</v>
      </c>
      <c r="AH48" s="284">
        <v>7</v>
      </c>
      <c r="AI48" s="285">
        <v>7</v>
      </c>
      <c r="AJ48" s="273">
        <f t="shared" si="2"/>
        <v>0</v>
      </c>
      <c r="AK48" s="309">
        <v>0</v>
      </c>
      <c r="AL48" s="287">
        <v>0</v>
      </c>
      <c r="AM48" s="504">
        <v>0.01</v>
      </c>
      <c r="AN48" s="288">
        <v>0.01</v>
      </c>
      <c r="AO48" s="289">
        <v>0.01</v>
      </c>
      <c r="AP48" s="211"/>
    </row>
    <row r="49" spans="1:42" s="3" customFormat="1" ht="13.5" customHeight="1">
      <c r="A49" s="618">
        <v>11</v>
      </c>
      <c r="B49" s="471">
        <v>44</v>
      </c>
      <c r="C49" s="152"/>
      <c r="D49" s="232"/>
      <c r="E49" s="232"/>
      <c r="F49" s="232"/>
      <c r="G49" s="232"/>
      <c r="H49" s="154"/>
      <c r="I49" s="483">
        <f t="shared" si="3"/>
        <v>0</v>
      </c>
      <c r="J49" s="295">
        <v>1</v>
      </c>
      <c r="K49" s="294">
        <v>0</v>
      </c>
      <c r="L49" s="292" t="s">
        <v>80</v>
      </c>
      <c r="M49" s="293">
        <v>1</v>
      </c>
      <c r="N49" s="294">
        <v>1</v>
      </c>
      <c r="O49" s="484">
        <f>I49/6</f>
        <v>0</v>
      </c>
      <c r="P49" s="565">
        <v>0.16666666666666666</v>
      </c>
      <c r="Q49" s="297">
        <v>0</v>
      </c>
      <c r="R49" s="512" t="s">
        <v>80</v>
      </c>
      <c r="S49" s="298">
        <v>0</v>
      </c>
      <c r="T49" s="299">
        <v>0</v>
      </c>
      <c r="U49" s="567"/>
      <c r="V49" s="618">
        <v>11</v>
      </c>
      <c r="W49" s="471">
        <v>44</v>
      </c>
      <c r="X49" s="152"/>
      <c r="Y49" s="232"/>
      <c r="Z49" s="232"/>
      <c r="AA49" s="232"/>
      <c r="AB49" s="232"/>
      <c r="AC49" s="154"/>
      <c r="AD49" s="483">
        <f t="shared" si="6"/>
        <v>0</v>
      </c>
      <c r="AE49" s="295">
        <v>0</v>
      </c>
      <c r="AF49" s="294">
        <v>0</v>
      </c>
      <c r="AG49" s="292">
        <v>6</v>
      </c>
      <c r="AH49" s="293">
        <v>5</v>
      </c>
      <c r="AI49" s="294">
        <v>11</v>
      </c>
      <c r="AJ49" s="484">
        <f t="shared" si="2"/>
        <v>0</v>
      </c>
      <c r="AK49" s="565">
        <v>0</v>
      </c>
      <c r="AL49" s="297">
        <v>0</v>
      </c>
      <c r="AM49" s="512">
        <v>0.01</v>
      </c>
      <c r="AN49" s="298">
        <v>0.01</v>
      </c>
      <c r="AO49" s="299">
        <v>0.02</v>
      </c>
      <c r="AP49" s="211"/>
    </row>
    <row r="50" spans="1:42" s="3" customFormat="1" ht="13.5" customHeight="1">
      <c r="A50" s="616"/>
      <c r="B50" s="557">
        <v>45</v>
      </c>
      <c r="C50" s="121"/>
      <c r="D50" s="157"/>
      <c r="E50" s="157"/>
      <c r="F50" s="157"/>
      <c r="G50" s="157"/>
      <c r="H50" s="123">
        <v>1</v>
      </c>
      <c r="I50" s="279">
        <f t="shared" si="3"/>
        <v>1</v>
      </c>
      <c r="J50" s="300">
        <v>0</v>
      </c>
      <c r="K50" s="285">
        <v>0</v>
      </c>
      <c r="L50" s="283">
        <v>2</v>
      </c>
      <c r="M50" s="284">
        <v>2</v>
      </c>
      <c r="N50" s="285">
        <v>3</v>
      </c>
      <c r="O50" s="273">
        <f>I50/6</f>
        <v>0.16666666666666666</v>
      </c>
      <c r="P50" s="309">
        <v>0</v>
      </c>
      <c r="Q50" s="287">
        <v>0</v>
      </c>
      <c r="R50" s="504">
        <v>0</v>
      </c>
      <c r="S50" s="288">
        <v>0</v>
      </c>
      <c r="T50" s="289">
        <v>0.01</v>
      </c>
      <c r="U50" s="567"/>
      <c r="V50" s="616"/>
      <c r="W50" s="470">
        <v>45</v>
      </c>
      <c r="X50" s="121"/>
      <c r="Y50" s="157"/>
      <c r="Z50" s="157"/>
      <c r="AA50" s="157"/>
      <c r="AB50" s="157"/>
      <c r="AC50" s="123"/>
      <c r="AD50" s="279">
        <f t="shared" si="6"/>
        <v>0</v>
      </c>
      <c r="AE50" s="300">
        <v>0</v>
      </c>
      <c r="AF50" s="285">
        <v>0</v>
      </c>
      <c r="AG50" s="283">
        <v>9</v>
      </c>
      <c r="AH50" s="284">
        <v>12</v>
      </c>
      <c r="AI50" s="285">
        <v>8</v>
      </c>
      <c r="AJ50" s="273">
        <f t="shared" si="2"/>
        <v>0</v>
      </c>
      <c r="AK50" s="309">
        <v>0</v>
      </c>
      <c r="AL50" s="287">
        <v>0</v>
      </c>
      <c r="AM50" s="504">
        <v>0.02</v>
      </c>
      <c r="AN50" s="288">
        <v>0.03</v>
      </c>
      <c r="AO50" s="289">
        <v>0.02</v>
      </c>
      <c r="AP50" s="211"/>
    </row>
    <row r="51" spans="1:42" s="3" customFormat="1" ht="13.5" customHeight="1">
      <c r="A51" s="616"/>
      <c r="B51" s="557">
        <v>46</v>
      </c>
      <c r="C51" s="121"/>
      <c r="D51" s="157"/>
      <c r="E51" s="157"/>
      <c r="F51" s="157"/>
      <c r="G51" s="157"/>
      <c r="H51" s="123"/>
      <c r="I51" s="279">
        <f t="shared" si="3"/>
        <v>0</v>
      </c>
      <c r="J51" s="300">
        <v>0</v>
      </c>
      <c r="K51" s="285">
        <v>0</v>
      </c>
      <c r="L51" s="283">
        <v>4</v>
      </c>
      <c r="M51" s="284">
        <v>1</v>
      </c>
      <c r="N51" s="285">
        <v>2</v>
      </c>
      <c r="O51" s="273">
        <f aca="true" t="shared" si="7" ref="O51:O56">I51/6</f>
        <v>0</v>
      </c>
      <c r="P51" s="309">
        <v>0</v>
      </c>
      <c r="Q51" s="287">
        <v>0</v>
      </c>
      <c r="R51" s="504">
        <v>0.01</v>
      </c>
      <c r="S51" s="288">
        <v>0</v>
      </c>
      <c r="T51" s="289">
        <v>0</v>
      </c>
      <c r="U51" s="567"/>
      <c r="V51" s="616"/>
      <c r="W51" s="470">
        <v>46</v>
      </c>
      <c r="X51" s="121"/>
      <c r="Y51" s="157"/>
      <c r="Z51" s="157"/>
      <c r="AA51" s="157">
        <v>1</v>
      </c>
      <c r="AB51" s="157"/>
      <c r="AC51" s="123"/>
      <c r="AD51" s="279">
        <f t="shared" si="6"/>
        <v>1</v>
      </c>
      <c r="AE51" s="300">
        <v>0</v>
      </c>
      <c r="AF51" s="285">
        <v>0</v>
      </c>
      <c r="AG51" s="283">
        <v>3</v>
      </c>
      <c r="AH51" s="284">
        <v>3</v>
      </c>
      <c r="AI51" s="285">
        <v>8</v>
      </c>
      <c r="AJ51" s="273">
        <f t="shared" si="2"/>
        <v>0.16666666666666666</v>
      </c>
      <c r="AK51" s="309">
        <v>0</v>
      </c>
      <c r="AL51" s="287">
        <v>0</v>
      </c>
      <c r="AM51" s="504">
        <v>0.01</v>
      </c>
      <c r="AN51" s="288">
        <v>0.01</v>
      </c>
      <c r="AO51" s="289">
        <v>0.02</v>
      </c>
      <c r="AP51" s="211"/>
    </row>
    <row r="52" spans="1:42" s="3" customFormat="1" ht="13.5" customHeight="1">
      <c r="A52" s="617"/>
      <c r="B52" s="469">
        <v>47</v>
      </c>
      <c r="C52" s="135"/>
      <c r="D52" s="160"/>
      <c r="E52" s="160"/>
      <c r="F52" s="160"/>
      <c r="G52" s="160"/>
      <c r="H52" s="137"/>
      <c r="I52" s="331">
        <f t="shared" si="3"/>
        <v>0</v>
      </c>
      <c r="J52" s="304">
        <v>0</v>
      </c>
      <c r="K52" s="303">
        <v>0</v>
      </c>
      <c r="L52" s="301">
        <v>1</v>
      </c>
      <c r="M52" s="302">
        <v>1</v>
      </c>
      <c r="N52" s="303">
        <v>4</v>
      </c>
      <c r="O52" s="291">
        <f t="shared" si="7"/>
        <v>0</v>
      </c>
      <c r="P52" s="310">
        <v>0</v>
      </c>
      <c r="Q52" s="306">
        <v>0</v>
      </c>
      <c r="R52" s="511">
        <v>0</v>
      </c>
      <c r="S52" s="307">
        <v>0</v>
      </c>
      <c r="T52" s="308">
        <v>0.01</v>
      </c>
      <c r="U52" s="567"/>
      <c r="V52" s="617"/>
      <c r="W52" s="470">
        <v>47</v>
      </c>
      <c r="X52" s="121"/>
      <c r="Y52" s="157"/>
      <c r="Z52" s="157"/>
      <c r="AA52" s="157"/>
      <c r="AB52" s="157"/>
      <c r="AC52" s="123"/>
      <c r="AD52" s="279">
        <f t="shared" si="6"/>
        <v>0</v>
      </c>
      <c r="AE52" s="300">
        <v>0</v>
      </c>
      <c r="AF52" s="285">
        <v>0</v>
      </c>
      <c r="AG52" s="283">
        <v>5</v>
      </c>
      <c r="AH52" s="284">
        <v>4</v>
      </c>
      <c r="AI52" s="285">
        <v>5</v>
      </c>
      <c r="AJ52" s="273">
        <f t="shared" si="2"/>
        <v>0</v>
      </c>
      <c r="AK52" s="309">
        <v>0</v>
      </c>
      <c r="AL52" s="287">
        <v>0</v>
      </c>
      <c r="AM52" s="504">
        <v>0.01</v>
      </c>
      <c r="AN52" s="288">
        <v>0.01</v>
      </c>
      <c r="AO52" s="289">
        <v>0.01</v>
      </c>
      <c r="AP52" s="211"/>
    </row>
    <row r="53" spans="1:42" s="3" customFormat="1" ht="13.5" customHeight="1">
      <c r="A53" s="618">
        <v>12</v>
      </c>
      <c r="B53" s="471">
        <v>48</v>
      </c>
      <c r="C53" s="152"/>
      <c r="D53" s="232"/>
      <c r="E53" s="232"/>
      <c r="F53" s="232"/>
      <c r="G53" s="232"/>
      <c r="H53" s="154"/>
      <c r="I53" s="483">
        <f t="shared" si="3"/>
        <v>0</v>
      </c>
      <c r="J53" s="295">
        <v>0</v>
      </c>
      <c r="K53" s="294">
        <v>0</v>
      </c>
      <c r="L53" s="292">
        <v>2</v>
      </c>
      <c r="M53" s="293">
        <v>1</v>
      </c>
      <c r="N53" s="294">
        <v>9</v>
      </c>
      <c r="O53" s="484">
        <f t="shared" si="7"/>
        <v>0</v>
      </c>
      <c r="P53" s="565">
        <v>0</v>
      </c>
      <c r="Q53" s="297">
        <v>0</v>
      </c>
      <c r="R53" s="512">
        <v>0</v>
      </c>
      <c r="S53" s="298">
        <v>0</v>
      </c>
      <c r="T53" s="299">
        <v>0.02</v>
      </c>
      <c r="U53" s="567"/>
      <c r="V53" s="616">
        <v>12</v>
      </c>
      <c r="W53" s="471">
        <v>48</v>
      </c>
      <c r="X53" s="152"/>
      <c r="Y53" s="232"/>
      <c r="Z53" s="232"/>
      <c r="AA53" s="232"/>
      <c r="AB53" s="232"/>
      <c r="AC53" s="154"/>
      <c r="AD53" s="483">
        <f t="shared" si="6"/>
        <v>0</v>
      </c>
      <c r="AE53" s="295">
        <v>0</v>
      </c>
      <c r="AF53" s="294">
        <v>0</v>
      </c>
      <c r="AG53" s="292">
        <v>5</v>
      </c>
      <c r="AH53" s="293">
        <v>7</v>
      </c>
      <c r="AI53" s="294">
        <v>11</v>
      </c>
      <c r="AJ53" s="484">
        <f t="shared" si="2"/>
        <v>0</v>
      </c>
      <c r="AK53" s="565">
        <v>0</v>
      </c>
      <c r="AL53" s="297">
        <v>0</v>
      </c>
      <c r="AM53" s="512">
        <v>0.01</v>
      </c>
      <c r="AN53" s="298">
        <v>0.01</v>
      </c>
      <c r="AO53" s="299">
        <v>0.02</v>
      </c>
      <c r="AP53" s="211"/>
    </row>
    <row r="54" spans="1:42" s="3" customFormat="1" ht="13.5" customHeight="1">
      <c r="A54" s="616"/>
      <c r="B54" s="470">
        <v>49</v>
      </c>
      <c r="C54" s="121"/>
      <c r="D54" s="157"/>
      <c r="E54" s="157"/>
      <c r="F54" s="157"/>
      <c r="G54" s="157"/>
      <c r="H54" s="123"/>
      <c r="I54" s="279">
        <f t="shared" si="3"/>
        <v>0</v>
      </c>
      <c r="J54" s="300">
        <v>0</v>
      </c>
      <c r="K54" s="285">
        <v>0</v>
      </c>
      <c r="L54" s="283">
        <v>6</v>
      </c>
      <c r="M54" s="284">
        <v>0</v>
      </c>
      <c r="N54" s="285">
        <v>8</v>
      </c>
      <c r="O54" s="273">
        <f t="shared" si="7"/>
        <v>0</v>
      </c>
      <c r="P54" s="309">
        <v>0</v>
      </c>
      <c r="Q54" s="287">
        <v>0</v>
      </c>
      <c r="R54" s="504">
        <v>0.01</v>
      </c>
      <c r="S54" s="288">
        <v>0</v>
      </c>
      <c r="T54" s="289">
        <v>0.02</v>
      </c>
      <c r="U54" s="567"/>
      <c r="V54" s="616"/>
      <c r="W54" s="470">
        <v>49</v>
      </c>
      <c r="X54" s="121"/>
      <c r="Y54" s="157"/>
      <c r="Z54" s="157"/>
      <c r="AA54" s="157"/>
      <c r="AB54" s="157"/>
      <c r="AC54" s="123"/>
      <c r="AD54" s="279">
        <f t="shared" si="6"/>
        <v>0</v>
      </c>
      <c r="AE54" s="300">
        <v>0</v>
      </c>
      <c r="AF54" s="285">
        <v>0</v>
      </c>
      <c r="AG54" s="283">
        <v>10</v>
      </c>
      <c r="AH54" s="284">
        <v>4</v>
      </c>
      <c r="AI54" s="285">
        <v>7</v>
      </c>
      <c r="AJ54" s="273">
        <f t="shared" si="2"/>
        <v>0</v>
      </c>
      <c r="AK54" s="309">
        <v>0</v>
      </c>
      <c r="AL54" s="287">
        <v>0</v>
      </c>
      <c r="AM54" s="504">
        <v>0.02</v>
      </c>
      <c r="AN54" s="288">
        <v>0.01</v>
      </c>
      <c r="AO54" s="289">
        <v>0.01</v>
      </c>
      <c r="AP54" s="211"/>
    </row>
    <row r="55" spans="1:41" s="3" customFormat="1" ht="13.5" customHeight="1">
      <c r="A55" s="616"/>
      <c r="B55" s="470">
        <v>50</v>
      </c>
      <c r="C55" s="121"/>
      <c r="D55" s="157"/>
      <c r="E55" s="157"/>
      <c r="F55" s="157"/>
      <c r="G55" s="157"/>
      <c r="H55" s="123"/>
      <c r="I55" s="279">
        <f t="shared" si="3"/>
        <v>0</v>
      </c>
      <c r="J55" s="300">
        <v>0</v>
      </c>
      <c r="K55" s="285">
        <v>1</v>
      </c>
      <c r="L55" s="283">
        <v>6</v>
      </c>
      <c r="M55" s="284">
        <v>1</v>
      </c>
      <c r="N55" s="285">
        <v>4</v>
      </c>
      <c r="O55" s="273">
        <f t="shared" si="7"/>
        <v>0</v>
      </c>
      <c r="P55" s="309">
        <v>0</v>
      </c>
      <c r="Q55" s="287">
        <v>0.16666666666666666</v>
      </c>
      <c r="R55" s="504">
        <v>0.01</v>
      </c>
      <c r="S55" s="288">
        <v>0</v>
      </c>
      <c r="T55" s="289">
        <v>0.01</v>
      </c>
      <c r="V55" s="616"/>
      <c r="W55" s="470">
        <v>50</v>
      </c>
      <c r="X55" s="121"/>
      <c r="Y55" s="157"/>
      <c r="Z55" s="157"/>
      <c r="AA55" s="157"/>
      <c r="AB55" s="157"/>
      <c r="AC55" s="123"/>
      <c r="AD55" s="279">
        <f t="shared" si="6"/>
        <v>0</v>
      </c>
      <c r="AE55" s="300">
        <v>0</v>
      </c>
      <c r="AF55" s="285">
        <v>0</v>
      </c>
      <c r="AG55" s="283">
        <v>10</v>
      </c>
      <c r="AH55" s="284">
        <v>8</v>
      </c>
      <c r="AI55" s="285">
        <v>13</v>
      </c>
      <c r="AJ55" s="273">
        <f t="shared" si="2"/>
        <v>0</v>
      </c>
      <c r="AK55" s="309">
        <v>0</v>
      </c>
      <c r="AL55" s="287">
        <v>0</v>
      </c>
      <c r="AM55" s="504">
        <v>0.02</v>
      </c>
      <c r="AN55" s="288">
        <v>0.02</v>
      </c>
      <c r="AO55" s="289">
        <v>0.03</v>
      </c>
    </row>
    <row r="56" spans="1:41" s="3" customFormat="1" ht="13.5" customHeight="1">
      <c r="A56" s="616"/>
      <c r="B56" s="470">
        <v>51</v>
      </c>
      <c r="C56" s="121"/>
      <c r="D56" s="157"/>
      <c r="E56" s="157"/>
      <c r="F56" s="157"/>
      <c r="G56" s="157"/>
      <c r="H56" s="123"/>
      <c r="I56" s="279">
        <f t="shared" si="3"/>
        <v>0</v>
      </c>
      <c r="J56" s="300">
        <v>0</v>
      </c>
      <c r="K56" s="285">
        <v>0</v>
      </c>
      <c r="L56" s="283">
        <v>1</v>
      </c>
      <c r="M56" s="284">
        <v>3</v>
      </c>
      <c r="N56" s="285">
        <v>5</v>
      </c>
      <c r="O56" s="273">
        <f t="shared" si="7"/>
        <v>0</v>
      </c>
      <c r="P56" s="309">
        <v>0</v>
      </c>
      <c r="Q56" s="287">
        <v>0</v>
      </c>
      <c r="R56" s="504">
        <v>0</v>
      </c>
      <c r="S56" s="288">
        <v>0.01</v>
      </c>
      <c r="T56" s="289">
        <v>0.01</v>
      </c>
      <c r="V56" s="616"/>
      <c r="W56" s="470">
        <v>51</v>
      </c>
      <c r="X56" s="121"/>
      <c r="Y56" s="157"/>
      <c r="Z56" s="157"/>
      <c r="AA56" s="157"/>
      <c r="AB56" s="157"/>
      <c r="AC56" s="123"/>
      <c r="AD56" s="279">
        <f t="shared" si="6"/>
        <v>0</v>
      </c>
      <c r="AE56" s="300">
        <v>1</v>
      </c>
      <c r="AF56" s="285">
        <v>1</v>
      </c>
      <c r="AG56" s="283">
        <v>10</v>
      </c>
      <c r="AH56" s="284">
        <v>10</v>
      </c>
      <c r="AI56" s="285">
        <v>4</v>
      </c>
      <c r="AJ56" s="273">
        <f t="shared" si="2"/>
        <v>0</v>
      </c>
      <c r="AK56" s="309">
        <v>0.16666666666666666</v>
      </c>
      <c r="AL56" s="287">
        <v>0.16666666666666666</v>
      </c>
      <c r="AM56" s="504">
        <v>0.02</v>
      </c>
      <c r="AN56" s="288">
        <v>0.02</v>
      </c>
      <c r="AO56" s="289">
        <v>0.01</v>
      </c>
    </row>
    <row r="57" spans="1:41" s="3" customFormat="1" ht="13.5" customHeight="1">
      <c r="A57" s="616"/>
      <c r="B57" s="470">
        <v>52</v>
      </c>
      <c r="C57" s="121"/>
      <c r="D57" s="157"/>
      <c r="E57" s="157"/>
      <c r="F57" s="157"/>
      <c r="G57" s="157"/>
      <c r="H57" s="123"/>
      <c r="I57" s="279">
        <f>SUM(C57:H57)</f>
        <v>0</v>
      </c>
      <c r="J57" s="300">
        <v>0</v>
      </c>
      <c r="K57" s="285">
        <v>0</v>
      </c>
      <c r="L57" s="283">
        <v>4</v>
      </c>
      <c r="M57" s="284">
        <v>2</v>
      </c>
      <c r="N57" s="285">
        <v>8</v>
      </c>
      <c r="O57" s="273">
        <f>I57/6</f>
        <v>0</v>
      </c>
      <c r="P57" s="309">
        <v>0</v>
      </c>
      <c r="Q57" s="287">
        <v>0</v>
      </c>
      <c r="R57" s="504">
        <v>0.01</v>
      </c>
      <c r="S57" s="288">
        <v>0</v>
      </c>
      <c r="T57" s="289">
        <v>0.02</v>
      </c>
      <c r="V57" s="616"/>
      <c r="W57" s="470">
        <v>52</v>
      </c>
      <c r="X57" s="121"/>
      <c r="Y57" s="157"/>
      <c r="Z57" s="157"/>
      <c r="AA57" s="157"/>
      <c r="AB57" s="157"/>
      <c r="AC57" s="123"/>
      <c r="AD57" s="279">
        <f>SUM(X57:AC57)</f>
        <v>0</v>
      </c>
      <c r="AE57" s="300">
        <v>1</v>
      </c>
      <c r="AF57" s="285">
        <v>0</v>
      </c>
      <c r="AG57" s="283">
        <v>9</v>
      </c>
      <c r="AH57" s="284">
        <v>13</v>
      </c>
      <c r="AI57" s="285">
        <v>20</v>
      </c>
      <c r="AJ57" s="273">
        <f>AD57/6</f>
        <v>0</v>
      </c>
      <c r="AK57" s="309">
        <v>0.16666666666666666</v>
      </c>
      <c r="AL57" s="287">
        <v>0</v>
      </c>
      <c r="AM57" s="504">
        <v>0.02</v>
      </c>
      <c r="AN57" s="288">
        <v>0.03</v>
      </c>
      <c r="AO57" s="289">
        <v>0.04</v>
      </c>
    </row>
    <row r="58" spans="1:41" s="3" customFormat="1" ht="13.5" customHeight="1">
      <c r="A58" s="635"/>
      <c r="B58" s="470">
        <v>53</v>
      </c>
      <c r="C58" s="584" t="s">
        <v>58</v>
      </c>
      <c r="D58" s="474" t="s">
        <v>58</v>
      </c>
      <c r="E58" s="474" t="s">
        <v>58</v>
      </c>
      <c r="F58" s="474" t="s">
        <v>58</v>
      </c>
      <c r="G58" s="474" t="s">
        <v>58</v>
      </c>
      <c r="H58" s="475" t="s">
        <v>58</v>
      </c>
      <c r="I58" s="573" t="s">
        <v>58</v>
      </c>
      <c r="J58" s="476"/>
      <c r="K58" s="475" t="s">
        <v>58</v>
      </c>
      <c r="L58" s="584" t="s">
        <v>58</v>
      </c>
      <c r="M58" s="284">
        <v>7</v>
      </c>
      <c r="N58" s="475" t="s">
        <v>58</v>
      </c>
      <c r="O58" s="574" t="s">
        <v>58</v>
      </c>
      <c r="P58" s="477"/>
      <c r="Q58" s="478" t="s">
        <v>58</v>
      </c>
      <c r="R58" s="585" t="s">
        <v>58</v>
      </c>
      <c r="S58" s="288">
        <v>0.01</v>
      </c>
      <c r="T58" s="480" t="s">
        <v>58</v>
      </c>
      <c r="V58" s="635"/>
      <c r="W58" s="470">
        <v>53</v>
      </c>
      <c r="X58" s="584" t="s">
        <v>58</v>
      </c>
      <c r="Y58" s="474" t="s">
        <v>58</v>
      </c>
      <c r="Z58" s="474" t="s">
        <v>58</v>
      </c>
      <c r="AA58" s="474" t="s">
        <v>58</v>
      </c>
      <c r="AB58" s="474" t="s">
        <v>58</v>
      </c>
      <c r="AC58" s="475" t="s">
        <v>58</v>
      </c>
      <c r="AD58" s="573" t="s">
        <v>58</v>
      </c>
      <c r="AE58" s="476">
        <v>0</v>
      </c>
      <c r="AF58" s="475" t="s">
        <v>58</v>
      </c>
      <c r="AG58" s="584" t="s">
        <v>58</v>
      </c>
      <c r="AH58" s="284">
        <v>6</v>
      </c>
      <c r="AI58" s="475" t="s">
        <v>58</v>
      </c>
      <c r="AJ58" s="574" t="s">
        <v>58</v>
      </c>
      <c r="AK58" s="477">
        <v>0</v>
      </c>
      <c r="AL58" s="478" t="s">
        <v>58</v>
      </c>
      <c r="AM58" s="585" t="s">
        <v>58</v>
      </c>
      <c r="AN58" s="288">
        <v>0.01</v>
      </c>
      <c r="AO58" s="480" t="s">
        <v>58</v>
      </c>
    </row>
    <row r="59" spans="1:41" s="3" customFormat="1" ht="15.75" customHeight="1">
      <c r="A59" s="655" t="s">
        <v>20</v>
      </c>
      <c r="B59" s="706"/>
      <c r="C59" s="7">
        <f aca="true" t="shared" si="8" ref="C59:I59">SUM(C6:C58)</f>
        <v>0</v>
      </c>
      <c r="D59" s="8">
        <f t="shared" si="8"/>
        <v>0</v>
      </c>
      <c r="E59" s="8">
        <f t="shared" si="8"/>
        <v>1</v>
      </c>
      <c r="F59" s="8">
        <f t="shared" si="8"/>
        <v>0</v>
      </c>
      <c r="G59" s="8">
        <f t="shared" si="8"/>
        <v>1</v>
      </c>
      <c r="H59" s="46">
        <f t="shared" si="8"/>
        <v>1</v>
      </c>
      <c r="I59" s="332">
        <f t="shared" si="8"/>
        <v>3</v>
      </c>
      <c r="J59" s="311">
        <v>8</v>
      </c>
      <c r="K59" s="312">
        <v>14</v>
      </c>
      <c r="L59" s="7">
        <v>91</v>
      </c>
      <c r="M59" s="311">
        <v>251</v>
      </c>
      <c r="N59" s="312">
        <v>4703</v>
      </c>
      <c r="O59" s="330">
        <f>SUM(O6:O58)</f>
        <v>0.5</v>
      </c>
      <c r="P59" s="314">
        <v>1.3333333333333333</v>
      </c>
      <c r="Q59" s="315">
        <v>2.333333333333333</v>
      </c>
      <c r="R59" s="513">
        <v>0.19</v>
      </c>
      <c r="S59" s="314">
        <v>0.53</v>
      </c>
      <c r="T59" s="316">
        <v>9.82</v>
      </c>
      <c r="V59" s="707" t="s">
        <v>20</v>
      </c>
      <c r="W59" s="708"/>
      <c r="X59" s="7">
        <f aca="true" t="shared" si="9" ref="X59:AD59">SUM(X6:X58)</f>
        <v>0</v>
      </c>
      <c r="Y59" s="8">
        <f t="shared" si="9"/>
        <v>0</v>
      </c>
      <c r="Z59" s="8">
        <f t="shared" si="9"/>
        <v>0</v>
      </c>
      <c r="AA59" s="8">
        <f t="shared" si="9"/>
        <v>1</v>
      </c>
      <c r="AB59" s="8">
        <f t="shared" si="9"/>
        <v>0</v>
      </c>
      <c r="AC59" s="46">
        <f t="shared" si="9"/>
        <v>3</v>
      </c>
      <c r="AD59" s="7">
        <f t="shared" si="9"/>
        <v>4</v>
      </c>
      <c r="AE59" s="8">
        <v>4</v>
      </c>
      <c r="AF59" s="46">
        <v>3</v>
      </c>
      <c r="AG59" s="7">
        <v>367</v>
      </c>
      <c r="AH59" s="8">
        <v>389</v>
      </c>
      <c r="AI59" s="9">
        <v>455</v>
      </c>
      <c r="AJ59" s="433">
        <f>SUM(AJ6:AJ58)</f>
        <v>0.6666666666666666</v>
      </c>
      <c r="AK59" s="10">
        <f>SUM(AK6:AK58)</f>
        <v>0.6666666666666666</v>
      </c>
      <c r="AL59" s="44">
        <v>0.5</v>
      </c>
      <c r="AM59" s="433">
        <v>0.77</v>
      </c>
      <c r="AN59" s="10">
        <v>0.81</v>
      </c>
      <c r="AO59" s="11">
        <v>0.95</v>
      </c>
    </row>
    <row r="60" ht="12">
      <c r="R60" s="257"/>
    </row>
    <row r="61" ht="12">
      <c r="R61" s="257"/>
    </row>
  </sheetData>
  <sheetProtection/>
  <mergeCells count="64">
    <mergeCell ref="A6:A9"/>
    <mergeCell ref="A10:A13"/>
    <mergeCell ref="A36:A39"/>
    <mergeCell ref="A40:A44"/>
    <mergeCell ref="A45:A48"/>
    <mergeCell ref="V6:V9"/>
    <mergeCell ref="V10:V13"/>
    <mergeCell ref="V14:V17"/>
    <mergeCell ref="V18:V22"/>
    <mergeCell ref="V23:V26"/>
    <mergeCell ref="AJ3:AL3"/>
    <mergeCell ref="AM3:AO3"/>
    <mergeCell ref="AF4:AF5"/>
    <mergeCell ref="AG4:AG5"/>
    <mergeCell ref="AN4:AN5"/>
    <mergeCell ref="AO4:AO5"/>
    <mergeCell ref="AL4:AL5"/>
    <mergeCell ref="AM4:AM5"/>
    <mergeCell ref="AH4:AH5"/>
    <mergeCell ref="AI4:AI5"/>
    <mergeCell ref="AD4:AD5"/>
    <mergeCell ref="AE4:AE5"/>
    <mergeCell ref="O4:O5"/>
    <mergeCell ref="P4:P5"/>
    <mergeCell ref="S4:S5"/>
    <mergeCell ref="T4:T5"/>
    <mergeCell ref="C2:N2"/>
    <mergeCell ref="O2:T2"/>
    <mergeCell ref="AJ4:AJ5"/>
    <mergeCell ref="AK4:AK5"/>
    <mergeCell ref="X2:AI2"/>
    <mergeCell ref="AJ2:AO2"/>
    <mergeCell ref="C3:H3"/>
    <mergeCell ref="I3:K3"/>
    <mergeCell ref="AD3:AF3"/>
    <mergeCell ref="AG3:AI3"/>
    <mergeCell ref="L3:N3"/>
    <mergeCell ref="O3:Q3"/>
    <mergeCell ref="R3:T3"/>
    <mergeCell ref="X3:AC3"/>
    <mergeCell ref="A59:B59"/>
    <mergeCell ref="V59:W59"/>
    <mergeCell ref="A53:A58"/>
    <mergeCell ref="V53:V58"/>
    <mergeCell ref="V36:V39"/>
    <mergeCell ref="V40:V44"/>
    <mergeCell ref="I4:I5"/>
    <mergeCell ref="J4:J5"/>
    <mergeCell ref="K4:K5"/>
    <mergeCell ref="L4:L5"/>
    <mergeCell ref="Q4:Q5"/>
    <mergeCell ref="R4:R5"/>
    <mergeCell ref="M4:M5"/>
    <mergeCell ref="N4:N5"/>
    <mergeCell ref="V49:V52"/>
    <mergeCell ref="A49:A52"/>
    <mergeCell ref="V45:V48"/>
    <mergeCell ref="A14:A17"/>
    <mergeCell ref="A18:A22"/>
    <mergeCell ref="A23:A26"/>
    <mergeCell ref="A27:A30"/>
    <mergeCell ref="A31:A35"/>
    <mergeCell ref="V27:V30"/>
    <mergeCell ref="V31:V35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5" r:id="rId1"/>
  <ignoredErrors>
    <ignoredError sqref="J4:N5 I6:I57 AD31 AD6:AD30 AD32:AD57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9"/>
  <sheetViews>
    <sheetView showGridLines="0" showZeros="0" zoomScalePageLayoutView="0" workbookViewId="0" topLeftCell="A1">
      <pane xSplit="2" ySplit="5" topLeftCell="C6" activePane="bottomRight" state="frozen"/>
      <selection pane="topLeft" activeCell="M67" sqref="M67"/>
      <selection pane="topRight" activeCell="M67" sqref="M67"/>
      <selection pane="bottomLeft" activeCell="M67" sqref="M67"/>
      <selection pane="bottomRight" activeCell="A1" sqref="A1"/>
    </sheetView>
  </sheetViews>
  <sheetFormatPr defaultColWidth="9.00390625" defaultRowHeight="13.5"/>
  <cols>
    <col min="1" max="1" width="3.00390625" style="58" customWidth="1"/>
    <col min="2" max="2" width="3.625" style="56" customWidth="1"/>
    <col min="3" max="8" width="3.875" style="5" customWidth="1"/>
    <col min="9" max="11" width="5.375" style="5" customWidth="1"/>
    <col min="12" max="14" width="6.875" style="5" customWidth="1"/>
    <col min="15" max="20" width="6.125" style="5" customWidth="1"/>
    <col min="21" max="21" width="4.125" style="58" customWidth="1"/>
    <col min="22" max="22" width="3.00390625" style="58" customWidth="1"/>
    <col min="23" max="23" width="3.625" style="481" customWidth="1"/>
    <col min="24" max="27" width="3.875" style="58" customWidth="1"/>
    <col min="28" max="28" width="4.25390625" style="58" customWidth="1"/>
    <col min="29" max="29" width="3.875" style="58" customWidth="1"/>
    <col min="30" max="32" width="5.375" style="58" customWidth="1"/>
    <col min="33" max="35" width="6.875" style="58" customWidth="1"/>
    <col min="36" max="41" width="6.125" style="58" customWidth="1"/>
    <col min="42" max="16384" width="9.00390625" style="58" customWidth="1"/>
  </cols>
  <sheetData>
    <row r="1" spans="1:23" s="54" customFormat="1" ht="24.75" customHeight="1">
      <c r="A1" s="12" t="s">
        <v>22</v>
      </c>
      <c r="B1" s="25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12" t="s">
        <v>23</v>
      </c>
      <c r="W1" s="318"/>
    </row>
    <row r="2" spans="1:41" s="61" customFormat="1" ht="18" customHeight="1">
      <c r="A2" s="253"/>
      <c r="B2" s="254"/>
      <c r="C2" s="709" t="s">
        <v>16</v>
      </c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8"/>
      <c r="O2" s="676" t="s">
        <v>47</v>
      </c>
      <c r="P2" s="717"/>
      <c r="Q2" s="717"/>
      <c r="R2" s="717"/>
      <c r="S2" s="717"/>
      <c r="T2" s="719"/>
      <c r="V2" s="253"/>
      <c r="W2" s="254"/>
      <c r="X2" s="709" t="s">
        <v>16</v>
      </c>
      <c r="Y2" s="717"/>
      <c r="Z2" s="717"/>
      <c r="AA2" s="717"/>
      <c r="AB2" s="717"/>
      <c r="AC2" s="717"/>
      <c r="AD2" s="717"/>
      <c r="AE2" s="717"/>
      <c r="AF2" s="717"/>
      <c r="AG2" s="717"/>
      <c r="AH2" s="717"/>
      <c r="AI2" s="718"/>
      <c r="AJ2" s="676" t="s">
        <v>47</v>
      </c>
      <c r="AK2" s="717"/>
      <c r="AL2" s="717"/>
      <c r="AM2" s="717"/>
      <c r="AN2" s="717"/>
      <c r="AO2" s="719"/>
    </row>
    <row r="3" spans="1:41" s="61" customFormat="1" ht="18" customHeight="1">
      <c r="A3" s="255"/>
      <c r="B3" s="256"/>
      <c r="C3" s="687" t="str">
        <f>'ロタウイルス胃腸炎、細菌性髄膜炎'!C3:H3</f>
        <v>2021年　保健所別</v>
      </c>
      <c r="D3" s="666"/>
      <c r="E3" s="666"/>
      <c r="F3" s="666"/>
      <c r="G3" s="666"/>
      <c r="H3" s="667"/>
      <c r="I3" s="647" t="s">
        <v>13</v>
      </c>
      <c r="J3" s="648"/>
      <c r="K3" s="688"/>
      <c r="L3" s="647" t="s">
        <v>19</v>
      </c>
      <c r="M3" s="648"/>
      <c r="N3" s="668"/>
      <c r="O3" s="705" t="s">
        <v>17</v>
      </c>
      <c r="P3" s="653"/>
      <c r="Q3" s="654"/>
      <c r="R3" s="652" t="s">
        <v>18</v>
      </c>
      <c r="S3" s="653"/>
      <c r="T3" s="654"/>
      <c r="V3" s="255"/>
      <c r="W3" s="256"/>
      <c r="X3" s="687" t="str">
        <f>'ロタウイルス胃腸炎、細菌性髄膜炎'!X3:AC3</f>
        <v>2021年　保健所別</v>
      </c>
      <c r="Y3" s="666"/>
      <c r="Z3" s="666"/>
      <c r="AA3" s="666"/>
      <c r="AB3" s="666"/>
      <c r="AC3" s="667"/>
      <c r="AD3" s="647" t="s">
        <v>13</v>
      </c>
      <c r="AE3" s="648"/>
      <c r="AF3" s="688"/>
      <c r="AG3" s="647" t="s">
        <v>19</v>
      </c>
      <c r="AH3" s="648"/>
      <c r="AI3" s="668"/>
      <c r="AJ3" s="705" t="s">
        <v>17</v>
      </c>
      <c r="AK3" s="653"/>
      <c r="AL3" s="654"/>
      <c r="AM3" s="652" t="s">
        <v>18</v>
      </c>
      <c r="AN3" s="653"/>
      <c r="AO3" s="654"/>
    </row>
    <row r="4" spans="1:41" s="61" customFormat="1" ht="6.75" customHeight="1">
      <c r="A4" s="255"/>
      <c r="B4" s="256"/>
      <c r="C4" s="73"/>
      <c r="D4" s="72"/>
      <c r="E4" s="72"/>
      <c r="F4" s="72"/>
      <c r="G4" s="72"/>
      <c r="H4" s="71"/>
      <c r="I4" s="701">
        <f>'ロタウイルス胃腸炎、細菌性髄膜炎'!I4:I5</f>
        <v>2021</v>
      </c>
      <c r="J4" s="703">
        <f>'ロタウイルス胃腸炎、細菌性髄膜炎'!J4:J5</f>
        <v>2020</v>
      </c>
      <c r="K4" s="669">
        <f>'ロタウイルス胃腸炎、細菌性髄膜炎'!K4:K5</f>
        <v>2019</v>
      </c>
      <c r="L4" s="626">
        <f>'ロタウイルス胃腸炎、細菌性髄膜炎'!L4:L5</f>
        <v>2021</v>
      </c>
      <c r="M4" s="713">
        <f>'ロタウイルス胃腸炎、細菌性髄膜炎'!M4:M5</f>
        <v>2020</v>
      </c>
      <c r="N4" s="657">
        <f>'ロタウイルス胃腸炎、細菌性髄膜炎'!N4:N5</f>
        <v>2019</v>
      </c>
      <c r="O4" s="711">
        <f>'ロタウイルス胃腸炎、細菌性髄膜炎'!O4:O5</f>
        <v>2021</v>
      </c>
      <c r="P4" s="713">
        <f>'ロタウイルス胃腸炎、細菌性髄膜炎'!P4:P5</f>
        <v>2020</v>
      </c>
      <c r="Q4" s="669">
        <f>'ロタウイルス胃腸炎、細菌性髄膜炎'!Q4:Q5</f>
        <v>2019</v>
      </c>
      <c r="R4" s="626">
        <f>'ロタウイルス胃腸炎、細菌性髄膜炎'!R4:R5</f>
        <v>2021</v>
      </c>
      <c r="S4" s="713">
        <f>'ロタウイルス胃腸炎、細菌性髄膜炎'!S4:S5</f>
        <v>2020</v>
      </c>
      <c r="T4" s="669">
        <f>'ロタウイルス胃腸炎、細菌性髄膜炎'!T4:T5</f>
        <v>2019</v>
      </c>
      <c r="V4" s="255"/>
      <c r="W4" s="256"/>
      <c r="X4" s="73"/>
      <c r="Y4" s="72"/>
      <c r="Z4" s="72"/>
      <c r="AA4" s="72"/>
      <c r="AB4" s="72"/>
      <c r="AC4" s="71"/>
      <c r="AD4" s="626">
        <f>'ロタウイルス胃腸炎、細菌性髄膜炎'!AD4:AD5</f>
        <v>2021</v>
      </c>
      <c r="AE4" s="650">
        <f>'ロタウイルス胃腸炎、細菌性髄膜炎'!AE4:AE5</f>
        <v>2020</v>
      </c>
      <c r="AF4" s="713">
        <f>'ロタウイルス胃腸炎、細菌性髄膜炎'!AF4:AF5</f>
        <v>2019</v>
      </c>
      <c r="AG4" s="701">
        <f>'ロタウイルス胃腸炎、細菌性髄膜炎'!AG4:AG5</f>
        <v>2021</v>
      </c>
      <c r="AH4" s="650">
        <f>'ロタウイルス胃腸炎、細菌性髄膜炎'!AH4:AH5</f>
        <v>2020</v>
      </c>
      <c r="AI4" s="713">
        <f>'ロタウイルス胃腸炎、細菌性髄膜炎'!AI4:AI5</f>
        <v>2019</v>
      </c>
      <c r="AJ4" s="715">
        <f>'ロタウイルス胃腸炎、細菌性髄膜炎'!AJ4:AJ5</f>
        <v>2021</v>
      </c>
      <c r="AK4" s="650">
        <f>'ロタウイルス胃腸炎、細菌性髄膜炎'!AK4:AK5</f>
        <v>2020</v>
      </c>
      <c r="AL4" s="713">
        <f>'ロタウイルス胃腸炎、細菌性髄膜炎'!AL4:AL5</f>
        <v>2019</v>
      </c>
      <c r="AM4" s="701">
        <f>'ロタウイルス胃腸炎、細菌性髄膜炎'!AM4:AM5</f>
        <v>2021</v>
      </c>
      <c r="AN4" s="703">
        <f>'ロタウイルス胃腸炎、細菌性髄膜炎'!AN4:AN5</f>
        <v>2020</v>
      </c>
      <c r="AO4" s="669">
        <f>'ロタウイルス胃腸炎、細菌性髄膜炎'!AO4:AO5</f>
        <v>2019</v>
      </c>
    </row>
    <row r="5" spans="1:42" s="62" customFormat="1" ht="64.5" customHeight="1">
      <c r="A5" s="261" t="s">
        <v>14</v>
      </c>
      <c r="B5" s="262" t="s">
        <v>15</v>
      </c>
      <c r="C5" s="267" t="s">
        <v>40</v>
      </c>
      <c r="D5" s="57" t="s">
        <v>41</v>
      </c>
      <c r="E5" s="57" t="s">
        <v>42</v>
      </c>
      <c r="F5" s="57" t="s">
        <v>51</v>
      </c>
      <c r="G5" s="57" t="s">
        <v>43</v>
      </c>
      <c r="H5" s="264" t="s">
        <v>44</v>
      </c>
      <c r="I5" s="702"/>
      <c r="J5" s="704"/>
      <c r="K5" s="670"/>
      <c r="L5" s="627"/>
      <c r="M5" s="714"/>
      <c r="N5" s="658"/>
      <c r="O5" s="712"/>
      <c r="P5" s="714"/>
      <c r="Q5" s="670"/>
      <c r="R5" s="627"/>
      <c r="S5" s="714"/>
      <c r="T5" s="670"/>
      <c r="V5" s="261" t="s">
        <v>14</v>
      </c>
      <c r="W5" s="262" t="s">
        <v>15</v>
      </c>
      <c r="X5" s="267" t="s">
        <v>40</v>
      </c>
      <c r="Y5" s="57" t="s">
        <v>41</v>
      </c>
      <c r="Z5" s="57" t="s">
        <v>42</v>
      </c>
      <c r="AA5" s="57" t="s">
        <v>51</v>
      </c>
      <c r="AB5" s="57" t="s">
        <v>43</v>
      </c>
      <c r="AC5" s="264" t="s">
        <v>44</v>
      </c>
      <c r="AD5" s="627"/>
      <c r="AE5" s="651"/>
      <c r="AF5" s="714"/>
      <c r="AG5" s="702"/>
      <c r="AH5" s="651"/>
      <c r="AI5" s="714"/>
      <c r="AJ5" s="716"/>
      <c r="AK5" s="651"/>
      <c r="AL5" s="714"/>
      <c r="AM5" s="702"/>
      <c r="AN5" s="704"/>
      <c r="AO5" s="670"/>
      <c r="AP5" s="553"/>
    </row>
    <row r="6" spans="1:42" s="42" customFormat="1" ht="13.5" customHeight="1">
      <c r="A6" s="615">
        <v>1</v>
      </c>
      <c r="B6" s="458">
        <v>1</v>
      </c>
      <c r="C6" s="268"/>
      <c r="D6" s="269"/>
      <c r="E6" s="269"/>
      <c r="F6" s="269"/>
      <c r="G6" s="269"/>
      <c r="H6" s="270"/>
      <c r="I6" s="268">
        <f>SUM(C6:H6)</f>
        <v>0</v>
      </c>
      <c r="J6" s="269">
        <v>0</v>
      </c>
      <c r="K6" s="270">
        <v>0</v>
      </c>
      <c r="L6" s="498">
        <v>9</v>
      </c>
      <c r="M6" s="271">
        <v>3</v>
      </c>
      <c r="N6" s="272">
        <v>6</v>
      </c>
      <c r="O6" s="273">
        <f aca="true" t="shared" si="0" ref="O6:O37">I6/6</f>
        <v>0</v>
      </c>
      <c r="P6" s="274">
        <v>0</v>
      </c>
      <c r="Q6" s="275">
        <v>0</v>
      </c>
      <c r="R6" s="430">
        <v>0.02</v>
      </c>
      <c r="S6" s="277">
        <v>0.01</v>
      </c>
      <c r="T6" s="278">
        <v>0.01</v>
      </c>
      <c r="V6" s="615">
        <v>1</v>
      </c>
      <c r="W6" s="458">
        <v>1</v>
      </c>
      <c r="X6" s="268"/>
      <c r="Y6" s="269"/>
      <c r="Z6" s="269"/>
      <c r="AA6" s="269"/>
      <c r="AB6" s="269"/>
      <c r="AC6" s="270"/>
      <c r="AD6" s="268">
        <f>SUM(X6:AC6)</f>
        <v>0</v>
      </c>
      <c r="AE6" s="269">
        <v>0</v>
      </c>
      <c r="AF6" s="270">
        <v>0</v>
      </c>
      <c r="AG6" s="498">
        <v>24</v>
      </c>
      <c r="AH6" s="271">
        <v>75</v>
      </c>
      <c r="AI6" s="272">
        <v>75</v>
      </c>
      <c r="AJ6" s="273">
        <f aca="true" t="shared" si="1" ref="AJ6:AJ59">AD6/6</f>
        <v>0</v>
      </c>
      <c r="AK6" s="274">
        <v>0</v>
      </c>
      <c r="AL6" s="275">
        <v>0</v>
      </c>
      <c r="AM6" s="430">
        <v>0.05</v>
      </c>
      <c r="AN6" s="277">
        <v>0.16</v>
      </c>
      <c r="AO6" s="278">
        <v>0.16</v>
      </c>
      <c r="AP6" s="568"/>
    </row>
    <row r="7" spans="1:42" s="42" customFormat="1" ht="13.5" customHeight="1">
      <c r="A7" s="616"/>
      <c r="B7" s="454">
        <v>2</v>
      </c>
      <c r="C7" s="279"/>
      <c r="D7" s="280"/>
      <c r="E7" s="280"/>
      <c r="F7" s="280"/>
      <c r="G7" s="280"/>
      <c r="H7" s="281"/>
      <c r="I7" s="279">
        <f aca="true" t="shared" si="2" ref="I7:I56">SUM(C7:H7)</f>
        <v>0</v>
      </c>
      <c r="J7" s="282">
        <v>0</v>
      </c>
      <c r="K7" s="281">
        <v>0</v>
      </c>
      <c r="L7" s="283">
        <v>6</v>
      </c>
      <c r="M7" s="284">
        <v>10</v>
      </c>
      <c r="N7" s="285">
        <v>15</v>
      </c>
      <c r="O7" s="273">
        <f t="shared" si="0"/>
        <v>0</v>
      </c>
      <c r="P7" s="286">
        <v>0</v>
      </c>
      <c r="Q7" s="287">
        <v>0</v>
      </c>
      <c r="R7" s="504">
        <v>0.01</v>
      </c>
      <c r="S7" s="288">
        <v>0.02</v>
      </c>
      <c r="T7" s="289">
        <v>0.03</v>
      </c>
      <c r="V7" s="616"/>
      <c r="W7" s="454">
        <v>2</v>
      </c>
      <c r="X7" s="279"/>
      <c r="Y7" s="280"/>
      <c r="Z7" s="280"/>
      <c r="AA7" s="280"/>
      <c r="AB7" s="280"/>
      <c r="AC7" s="281"/>
      <c r="AD7" s="279">
        <f aca="true" t="shared" si="3" ref="AD7:AD56">SUM(X7:AC7)</f>
        <v>0</v>
      </c>
      <c r="AE7" s="282">
        <v>2</v>
      </c>
      <c r="AF7" s="281">
        <v>0</v>
      </c>
      <c r="AG7" s="283">
        <v>23</v>
      </c>
      <c r="AH7" s="284">
        <v>223</v>
      </c>
      <c r="AI7" s="285">
        <v>143</v>
      </c>
      <c r="AJ7" s="273">
        <f t="shared" si="1"/>
        <v>0</v>
      </c>
      <c r="AK7" s="286">
        <v>0.3333333333333333</v>
      </c>
      <c r="AL7" s="287">
        <v>0</v>
      </c>
      <c r="AM7" s="504">
        <v>0.05</v>
      </c>
      <c r="AN7" s="288">
        <v>0.47</v>
      </c>
      <c r="AO7" s="289">
        <v>0.3</v>
      </c>
      <c r="AP7" s="568"/>
    </row>
    <row r="8" spans="1:42" s="42" customFormat="1" ht="13.5" customHeight="1">
      <c r="A8" s="616"/>
      <c r="B8" s="454">
        <v>3</v>
      </c>
      <c r="C8" s="279"/>
      <c r="D8" s="280"/>
      <c r="E8" s="280"/>
      <c r="F8" s="280"/>
      <c r="G8" s="280"/>
      <c r="H8" s="281"/>
      <c r="I8" s="279">
        <f t="shared" si="2"/>
        <v>0</v>
      </c>
      <c r="J8" s="282">
        <v>0</v>
      </c>
      <c r="K8" s="281">
        <v>0</v>
      </c>
      <c r="L8" s="283">
        <v>8</v>
      </c>
      <c r="M8" s="284">
        <v>12</v>
      </c>
      <c r="N8" s="285">
        <v>10</v>
      </c>
      <c r="O8" s="273">
        <f t="shared" si="0"/>
        <v>0</v>
      </c>
      <c r="P8" s="286">
        <v>0</v>
      </c>
      <c r="Q8" s="287">
        <v>0</v>
      </c>
      <c r="R8" s="504">
        <v>0.02</v>
      </c>
      <c r="S8" s="288">
        <v>0.03</v>
      </c>
      <c r="T8" s="289">
        <v>0.02</v>
      </c>
      <c r="U8" s="566"/>
      <c r="V8" s="616"/>
      <c r="W8" s="454">
        <v>3</v>
      </c>
      <c r="X8" s="279"/>
      <c r="Y8" s="280"/>
      <c r="Z8" s="280"/>
      <c r="AA8" s="280"/>
      <c r="AB8" s="280"/>
      <c r="AC8" s="281"/>
      <c r="AD8" s="279">
        <f t="shared" si="3"/>
        <v>0</v>
      </c>
      <c r="AE8" s="282">
        <v>3</v>
      </c>
      <c r="AF8" s="281">
        <v>2</v>
      </c>
      <c r="AG8" s="283">
        <v>19</v>
      </c>
      <c r="AH8" s="284">
        <v>160</v>
      </c>
      <c r="AI8" s="285">
        <v>112</v>
      </c>
      <c r="AJ8" s="273">
        <f t="shared" si="1"/>
        <v>0</v>
      </c>
      <c r="AK8" s="286">
        <v>0.5</v>
      </c>
      <c r="AL8" s="287">
        <v>0.3333333333333333</v>
      </c>
      <c r="AM8" s="504">
        <v>0.04</v>
      </c>
      <c r="AN8" s="288">
        <v>0.33</v>
      </c>
      <c r="AO8" s="289">
        <v>0.23</v>
      </c>
      <c r="AP8" s="568"/>
    </row>
    <row r="9" spans="1:42" s="42" customFormat="1" ht="13.5" customHeight="1">
      <c r="A9" s="616"/>
      <c r="B9" s="454">
        <v>4</v>
      </c>
      <c r="C9" s="279"/>
      <c r="D9" s="280"/>
      <c r="E9" s="280"/>
      <c r="F9" s="280"/>
      <c r="G9" s="280"/>
      <c r="H9" s="281"/>
      <c r="I9" s="279">
        <f t="shared" si="2"/>
        <v>0</v>
      </c>
      <c r="J9" s="282">
        <v>0</v>
      </c>
      <c r="K9" s="281">
        <v>1</v>
      </c>
      <c r="L9" s="283">
        <v>6</v>
      </c>
      <c r="M9" s="284">
        <v>12</v>
      </c>
      <c r="N9" s="285">
        <v>10</v>
      </c>
      <c r="O9" s="273">
        <f t="shared" si="0"/>
        <v>0</v>
      </c>
      <c r="P9" s="286">
        <v>0</v>
      </c>
      <c r="Q9" s="287">
        <v>0.16666666666666666</v>
      </c>
      <c r="R9" s="504">
        <v>0.01</v>
      </c>
      <c r="S9" s="288">
        <v>0.03</v>
      </c>
      <c r="T9" s="289">
        <v>0.02</v>
      </c>
      <c r="U9" s="566"/>
      <c r="V9" s="616"/>
      <c r="W9" s="454">
        <v>4</v>
      </c>
      <c r="X9" s="279"/>
      <c r="Y9" s="280"/>
      <c r="Z9" s="280"/>
      <c r="AA9" s="280"/>
      <c r="AB9" s="280"/>
      <c r="AC9" s="281"/>
      <c r="AD9" s="279">
        <f t="shared" si="3"/>
        <v>0</v>
      </c>
      <c r="AE9" s="282">
        <v>2</v>
      </c>
      <c r="AF9" s="281">
        <v>2</v>
      </c>
      <c r="AG9" s="283">
        <v>19</v>
      </c>
      <c r="AH9" s="284">
        <v>152</v>
      </c>
      <c r="AI9" s="285">
        <v>130</v>
      </c>
      <c r="AJ9" s="273">
        <f t="shared" si="1"/>
        <v>0</v>
      </c>
      <c r="AK9" s="286">
        <v>0.3333333333333333</v>
      </c>
      <c r="AL9" s="287">
        <v>0.3333333333333333</v>
      </c>
      <c r="AM9" s="504">
        <v>0.04</v>
      </c>
      <c r="AN9" s="288">
        <v>0.32</v>
      </c>
      <c r="AO9" s="289">
        <v>0.27</v>
      </c>
      <c r="AP9" s="568"/>
    </row>
    <row r="10" spans="1:42" s="42" customFormat="1" ht="13.5" customHeight="1">
      <c r="A10" s="618">
        <v>2</v>
      </c>
      <c r="B10" s="472">
        <v>5</v>
      </c>
      <c r="C10" s="483"/>
      <c r="D10" s="562"/>
      <c r="E10" s="562"/>
      <c r="F10" s="562"/>
      <c r="G10" s="562"/>
      <c r="H10" s="563"/>
      <c r="I10" s="483">
        <f t="shared" si="2"/>
        <v>0</v>
      </c>
      <c r="J10" s="564">
        <v>0</v>
      </c>
      <c r="K10" s="563">
        <v>0</v>
      </c>
      <c r="L10" s="292">
        <v>13</v>
      </c>
      <c r="M10" s="293">
        <v>11</v>
      </c>
      <c r="N10" s="294">
        <v>10</v>
      </c>
      <c r="O10" s="484">
        <f t="shared" si="0"/>
        <v>0</v>
      </c>
      <c r="P10" s="296">
        <v>0</v>
      </c>
      <c r="Q10" s="297">
        <v>0</v>
      </c>
      <c r="R10" s="512">
        <v>0.03</v>
      </c>
      <c r="S10" s="298">
        <v>0.02</v>
      </c>
      <c r="T10" s="299">
        <v>0.02</v>
      </c>
      <c r="U10" s="566"/>
      <c r="V10" s="618">
        <v>2</v>
      </c>
      <c r="W10" s="472">
        <v>5</v>
      </c>
      <c r="X10" s="483"/>
      <c r="Y10" s="562"/>
      <c r="Z10" s="562"/>
      <c r="AA10" s="562"/>
      <c r="AB10" s="562"/>
      <c r="AC10" s="563"/>
      <c r="AD10" s="483">
        <f t="shared" si="3"/>
        <v>0</v>
      </c>
      <c r="AE10" s="564">
        <v>2</v>
      </c>
      <c r="AF10" s="563">
        <v>1</v>
      </c>
      <c r="AG10" s="292">
        <v>17</v>
      </c>
      <c r="AH10" s="293">
        <v>151</v>
      </c>
      <c r="AI10" s="294">
        <v>111</v>
      </c>
      <c r="AJ10" s="484">
        <f t="shared" si="1"/>
        <v>0</v>
      </c>
      <c r="AK10" s="296">
        <v>0.3333333333333333</v>
      </c>
      <c r="AL10" s="297">
        <v>0.16666666666666666</v>
      </c>
      <c r="AM10" s="512">
        <v>0.04</v>
      </c>
      <c r="AN10" s="298">
        <v>0.31</v>
      </c>
      <c r="AO10" s="299">
        <v>0.23</v>
      </c>
      <c r="AP10" s="568"/>
    </row>
    <row r="11" spans="1:42" s="3" customFormat="1" ht="13.5" customHeight="1">
      <c r="A11" s="616"/>
      <c r="B11" s="454">
        <v>6</v>
      </c>
      <c r="C11" s="283"/>
      <c r="D11" s="284"/>
      <c r="E11" s="284"/>
      <c r="F11" s="284"/>
      <c r="G11" s="284"/>
      <c r="H11" s="285">
        <v>1</v>
      </c>
      <c r="I11" s="279">
        <f t="shared" si="2"/>
        <v>1</v>
      </c>
      <c r="J11" s="300">
        <v>0</v>
      </c>
      <c r="K11" s="285">
        <v>0</v>
      </c>
      <c r="L11" s="283">
        <v>9</v>
      </c>
      <c r="M11" s="284">
        <v>9</v>
      </c>
      <c r="N11" s="285">
        <v>12</v>
      </c>
      <c r="O11" s="273">
        <f t="shared" si="0"/>
        <v>0.16666666666666666</v>
      </c>
      <c r="P11" s="286">
        <v>0</v>
      </c>
      <c r="Q11" s="287">
        <v>0</v>
      </c>
      <c r="R11" s="504">
        <v>0.02</v>
      </c>
      <c r="S11" s="288">
        <v>0.02</v>
      </c>
      <c r="T11" s="289">
        <v>0.02</v>
      </c>
      <c r="U11" s="567"/>
      <c r="V11" s="616"/>
      <c r="W11" s="454">
        <v>6</v>
      </c>
      <c r="X11" s="283"/>
      <c r="Y11" s="284"/>
      <c r="Z11" s="284"/>
      <c r="AA11" s="284"/>
      <c r="AB11" s="284"/>
      <c r="AC11" s="285"/>
      <c r="AD11" s="279">
        <f t="shared" si="3"/>
        <v>0</v>
      </c>
      <c r="AE11" s="300">
        <v>0</v>
      </c>
      <c r="AF11" s="285">
        <v>1</v>
      </c>
      <c r="AG11" s="283">
        <v>11</v>
      </c>
      <c r="AH11" s="284">
        <v>147</v>
      </c>
      <c r="AI11" s="285">
        <v>88</v>
      </c>
      <c r="AJ11" s="273">
        <f t="shared" si="1"/>
        <v>0</v>
      </c>
      <c r="AK11" s="286">
        <v>0</v>
      </c>
      <c r="AL11" s="287">
        <v>0.16666666666666666</v>
      </c>
      <c r="AM11" s="504">
        <v>0.02</v>
      </c>
      <c r="AN11" s="288">
        <v>0.31</v>
      </c>
      <c r="AO11" s="289">
        <v>0.18</v>
      </c>
      <c r="AP11" s="211"/>
    </row>
    <row r="12" spans="1:42" s="3" customFormat="1" ht="13.5" customHeight="1">
      <c r="A12" s="616"/>
      <c r="B12" s="454">
        <v>7</v>
      </c>
      <c r="C12" s="283"/>
      <c r="D12" s="284"/>
      <c r="E12" s="284"/>
      <c r="F12" s="284"/>
      <c r="G12" s="284"/>
      <c r="H12" s="285"/>
      <c r="I12" s="279">
        <f t="shared" si="2"/>
        <v>0</v>
      </c>
      <c r="J12" s="300">
        <v>0</v>
      </c>
      <c r="K12" s="285">
        <v>0</v>
      </c>
      <c r="L12" s="283">
        <v>12</v>
      </c>
      <c r="M12" s="284">
        <v>11</v>
      </c>
      <c r="N12" s="285">
        <v>6</v>
      </c>
      <c r="O12" s="273">
        <f t="shared" si="0"/>
        <v>0</v>
      </c>
      <c r="P12" s="286">
        <v>0</v>
      </c>
      <c r="Q12" s="287">
        <v>0</v>
      </c>
      <c r="R12" s="504">
        <v>0.03</v>
      </c>
      <c r="S12" s="288">
        <v>0.02</v>
      </c>
      <c r="T12" s="289">
        <v>0.01</v>
      </c>
      <c r="U12" s="567"/>
      <c r="V12" s="616"/>
      <c r="W12" s="454">
        <v>7</v>
      </c>
      <c r="X12" s="283"/>
      <c r="Y12" s="284"/>
      <c r="Z12" s="284"/>
      <c r="AA12" s="284"/>
      <c r="AB12" s="284"/>
      <c r="AC12" s="285"/>
      <c r="AD12" s="279">
        <f>SUM(X12:AC12)</f>
        <v>0</v>
      </c>
      <c r="AE12" s="300">
        <v>4</v>
      </c>
      <c r="AF12" s="285">
        <v>1</v>
      </c>
      <c r="AG12" s="283">
        <v>12</v>
      </c>
      <c r="AH12" s="284">
        <v>144</v>
      </c>
      <c r="AI12" s="285">
        <v>64</v>
      </c>
      <c r="AJ12" s="273">
        <f t="shared" si="1"/>
        <v>0</v>
      </c>
      <c r="AK12" s="286">
        <v>0.6666666666666666</v>
      </c>
      <c r="AL12" s="287">
        <v>0.16666666666666666</v>
      </c>
      <c r="AM12" s="504">
        <v>0.03</v>
      </c>
      <c r="AN12" s="288">
        <v>0.3</v>
      </c>
      <c r="AO12" s="289">
        <v>0.13</v>
      </c>
      <c r="AP12" s="211"/>
    </row>
    <row r="13" spans="1:42" s="3" customFormat="1" ht="13.5" customHeight="1">
      <c r="A13" s="617"/>
      <c r="B13" s="456">
        <v>8</v>
      </c>
      <c r="C13" s="301"/>
      <c r="D13" s="302"/>
      <c r="E13" s="302"/>
      <c r="F13" s="302"/>
      <c r="G13" s="302"/>
      <c r="H13" s="303"/>
      <c r="I13" s="331">
        <f t="shared" si="2"/>
        <v>0</v>
      </c>
      <c r="J13" s="304">
        <v>0</v>
      </c>
      <c r="K13" s="303">
        <v>0</v>
      </c>
      <c r="L13" s="301">
        <v>8</v>
      </c>
      <c r="M13" s="302">
        <v>12</v>
      </c>
      <c r="N13" s="303">
        <v>14</v>
      </c>
      <c r="O13" s="291">
        <f t="shared" si="0"/>
        <v>0</v>
      </c>
      <c r="P13" s="305">
        <v>0</v>
      </c>
      <c r="Q13" s="306">
        <v>0</v>
      </c>
      <c r="R13" s="511">
        <v>0.02</v>
      </c>
      <c r="S13" s="307">
        <v>0.03</v>
      </c>
      <c r="T13" s="308">
        <v>0.03</v>
      </c>
      <c r="U13" s="567"/>
      <c r="V13" s="617"/>
      <c r="W13" s="456">
        <v>8</v>
      </c>
      <c r="X13" s="301"/>
      <c r="Y13" s="302"/>
      <c r="Z13" s="302"/>
      <c r="AA13" s="302"/>
      <c r="AB13" s="302"/>
      <c r="AC13" s="303"/>
      <c r="AD13" s="331">
        <f t="shared" si="3"/>
        <v>0</v>
      </c>
      <c r="AE13" s="304">
        <v>4</v>
      </c>
      <c r="AF13" s="303">
        <v>0</v>
      </c>
      <c r="AG13" s="301">
        <v>13</v>
      </c>
      <c r="AH13" s="302">
        <v>192</v>
      </c>
      <c r="AI13" s="303">
        <v>69</v>
      </c>
      <c r="AJ13" s="291">
        <f t="shared" si="1"/>
        <v>0</v>
      </c>
      <c r="AK13" s="305">
        <v>0.6666666666666666</v>
      </c>
      <c r="AL13" s="306">
        <v>0</v>
      </c>
      <c r="AM13" s="511">
        <v>0.03</v>
      </c>
      <c r="AN13" s="307">
        <v>0.4</v>
      </c>
      <c r="AO13" s="308">
        <v>0.14</v>
      </c>
      <c r="AP13" s="211"/>
    </row>
    <row r="14" spans="1:42" s="3" customFormat="1" ht="13.5" customHeight="1">
      <c r="A14" s="616">
        <v>3</v>
      </c>
      <c r="B14" s="454">
        <v>9</v>
      </c>
      <c r="C14" s="283"/>
      <c r="D14" s="284"/>
      <c r="E14" s="284"/>
      <c r="F14" s="284"/>
      <c r="G14" s="284"/>
      <c r="H14" s="285"/>
      <c r="I14" s="279">
        <f t="shared" si="2"/>
        <v>0</v>
      </c>
      <c r="J14" s="300">
        <v>0</v>
      </c>
      <c r="K14" s="285">
        <v>0</v>
      </c>
      <c r="L14" s="283">
        <v>9</v>
      </c>
      <c r="M14" s="284">
        <v>8</v>
      </c>
      <c r="N14" s="285">
        <v>13</v>
      </c>
      <c r="O14" s="273">
        <f t="shared" si="0"/>
        <v>0</v>
      </c>
      <c r="P14" s="286">
        <v>0</v>
      </c>
      <c r="Q14" s="287">
        <v>0</v>
      </c>
      <c r="R14" s="504">
        <v>0.02</v>
      </c>
      <c r="S14" s="288">
        <v>0.02</v>
      </c>
      <c r="T14" s="289">
        <v>0.03</v>
      </c>
      <c r="U14" s="567"/>
      <c r="V14" s="616">
        <v>3</v>
      </c>
      <c r="W14" s="454">
        <v>9</v>
      </c>
      <c r="X14" s="283"/>
      <c r="Y14" s="284"/>
      <c r="Z14" s="284"/>
      <c r="AA14" s="284"/>
      <c r="AB14" s="284"/>
      <c r="AC14" s="285"/>
      <c r="AD14" s="279">
        <f t="shared" si="3"/>
        <v>0</v>
      </c>
      <c r="AE14" s="300">
        <v>2</v>
      </c>
      <c r="AF14" s="285">
        <v>2</v>
      </c>
      <c r="AG14" s="283">
        <v>19</v>
      </c>
      <c r="AH14" s="284">
        <v>175</v>
      </c>
      <c r="AI14" s="285">
        <v>97</v>
      </c>
      <c r="AJ14" s="273">
        <f t="shared" si="1"/>
        <v>0</v>
      </c>
      <c r="AK14" s="286">
        <v>0.3333333333333333</v>
      </c>
      <c r="AL14" s="287">
        <v>0.3333333333333333</v>
      </c>
      <c r="AM14" s="504">
        <v>0.04</v>
      </c>
      <c r="AN14" s="288">
        <v>0.37</v>
      </c>
      <c r="AO14" s="289">
        <v>0.2</v>
      </c>
      <c r="AP14" s="211"/>
    </row>
    <row r="15" spans="1:42" s="3" customFormat="1" ht="13.5" customHeight="1">
      <c r="A15" s="616"/>
      <c r="B15" s="459">
        <v>10</v>
      </c>
      <c r="C15" s="283"/>
      <c r="D15" s="284"/>
      <c r="E15" s="284"/>
      <c r="F15" s="284"/>
      <c r="G15" s="284"/>
      <c r="H15" s="285"/>
      <c r="I15" s="279">
        <f t="shared" si="2"/>
        <v>0</v>
      </c>
      <c r="J15" s="300">
        <v>0</v>
      </c>
      <c r="K15" s="285">
        <v>0</v>
      </c>
      <c r="L15" s="283">
        <v>5</v>
      </c>
      <c r="M15" s="284">
        <v>10</v>
      </c>
      <c r="N15" s="285">
        <v>8</v>
      </c>
      <c r="O15" s="273">
        <f t="shared" si="0"/>
        <v>0</v>
      </c>
      <c r="P15" s="286">
        <v>0</v>
      </c>
      <c r="Q15" s="287">
        <v>0</v>
      </c>
      <c r="R15" s="504">
        <v>0.01</v>
      </c>
      <c r="S15" s="288">
        <v>0.02</v>
      </c>
      <c r="T15" s="289">
        <v>0.02</v>
      </c>
      <c r="U15" s="567"/>
      <c r="V15" s="616"/>
      <c r="W15" s="459">
        <v>10</v>
      </c>
      <c r="X15" s="283"/>
      <c r="Y15" s="284"/>
      <c r="Z15" s="284"/>
      <c r="AA15" s="284"/>
      <c r="AB15" s="284"/>
      <c r="AC15" s="285"/>
      <c r="AD15" s="279">
        <f t="shared" si="3"/>
        <v>0</v>
      </c>
      <c r="AE15" s="300">
        <v>2</v>
      </c>
      <c r="AF15" s="285">
        <v>1</v>
      </c>
      <c r="AG15" s="283">
        <v>26</v>
      </c>
      <c r="AH15" s="284">
        <v>172</v>
      </c>
      <c r="AI15" s="285">
        <v>69</v>
      </c>
      <c r="AJ15" s="273">
        <f t="shared" si="1"/>
        <v>0</v>
      </c>
      <c r="AK15" s="286">
        <v>0.3333333333333333</v>
      </c>
      <c r="AL15" s="287">
        <v>0.16666666666666666</v>
      </c>
      <c r="AM15" s="504">
        <v>0.05</v>
      </c>
      <c r="AN15" s="288">
        <v>0.36</v>
      </c>
      <c r="AO15" s="289">
        <v>0.14</v>
      </c>
      <c r="AP15" s="211"/>
    </row>
    <row r="16" spans="1:42" s="3" customFormat="1" ht="13.5" customHeight="1">
      <c r="A16" s="616"/>
      <c r="B16" s="454">
        <v>11</v>
      </c>
      <c r="C16" s="283"/>
      <c r="D16" s="284"/>
      <c r="E16" s="284"/>
      <c r="F16" s="284"/>
      <c r="G16" s="284"/>
      <c r="H16" s="285"/>
      <c r="I16" s="279">
        <f t="shared" si="2"/>
        <v>0</v>
      </c>
      <c r="J16" s="300">
        <v>0</v>
      </c>
      <c r="K16" s="285">
        <v>0</v>
      </c>
      <c r="L16" s="283">
        <v>11</v>
      </c>
      <c r="M16" s="284">
        <v>14</v>
      </c>
      <c r="N16" s="285">
        <v>12</v>
      </c>
      <c r="O16" s="273">
        <f t="shared" si="0"/>
        <v>0</v>
      </c>
      <c r="P16" s="286">
        <v>0</v>
      </c>
      <c r="Q16" s="287">
        <v>0</v>
      </c>
      <c r="R16" s="504">
        <v>0.02</v>
      </c>
      <c r="S16" s="288">
        <v>0.03</v>
      </c>
      <c r="T16" s="289">
        <v>0.03</v>
      </c>
      <c r="U16" s="567"/>
      <c r="V16" s="616"/>
      <c r="W16" s="454">
        <v>11</v>
      </c>
      <c r="X16" s="283"/>
      <c r="Y16" s="284"/>
      <c r="Z16" s="284"/>
      <c r="AA16" s="284"/>
      <c r="AB16" s="284"/>
      <c r="AC16" s="285"/>
      <c r="AD16" s="279">
        <f t="shared" si="3"/>
        <v>0</v>
      </c>
      <c r="AE16" s="300">
        <v>3</v>
      </c>
      <c r="AF16" s="285">
        <v>0</v>
      </c>
      <c r="AG16" s="283">
        <v>17</v>
      </c>
      <c r="AH16" s="284">
        <v>212</v>
      </c>
      <c r="AI16" s="285">
        <v>67</v>
      </c>
      <c r="AJ16" s="273">
        <f t="shared" si="1"/>
        <v>0</v>
      </c>
      <c r="AK16" s="286">
        <v>0.5</v>
      </c>
      <c r="AL16" s="287">
        <v>0</v>
      </c>
      <c r="AM16" s="504">
        <v>0.04</v>
      </c>
      <c r="AN16" s="288">
        <v>0.44</v>
      </c>
      <c r="AO16" s="289">
        <v>0.14</v>
      </c>
      <c r="AP16" s="211"/>
    </row>
    <row r="17" spans="1:42" s="3" customFormat="1" ht="13.5" customHeight="1">
      <c r="A17" s="616"/>
      <c r="B17" s="454">
        <v>12</v>
      </c>
      <c r="C17" s="283"/>
      <c r="D17" s="284"/>
      <c r="E17" s="284"/>
      <c r="F17" s="284"/>
      <c r="G17" s="284"/>
      <c r="H17" s="285"/>
      <c r="I17" s="279">
        <f t="shared" si="2"/>
        <v>0</v>
      </c>
      <c r="J17" s="300">
        <v>0</v>
      </c>
      <c r="K17" s="285">
        <v>0</v>
      </c>
      <c r="L17" s="283">
        <v>10</v>
      </c>
      <c r="M17" s="284">
        <v>7</v>
      </c>
      <c r="N17" s="285">
        <v>10</v>
      </c>
      <c r="O17" s="273">
        <f t="shared" si="0"/>
        <v>0</v>
      </c>
      <c r="P17" s="286">
        <v>0</v>
      </c>
      <c r="Q17" s="287">
        <v>0</v>
      </c>
      <c r="R17" s="504">
        <v>0.02</v>
      </c>
      <c r="S17" s="288">
        <v>0.01</v>
      </c>
      <c r="T17" s="289">
        <v>0.02</v>
      </c>
      <c r="U17" s="567"/>
      <c r="V17" s="616"/>
      <c r="W17" s="454">
        <v>12</v>
      </c>
      <c r="X17" s="283"/>
      <c r="Y17" s="284"/>
      <c r="Z17" s="284"/>
      <c r="AA17" s="284"/>
      <c r="AB17" s="284"/>
      <c r="AC17" s="285"/>
      <c r="AD17" s="279">
        <f t="shared" si="3"/>
        <v>0</v>
      </c>
      <c r="AE17" s="300">
        <v>0</v>
      </c>
      <c r="AF17" s="285">
        <v>0</v>
      </c>
      <c r="AG17" s="283">
        <v>9</v>
      </c>
      <c r="AH17" s="284">
        <v>120</v>
      </c>
      <c r="AI17" s="285">
        <v>47</v>
      </c>
      <c r="AJ17" s="273">
        <f t="shared" si="1"/>
        <v>0</v>
      </c>
      <c r="AK17" s="286">
        <v>0</v>
      </c>
      <c r="AL17" s="287">
        <v>0</v>
      </c>
      <c r="AM17" s="504">
        <v>0.02</v>
      </c>
      <c r="AN17" s="288">
        <v>0.25</v>
      </c>
      <c r="AO17" s="289">
        <v>0.1</v>
      </c>
      <c r="AP17" s="211"/>
    </row>
    <row r="18" spans="1:42" s="3" customFormat="1" ht="13.5" customHeight="1">
      <c r="A18" s="618">
        <v>4</v>
      </c>
      <c r="B18" s="453">
        <v>13</v>
      </c>
      <c r="C18" s="292"/>
      <c r="D18" s="293"/>
      <c r="E18" s="293"/>
      <c r="F18" s="293"/>
      <c r="G18" s="293"/>
      <c r="H18" s="294">
        <v>1</v>
      </c>
      <c r="I18" s="483">
        <f t="shared" si="2"/>
        <v>1</v>
      </c>
      <c r="J18" s="295">
        <v>0</v>
      </c>
      <c r="K18" s="294">
        <v>0</v>
      </c>
      <c r="L18" s="292">
        <v>11</v>
      </c>
      <c r="M18" s="293">
        <v>6</v>
      </c>
      <c r="N18" s="294">
        <v>7</v>
      </c>
      <c r="O18" s="484">
        <f t="shared" si="0"/>
        <v>0.16666666666666666</v>
      </c>
      <c r="P18" s="296">
        <v>0</v>
      </c>
      <c r="Q18" s="297">
        <v>0</v>
      </c>
      <c r="R18" s="512">
        <v>0.02</v>
      </c>
      <c r="S18" s="298">
        <v>0.01</v>
      </c>
      <c r="T18" s="299">
        <v>0.01</v>
      </c>
      <c r="U18" s="567"/>
      <c r="V18" s="618">
        <v>4</v>
      </c>
      <c r="W18" s="453">
        <v>13</v>
      </c>
      <c r="X18" s="292"/>
      <c r="Y18" s="293"/>
      <c r="Z18" s="293"/>
      <c r="AA18" s="293"/>
      <c r="AB18" s="293"/>
      <c r="AC18" s="294"/>
      <c r="AD18" s="483">
        <f t="shared" si="3"/>
        <v>0</v>
      </c>
      <c r="AE18" s="295">
        <v>3</v>
      </c>
      <c r="AF18" s="294">
        <v>0</v>
      </c>
      <c r="AG18" s="292">
        <v>14</v>
      </c>
      <c r="AH18" s="293">
        <v>103</v>
      </c>
      <c r="AI18" s="294">
        <v>73</v>
      </c>
      <c r="AJ18" s="484">
        <f t="shared" si="1"/>
        <v>0</v>
      </c>
      <c r="AK18" s="296">
        <v>0.5</v>
      </c>
      <c r="AL18" s="297">
        <v>0</v>
      </c>
      <c r="AM18" s="512">
        <v>0.03</v>
      </c>
      <c r="AN18" s="298">
        <v>0.22</v>
      </c>
      <c r="AO18" s="299">
        <v>0.15</v>
      </c>
      <c r="AP18" s="211"/>
    </row>
    <row r="19" spans="1:42" s="3" customFormat="1" ht="13.5" customHeight="1">
      <c r="A19" s="616"/>
      <c r="B19" s="454">
        <v>14</v>
      </c>
      <c r="C19" s="283"/>
      <c r="D19" s="284"/>
      <c r="E19" s="284">
        <v>1</v>
      </c>
      <c r="F19" s="284"/>
      <c r="G19" s="284"/>
      <c r="H19" s="285"/>
      <c r="I19" s="279">
        <f t="shared" si="2"/>
        <v>1</v>
      </c>
      <c r="J19" s="300">
        <v>0</v>
      </c>
      <c r="K19" s="285">
        <v>0</v>
      </c>
      <c r="L19" s="283">
        <v>10</v>
      </c>
      <c r="M19" s="284">
        <v>7</v>
      </c>
      <c r="N19" s="285">
        <v>8</v>
      </c>
      <c r="O19" s="273">
        <f t="shared" si="0"/>
        <v>0.16666666666666666</v>
      </c>
      <c r="P19" s="286">
        <v>0</v>
      </c>
      <c r="Q19" s="287">
        <v>0</v>
      </c>
      <c r="R19" s="504">
        <v>0.02</v>
      </c>
      <c r="S19" s="288">
        <v>0.01</v>
      </c>
      <c r="T19" s="289">
        <v>0.02</v>
      </c>
      <c r="U19" s="567"/>
      <c r="V19" s="616"/>
      <c r="W19" s="454">
        <v>14</v>
      </c>
      <c r="X19" s="283"/>
      <c r="Y19" s="284"/>
      <c r="Z19" s="284"/>
      <c r="AA19" s="284"/>
      <c r="AB19" s="284"/>
      <c r="AC19" s="285"/>
      <c r="AD19" s="279">
        <f t="shared" si="3"/>
        <v>0</v>
      </c>
      <c r="AE19" s="300">
        <v>0</v>
      </c>
      <c r="AF19" s="285">
        <v>1</v>
      </c>
      <c r="AG19" s="283">
        <v>8</v>
      </c>
      <c r="AH19" s="284">
        <v>109</v>
      </c>
      <c r="AI19" s="285">
        <v>45</v>
      </c>
      <c r="AJ19" s="273">
        <f t="shared" si="1"/>
        <v>0</v>
      </c>
      <c r="AK19" s="286">
        <v>0</v>
      </c>
      <c r="AL19" s="287">
        <v>0.16666666666666666</v>
      </c>
      <c r="AM19" s="504">
        <v>0.02</v>
      </c>
      <c r="AN19" s="288">
        <v>0.23</v>
      </c>
      <c r="AO19" s="289">
        <v>0.09</v>
      </c>
      <c r="AP19" s="211"/>
    </row>
    <row r="20" spans="1:42" s="3" customFormat="1" ht="13.5" customHeight="1">
      <c r="A20" s="616"/>
      <c r="B20" s="454">
        <v>15</v>
      </c>
      <c r="C20" s="283"/>
      <c r="D20" s="284"/>
      <c r="E20" s="284"/>
      <c r="F20" s="284"/>
      <c r="G20" s="284"/>
      <c r="H20" s="285"/>
      <c r="I20" s="279">
        <f t="shared" si="2"/>
        <v>0</v>
      </c>
      <c r="J20" s="300">
        <v>1</v>
      </c>
      <c r="K20" s="285">
        <v>0</v>
      </c>
      <c r="L20" s="283">
        <v>10</v>
      </c>
      <c r="M20" s="284">
        <v>10</v>
      </c>
      <c r="N20" s="285">
        <v>17</v>
      </c>
      <c r="O20" s="273">
        <f t="shared" si="0"/>
        <v>0</v>
      </c>
      <c r="P20" s="286">
        <v>0.16666666666666666</v>
      </c>
      <c r="Q20" s="287">
        <v>0</v>
      </c>
      <c r="R20" s="504">
        <v>0.02</v>
      </c>
      <c r="S20" s="288">
        <v>0.02</v>
      </c>
      <c r="T20" s="289">
        <v>0.04</v>
      </c>
      <c r="U20" s="567"/>
      <c r="V20" s="616"/>
      <c r="W20" s="454">
        <v>15</v>
      </c>
      <c r="X20" s="283"/>
      <c r="Y20" s="284"/>
      <c r="Z20" s="284"/>
      <c r="AA20" s="284"/>
      <c r="AB20" s="284"/>
      <c r="AC20" s="285"/>
      <c r="AD20" s="279">
        <f t="shared" si="3"/>
        <v>0</v>
      </c>
      <c r="AE20" s="300">
        <v>0</v>
      </c>
      <c r="AF20" s="285">
        <v>0</v>
      </c>
      <c r="AG20" s="283">
        <v>12</v>
      </c>
      <c r="AH20" s="284">
        <v>113</v>
      </c>
      <c r="AI20" s="285">
        <v>60</v>
      </c>
      <c r="AJ20" s="273">
        <f t="shared" si="1"/>
        <v>0</v>
      </c>
      <c r="AK20" s="286">
        <v>0</v>
      </c>
      <c r="AL20" s="287">
        <v>0</v>
      </c>
      <c r="AM20" s="504">
        <v>0.03</v>
      </c>
      <c r="AN20" s="288">
        <v>0.24</v>
      </c>
      <c r="AO20" s="289">
        <v>0.13</v>
      </c>
      <c r="AP20" s="211"/>
    </row>
    <row r="21" spans="1:42" s="3" customFormat="1" ht="13.5" customHeight="1">
      <c r="A21" s="616"/>
      <c r="B21" s="454">
        <v>16</v>
      </c>
      <c r="C21" s="283"/>
      <c r="D21" s="284"/>
      <c r="E21" s="284"/>
      <c r="F21" s="284"/>
      <c r="G21" s="284"/>
      <c r="H21" s="285"/>
      <c r="I21" s="279">
        <f t="shared" si="2"/>
        <v>0</v>
      </c>
      <c r="J21" s="300">
        <v>0</v>
      </c>
      <c r="K21" s="285">
        <v>0</v>
      </c>
      <c r="L21" s="283">
        <v>7</v>
      </c>
      <c r="M21" s="284">
        <v>5</v>
      </c>
      <c r="N21" s="285">
        <v>13</v>
      </c>
      <c r="O21" s="273">
        <f t="shared" si="0"/>
        <v>0</v>
      </c>
      <c r="P21" s="286">
        <v>0</v>
      </c>
      <c r="Q21" s="287">
        <v>0</v>
      </c>
      <c r="R21" s="504">
        <v>0.01</v>
      </c>
      <c r="S21" s="288">
        <v>0.01</v>
      </c>
      <c r="T21" s="289">
        <v>0.03</v>
      </c>
      <c r="U21" s="567"/>
      <c r="V21" s="616"/>
      <c r="W21" s="454">
        <v>16</v>
      </c>
      <c r="X21" s="283"/>
      <c r="Y21" s="284"/>
      <c r="Z21" s="284"/>
      <c r="AA21" s="284"/>
      <c r="AB21" s="284"/>
      <c r="AC21" s="285"/>
      <c r="AD21" s="279">
        <f t="shared" si="3"/>
        <v>0</v>
      </c>
      <c r="AE21" s="300">
        <v>0</v>
      </c>
      <c r="AF21" s="285">
        <v>0</v>
      </c>
      <c r="AG21" s="283">
        <v>15</v>
      </c>
      <c r="AH21" s="284">
        <v>91</v>
      </c>
      <c r="AI21" s="285">
        <v>70</v>
      </c>
      <c r="AJ21" s="273">
        <f t="shared" si="1"/>
        <v>0</v>
      </c>
      <c r="AK21" s="286">
        <v>0</v>
      </c>
      <c r="AL21" s="287">
        <v>0</v>
      </c>
      <c r="AM21" s="504">
        <v>0.03</v>
      </c>
      <c r="AN21" s="288">
        <v>0.19</v>
      </c>
      <c r="AO21" s="289">
        <v>0.15</v>
      </c>
      <c r="AP21" s="211"/>
    </row>
    <row r="22" spans="1:42" s="3" customFormat="1" ht="13.5" customHeight="1">
      <c r="A22" s="617"/>
      <c r="B22" s="456">
        <v>17</v>
      </c>
      <c r="C22" s="301"/>
      <c r="D22" s="302"/>
      <c r="E22" s="302"/>
      <c r="F22" s="302"/>
      <c r="G22" s="302"/>
      <c r="H22" s="303"/>
      <c r="I22" s="331">
        <f t="shared" si="2"/>
        <v>0</v>
      </c>
      <c r="J22" s="304">
        <v>0</v>
      </c>
      <c r="K22" s="303">
        <v>1</v>
      </c>
      <c r="L22" s="301">
        <v>9</v>
      </c>
      <c r="M22" s="302">
        <v>11</v>
      </c>
      <c r="N22" s="303">
        <v>11</v>
      </c>
      <c r="O22" s="291">
        <f t="shared" si="0"/>
        <v>0</v>
      </c>
      <c r="P22" s="305">
        <v>0</v>
      </c>
      <c r="Q22" s="306">
        <v>0.16666666666666666</v>
      </c>
      <c r="R22" s="511">
        <v>0.02</v>
      </c>
      <c r="S22" s="307">
        <v>0.02</v>
      </c>
      <c r="T22" s="308">
        <v>0.02</v>
      </c>
      <c r="U22" s="567"/>
      <c r="V22" s="617"/>
      <c r="W22" s="456">
        <v>17</v>
      </c>
      <c r="X22" s="301"/>
      <c r="Y22" s="302"/>
      <c r="Z22" s="302"/>
      <c r="AA22" s="302"/>
      <c r="AB22" s="302"/>
      <c r="AC22" s="303"/>
      <c r="AD22" s="331">
        <f t="shared" si="3"/>
        <v>0</v>
      </c>
      <c r="AE22" s="304">
        <v>0</v>
      </c>
      <c r="AF22" s="303">
        <v>0</v>
      </c>
      <c r="AG22" s="301">
        <v>15</v>
      </c>
      <c r="AH22" s="302">
        <v>111</v>
      </c>
      <c r="AI22" s="303">
        <v>51</v>
      </c>
      <c r="AJ22" s="291">
        <f t="shared" si="1"/>
        <v>0</v>
      </c>
      <c r="AK22" s="305">
        <v>0</v>
      </c>
      <c r="AL22" s="306">
        <v>0</v>
      </c>
      <c r="AM22" s="511">
        <v>0.03</v>
      </c>
      <c r="AN22" s="307">
        <v>0.23</v>
      </c>
      <c r="AO22" s="308">
        <v>0.11</v>
      </c>
      <c r="AP22" s="211"/>
    </row>
    <row r="23" spans="1:42" s="3" customFormat="1" ht="13.5" customHeight="1">
      <c r="A23" s="616">
        <v>5</v>
      </c>
      <c r="B23" s="459">
        <v>18</v>
      </c>
      <c r="C23" s="283"/>
      <c r="D23" s="284"/>
      <c r="E23" s="284"/>
      <c r="F23" s="284"/>
      <c r="G23" s="284"/>
      <c r="H23" s="285"/>
      <c r="I23" s="279">
        <f t="shared" si="2"/>
        <v>0</v>
      </c>
      <c r="J23" s="300">
        <v>0</v>
      </c>
      <c r="K23" s="285">
        <v>0</v>
      </c>
      <c r="L23" s="283">
        <v>3</v>
      </c>
      <c r="M23" s="284">
        <v>5</v>
      </c>
      <c r="N23" s="285">
        <v>6</v>
      </c>
      <c r="O23" s="273">
        <f t="shared" si="0"/>
        <v>0</v>
      </c>
      <c r="P23" s="286">
        <v>0</v>
      </c>
      <c r="Q23" s="287">
        <v>0</v>
      </c>
      <c r="R23" s="504">
        <v>0.01</v>
      </c>
      <c r="S23" s="288">
        <v>0.01</v>
      </c>
      <c r="T23" s="289">
        <v>0.01</v>
      </c>
      <c r="U23" s="567"/>
      <c r="V23" s="618">
        <v>5</v>
      </c>
      <c r="W23" s="472">
        <v>18</v>
      </c>
      <c r="X23" s="292"/>
      <c r="Y23" s="293"/>
      <c r="Z23" s="293"/>
      <c r="AA23" s="293"/>
      <c r="AB23" s="293"/>
      <c r="AC23" s="294"/>
      <c r="AD23" s="483">
        <f t="shared" si="3"/>
        <v>0</v>
      </c>
      <c r="AE23" s="295">
        <v>0</v>
      </c>
      <c r="AF23" s="294">
        <v>3</v>
      </c>
      <c r="AG23" s="292">
        <v>16</v>
      </c>
      <c r="AH23" s="293">
        <v>54</v>
      </c>
      <c r="AI23" s="294">
        <v>63</v>
      </c>
      <c r="AJ23" s="484">
        <f t="shared" si="1"/>
        <v>0</v>
      </c>
      <c r="AK23" s="296">
        <v>0</v>
      </c>
      <c r="AL23" s="297">
        <v>0.5</v>
      </c>
      <c r="AM23" s="512">
        <v>0.03</v>
      </c>
      <c r="AN23" s="298">
        <v>0.11</v>
      </c>
      <c r="AO23" s="299">
        <v>0.13</v>
      </c>
      <c r="AP23" s="211"/>
    </row>
    <row r="24" spans="1:42" s="3" customFormat="1" ht="13.5" customHeight="1">
      <c r="A24" s="616"/>
      <c r="B24" s="459">
        <v>19</v>
      </c>
      <c r="C24" s="283"/>
      <c r="D24" s="284"/>
      <c r="E24" s="284"/>
      <c r="F24" s="284"/>
      <c r="G24" s="284"/>
      <c r="H24" s="285"/>
      <c r="I24" s="279">
        <f t="shared" si="2"/>
        <v>0</v>
      </c>
      <c r="J24" s="300">
        <v>0</v>
      </c>
      <c r="K24" s="285">
        <v>0</v>
      </c>
      <c r="L24" s="283">
        <v>8</v>
      </c>
      <c r="M24" s="284">
        <v>5</v>
      </c>
      <c r="N24" s="285">
        <v>8</v>
      </c>
      <c r="O24" s="273">
        <f t="shared" si="0"/>
        <v>0</v>
      </c>
      <c r="P24" s="286">
        <v>0</v>
      </c>
      <c r="Q24" s="287">
        <v>0</v>
      </c>
      <c r="R24" s="504">
        <v>0.02</v>
      </c>
      <c r="S24" s="288">
        <v>0.01</v>
      </c>
      <c r="T24" s="289">
        <v>0.02</v>
      </c>
      <c r="U24" s="567"/>
      <c r="V24" s="616"/>
      <c r="W24" s="459">
        <v>19</v>
      </c>
      <c r="X24" s="283"/>
      <c r="Y24" s="284"/>
      <c r="Z24" s="284"/>
      <c r="AA24" s="284">
        <v>1</v>
      </c>
      <c r="AB24" s="284"/>
      <c r="AC24" s="285"/>
      <c r="AD24" s="279">
        <f t="shared" si="3"/>
        <v>1</v>
      </c>
      <c r="AE24" s="300">
        <v>0</v>
      </c>
      <c r="AF24" s="285">
        <v>0</v>
      </c>
      <c r="AG24" s="283">
        <v>21</v>
      </c>
      <c r="AH24" s="284">
        <v>36</v>
      </c>
      <c r="AI24" s="285">
        <v>53</v>
      </c>
      <c r="AJ24" s="273">
        <f t="shared" si="1"/>
        <v>0.16666666666666666</v>
      </c>
      <c r="AK24" s="286">
        <v>0</v>
      </c>
      <c r="AL24" s="287">
        <v>0</v>
      </c>
      <c r="AM24" s="504">
        <v>0.04</v>
      </c>
      <c r="AN24" s="288">
        <v>0.08</v>
      </c>
      <c r="AO24" s="289">
        <v>0.11</v>
      </c>
      <c r="AP24" s="211"/>
    </row>
    <row r="25" spans="1:42" s="3" customFormat="1" ht="13.5" customHeight="1">
      <c r="A25" s="616"/>
      <c r="B25" s="459">
        <v>20</v>
      </c>
      <c r="C25" s="283"/>
      <c r="D25" s="284"/>
      <c r="E25" s="284"/>
      <c r="F25" s="284"/>
      <c r="G25" s="284"/>
      <c r="H25" s="285"/>
      <c r="I25" s="279">
        <f t="shared" si="2"/>
        <v>0</v>
      </c>
      <c r="J25" s="300">
        <v>0</v>
      </c>
      <c r="K25" s="285">
        <v>0</v>
      </c>
      <c r="L25" s="283">
        <v>15</v>
      </c>
      <c r="M25" s="284">
        <v>6</v>
      </c>
      <c r="N25" s="285">
        <v>9</v>
      </c>
      <c r="O25" s="273">
        <f t="shared" si="0"/>
        <v>0</v>
      </c>
      <c r="P25" s="286">
        <v>0</v>
      </c>
      <c r="Q25" s="287">
        <v>0</v>
      </c>
      <c r="R25" s="504">
        <v>0.03</v>
      </c>
      <c r="S25" s="288">
        <v>0.01</v>
      </c>
      <c r="T25" s="289">
        <v>0.02</v>
      </c>
      <c r="U25" s="567"/>
      <c r="V25" s="616"/>
      <c r="W25" s="459">
        <v>20</v>
      </c>
      <c r="X25" s="283"/>
      <c r="Y25" s="284"/>
      <c r="Z25" s="284"/>
      <c r="AA25" s="284"/>
      <c r="AB25" s="284"/>
      <c r="AC25" s="285"/>
      <c r="AD25" s="279">
        <f t="shared" si="3"/>
        <v>0</v>
      </c>
      <c r="AE25" s="300">
        <v>0</v>
      </c>
      <c r="AF25" s="285">
        <v>0</v>
      </c>
      <c r="AG25" s="283">
        <v>16</v>
      </c>
      <c r="AH25" s="284">
        <v>50</v>
      </c>
      <c r="AI25" s="285">
        <v>64</v>
      </c>
      <c r="AJ25" s="273">
        <f t="shared" si="1"/>
        <v>0</v>
      </c>
      <c r="AK25" s="286">
        <v>0</v>
      </c>
      <c r="AL25" s="287">
        <v>0</v>
      </c>
      <c r="AM25" s="504">
        <v>0.03</v>
      </c>
      <c r="AN25" s="288">
        <v>0.1</v>
      </c>
      <c r="AO25" s="289">
        <v>0.13</v>
      </c>
      <c r="AP25" s="211"/>
    </row>
    <row r="26" spans="1:42" s="3" customFormat="1" ht="13.5" customHeight="1">
      <c r="A26" s="616"/>
      <c r="B26" s="459">
        <v>21</v>
      </c>
      <c r="C26" s="283"/>
      <c r="D26" s="284"/>
      <c r="E26" s="284"/>
      <c r="F26" s="284"/>
      <c r="G26" s="284"/>
      <c r="H26" s="285"/>
      <c r="I26" s="279">
        <f t="shared" si="2"/>
        <v>0</v>
      </c>
      <c r="J26" s="300">
        <v>0</v>
      </c>
      <c r="K26" s="285">
        <v>0</v>
      </c>
      <c r="L26" s="283">
        <v>11</v>
      </c>
      <c r="M26" s="284">
        <v>5</v>
      </c>
      <c r="N26" s="285">
        <v>11</v>
      </c>
      <c r="O26" s="273">
        <f t="shared" si="0"/>
        <v>0</v>
      </c>
      <c r="P26" s="286">
        <v>0</v>
      </c>
      <c r="Q26" s="287">
        <v>0</v>
      </c>
      <c r="R26" s="504">
        <v>0.02</v>
      </c>
      <c r="S26" s="288">
        <v>0.01</v>
      </c>
      <c r="T26" s="289">
        <v>0.02</v>
      </c>
      <c r="U26" s="567"/>
      <c r="V26" s="617"/>
      <c r="W26" s="455">
        <v>21</v>
      </c>
      <c r="X26" s="301"/>
      <c r="Y26" s="302"/>
      <c r="Z26" s="302"/>
      <c r="AA26" s="302"/>
      <c r="AB26" s="302"/>
      <c r="AC26" s="303"/>
      <c r="AD26" s="331">
        <f t="shared" si="3"/>
        <v>0</v>
      </c>
      <c r="AE26" s="304">
        <v>0</v>
      </c>
      <c r="AF26" s="303">
        <v>0</v>
      </c>
      <c r="AG26" s="301">
        <v>12</v>
      </c>
      <c r="AH26" s="302">
        <v>31</v>
      </c>
      <c r="AI26" s="303">
        <v>48</v>
      </c>
      <c r="AJ26" s="291">
        <f t="shared" si="1"/>
        <v>0</v>
      </c>
      <c r="AK26" s="305">
        <v>0</v>
      </c>
      <c r="AL26" s="306">
        <v>0</v>
      </c>
      <c r="AM26" s="511">
        <v>0.03</v>
      </c>
      <c r="AN26" s="307">
        <v>0.06</v>
      </c>
      <c r="AO26" s="308">
        <v>0.1</v>
      </c>
      <c r="AP26" s="211"/>
    </row>
    <row r="27" spans="1:42" s="3" customFormat="1" ht="13.5" customHeight="1">
      <c r="A27" s="618">
        <v>6</v>
      </c>
      <c r="B27" s="453">
        <v>22</v>
      </c>
      <c r="C27" s="292"/>
      <c r="D27" s="293"/>
      <c r="E27" s="293"/>
      <c r="F27" s="293"/>
      <c r="G27" s="293"/>
      <c r="H27" s="294"/>
      <c r="I27" s="483">
        <f t="shared" si="2"/>
        <v>0</v>
      </c>
      <c r="J27" s="295">
        <v>0</v>
      </c>
      <c r="K27" s="294">
        <v>0</v>
      </c>
      <c r="L27" s="292">
        <v>6</v>
      </c>
      <c r="M27" s="293">
        <v>10</v>
      </c>
      <c r="N27" s="294">
        <v>21</v>
      </c>
      <c r="O27" s="484">
        <f t="shared" si="0"/>
        <v>0</v>
      </c>
      <c r="P27" s="296">
        <v>0</v>
      </c>
      <c r="Q27" s="297">
        <v>0</v>
      </c>
      <c r="R27" s="512">
        <v>0.01</v>
      </c>
      <c r="S27" s="298">
        <v>0.02</v>
      </c>
      <c r="T27" s="299">
        <v>0.04</v>
      </c>
      <c r="U27" s="567"/>
      <c r="V27" s="616">
        <v>6</v>
      </c>
      <c r="W27" s="454">
        <v>22</v>
      </c>
      <c r="X27" s="283"/>
      <c r="Y27" s="284"/>
      <c r="Z27" s="284"/>
      <c r="AA27" s="284"/>
      <c r="AB27" s="284"/>
      <c r="AC27" s="285"/>
      <c r="AD27" s="279">
        <f t="shared" si="3"/>
        <v>0</v>
      </c>
      <c r="AE27" s="300">
        <v>0</v>
      </c>
      <c r="AF27" s="285">
        <v>0</v>
      </c>
      <c r="AG27" s="283">
        <v>22</v>
      </c>
      <c r="AH27" s="284">
        <v>31</v>
      </c>
      <c r="AI27" s="285">
        <v>73</v>
      </c>
      <c r="AJ27" s="273">
        <f t="shared" si="1"/>
        <v>0</v>
      </c>
      <c r="AK27" s="286">
        <v>0</v>
      </c>
      <c r="AL27" s="287">
        <v>0</v>
      </c>
      <c r="AM27" s="504">
        <v>0.05</v>
      </c>
      <c r="AN27" s="288">
        <v>0.06</v>
      </c>
      <c r="AO27" s="289">
        <v>0.15</v>
      </c>
      <c r="AP27" s="211"/>
    </row>
    <row r="28" spans="1:42" s="3" customFormat="1" ht="13.5" customHeight="1">
      <c r="A28" s="616"/>
      <c r="B28" s="454">
        <v>23</v>
      </c>
      <c r="C28" s="283"/>
      <c r="D28" s="284"/>
      <c r="E28" s="284"/>
      <c r="F28" s="284"/>
      <c r="G28" s="284"/>
      <c r="H28" s="285"/>
      <c r="I28" s="279">
        <f t="shared" si="2"/>
        <v>0</v>
      </c>
      <c r="J28" s="300">
        <v>0</v>
      </c>
      <c r="K28" s="285">
        <v>0</v>
      </c>
      <c r="L28" s="283">
        <v>7</v>
      </c>
      <c r="M28" s="284">
        <v>11</v>
      </c>
      <c r="N28" s="285">
        <v>10</v>
      </c>
      <c r="O28" s="273">
        <f t="shared" si="0"/>
        <v>0</v>
      </c>
      <c r="P28" s="286">
        <v>0</v>
      </c>
      <c r="Q28" s="287">
        <v>0</v>
      </c>
      <c r="R28" s="504">
        <v>0.01</v>
      </c>
      <c r="S28" s="288">
        <v>0.02</v>
      </c>
      <c r="T28" s="289">
        <v>0.02</v>
      </c>
      <c r="U28" s="567"/>
      <c r="V28" s="616"/>
      <c r="W28" s="454">
        <v>23</v>
      </c>
      <c r="X28" s="283"/>
      <c r="Y28" s="284"/>
      <c r="Z28" s="284"/>
      <c r="AA28" s="284"/>
      <c r="AB28" s="284"/>
      <c r="AC28" s="285"/>
      <c r="AD28" s="279">
        <f t="shared" si="3"/>
        <v>0</v>
      </c>
      <c r="AE28" s="300">
        <v>0</v>
      </c>
      <c r="AF28" s="285">
        <v>0</v>
      </c>
      <c r="AG28" s="283">
        <v>13</v>
      </c>
      <c r="AH28" s="284">
        <v>38</v>
      </c>
      <c r="AI28" s="285">
        <v>72</v>
      </c>
      <c r="AJ28" s="273">
        <f t="shared" si="1"/>
        <v>0</v>
      </c>
      <c r="AK28" s="286">
        <v>0</v>
      </c>
      <c r="AL28" s="287">
        <v>0</v>
      </c>
      <c r="AM28" s="504">
        <v>0.03</v>
      </c>
      <c r="AN28" s="288">
        <v>0.08</v>
      </c>
      <c r="AO28" s="289">
        <v>0.15</v>
      </c>
      <c r="AP28" s="211"/>
    </row>
    <row r="29" spans="1:42" s="3" customFormat="1" ht="13.5" customHeight="1">
      <c r="A29" s="616"/>
      <c r="B29" s="454">
        <v>24</v>
      </c>
      <c r="C29" s="283"/>
      <c r="D29" s="284"/>
      <c r="E29" s="284"/>
      <c r="F29" s="284"/>
      <c r="G29" s="284"/>
      <c r="H29" s="285">
        <v>1</v>
      </c>
      <c r="I29" s="279">
        <f t="shared" si="2"/>
        <v>1</v>
      </c>
      <c r="J29" s="300">
        <v>0</v>
      </c>
      <c r="K29" s="285">
        <v>0</v>
      </c>
      <c r="L29" s="283">
        <v>9</v>
      </c>
      <c r="M29" s="284">
        <v>13</v>
      </c>
      <c r="N29" s="285">
        <v>11</v>
      </c>
      <c r="O29" s="273">
        <f t="shared" si="0"/>
        <v>0.16666666666666666</v>
      </c>
      <c r="P29" s="286">
        <v>0</v>
      </c>
      <c r="Q29" s="287">
        <v>0</v>
      </c>
      <c r="R29" s="504">
        <v>0.02</v>
      </c>
      <c r="S29" s="288">
        <v>0.03</v>
      </c>
      <c r="T29" s="289">
        <v>0.02</v>
      </c>
      <c r="U29" s="567"/>
      <c r="V29" s="616"/>
      <c r="W29" s="454">
        <v>24</v>
      </c>
      <c r="X29" s="283"/>
      <c r="Y29" s="284"/>
      <c r="Z29" s="284"/>
      <c r="AA29" s="284"/>
      <c r="AB29" s="284"/>
      <c r="AC29" s="285"/>
      <c r="AD29" s="279">
        <f t="shared" si="3"/>
        <v>0</v>
      </c>
      <c r="AE29" s="300">
        <v>0</v>
      </c>
      <c r="AF29" s="285">
        <v>1</v>
      </c>
      <c r="AG29" s="283">
        <v>22</v>
      </c>
      <c r="AH29" s="284">
        <v>41</v>
      </c>
      <c r="AI29" s="285">
        <v>68</v>
      </c>
      <c r="AJ29" s="273">
        <f t="shared" si="1"/>
        <v>0</v>
      </c>
      <c r="AK29" s="286">
        <v>0</v>
      </c>
      <c r="AL29" s="287">
        <v>0.16666666666666666</v>
      </c>
      <c r="AM29" s="504">
        <v>0.05</v>
      </c>
      <c r="AN29" s="288">
        <v>0.09</v>
      </c>
      <c r="AO29" s="289">
        <v>0.14</v>
      </c>
      <c r="AP29" s="211"/>
    </row>
    <row r="30" spans="1:42" s="3" customFormat="1" ht="13.5" customHeight="1">
      <c r="A30" s="617"/>
      <c r="B30" s="456">
        <v>25</v>
      </c>
      <c r="C30" s="301"/>
      <c r="D30" s="302"/>
      <c r="E30" s="302"/>
      <c r="F30" s="302"/>
      <c r="G30" s="302"/>
      <c r="H30" s="303"/>
      <c r="I30" s="331">
        <f t="shared" si="2"/>
        <v>0</v>
      </c>
      <c r="J30" s="304">
        <v>0</v>
      </c>
      <c r="K30" s="303">
        <v>0</v>
      </c>
      <c r="L30" s="301">
        <v>10</v>
      </c>
      <c r="M30" s="302">
        <v>10</v>
      </c>
      <c r="N30" s="303">
        <v>15</v>
      </c>
      <c r="O30" s="291">
        <f t="shared" si="0"/>
        <v>0</v>
      </c>
      <c r="P30" s="305">
        <v>0</v>
      </c>
      <c r="Q30" s="306">
        <v>0</v>
      </c>
      <c r="R30" s="511">
        <v>0.02</v>
      </c>
      <c r="S30" s="307">
        <v>0.02</v>
      </c>
      <c r="T30" s="308">
        <v>0.03</v>
      </c>
      <c r="U30" s="567"/>
      <c r="V30" s="616"/>
      <c r="W30" s="454">
        <v>25</v>
      </c>
      <c r="X30" s="283"/>
      <c r="Y30" s="284"/>
      <c r="Z30" s="284"/>
      <c r="AA30" s="284"/>
      <c r="AB30" s="284"/>
      <c r="AC30" s="285"/>
      <c r="AD30" s="279">
        <f t="shared" si="3"/>
        <v>0</v>
      </c>
      <c r="AE30" s="300">
        <v>0</v>
      </c>
      <c r="AF30" s="285">
        <v>1</v>
      </c>
      <c r="AG30" s="283">
        <v>8</v>
      </c>
      <c r="AH30" s="284">
        <v>23</v>
      </c>
      <c r="AI30" s="285">
        <v>67</v>
      </c>
      <c r="AJ30" s="273">
        <f t="shared" si="1"/>
        <v>0</v>
      </c>
      <c r="AK30" s="286">
        <v>0</v>
      </c>
      <c r="AL30" s="287">
        <v>0.16666666666666666</v>
      </c>
      <c r="AM30" s="504">
        <v>0.02</v>
      </c>
      <c r="AN30" s="288">
        <v>0.05</v>
      </c>
      <c r="AO30" s="289">
        <v>0.14</v>
      </c>
      <c r="AP30" s="211"/>
    </row>
    <row r="31" spans="1:42" s="3" customFormat="1" ht="13.5" customHeight="1">
      <c r="A31" s="616">
        <v>7</v>
      </c>
      <c r="B31" s="454">
        <v>26</v>
      </c>
      <c r="C31" s="283"/>
      <c r="D31" s="284"/>
      <c r="E31" s="284"/>
      <c r="F31" s="284"/>
      <c r="G31" s="284"/>
      <c r="H31" s="285"/>
      <c r="I31" s="279">
        <f t="shared" si="2"/>
        <v>0</v>
      </c>
      <c r="J31" s="300">
        <v>0</v>
      </c>
      <c r="K31" s="285">
        <v>0</v>
      </c>
      <c r="L31" s="283">
        <v>11</v>
      </c>
      <c r="M31" s="284">
        <v>9</v>
      </c>
      <c r="N31" s="285">
        <v>15</v>
      </c>
      <c r="O31" s="273">
        <f t="shared" si="0"/>
        <v>0</v>
      </c>
      <c r="P31" s="286">
        <v>0</v>
      </c>
      <c r="Q31" s="287">
        <v>0</v>
      </c>
      <c r="R31" s="504">
        <v>0.02</v>
      </c>
      <c r="S31" s="288">
        <v>0.02</v>
      </c>
      <c r="T31" s="289">
        <v>0.03</v>
      </c>
      <c r="U31" s="567"/>
      <c r="V31" s="618">
        <v>7</v>
      </c>
      <c r="W31" s="453">
        <v>26</v>
      </c>
      <c r="X31" s="292"/>
      <c r="Y31" s="293"/>
      <c r="Z31" s="293"/>
      <c r="AA31" s="293"/>
      <c r="AB31" s="293"/>
      <c r="AC31" s="294"/>
      <c r="AD31" s="483">
        <f t="shared" si="3"/>
        <v>0</v>
      </c>
      <c r="AE31" s="295">
        <v>0</v>
      </c>
      <c r="AF31" s="294">
        <v>0</v>
      </c>
      <c r="AG31" s="292">
        <v>21</v>
      </c>
      <c r="AH31" s="293">
        <v>23</v>
      </c>
      <c r="AI31" s="294">
        <v>95</v>
      </c>
      <c r="AJ31" s="484">
        <f t="shared" si="1"/>
        <v>0</v>
      </c>
      <c r="AK31" s="296">
        <v>0</v>
      </c>
      <c r="AL31" s="297">
        <v>0</v>
      </c>
      <c r="AM31" s="512">
        <v>0.04</v>
      </c>
      <c r="AN31" s="298">
        <v>0.05</v>
      </c>
      <c r="AO31" s="299">
        <v>0.2</v>
      </c>
      <c r="AP31" s="211"/>
    </row>
    <row r="32" spans="1:42" s="3" customFormat="1" ht="13.5" customHeight="1">
      <c r="A32" s="616"/>
      <c r="B32" s="454">
        <v>27</v>
      </c>
      <c r="C32" s="283"/>
      <c r="D32" s="284"/>
      <c r="E32" s="284"/>
      <c r="F32" s="284"/>
      <c r="G32" s="284"/>
      <c r="H32" s="285"/>
      <c r="I32" s="279">
        <f t="shared" si="2"/>
        <v>0</v>
      </c>
      <c r="J32" s="300">
        <v>0</v>
      </c>
      <c r="K32" s="285">
        <v>0</v>
      </c>
      <c r="L32" s="283">
        <v>13</v>
      </c>
      <c r="M32" s="284">
        <v>17</v>
      </c>
      <c r="N32" s="285">
        <v>17</v>
      </c>
      <c r="O32" s="273">
        <f t="shared" si="0"/>
        <v>0</v>
      </c>
      <c r="P32" s="286">
        <v>0</v>
      </c>
      <c r="Q32" s="287">
        <v>0</v>
      </c>
      <c r="R32" s="504">
        <v>0.03</v>
      </c>
      <c r="S32" s="288">
        <v>0.04</v>
      </c>
      <c r="T32" s="289">
        <v>0.04</v>
      </c>
      <c r="U32" s="567"/>
      <c r="V32" s="616"/>
      <c r="W32" s="454">
        <v>27</v>
      </c>
      <c r="X32" s="283"/>
      <c r="Y32" s="284"/>
      <c r="Z32" s="284"/>
      <c r="AA32" s="284"/>
      <c r="AB32" s="284"/>
      <c r="AC32" s="285"/>
      <c r="AD32" s="279">
        <f t="shared" si="3"/>
        <v>0</v>
      </c>
      <c r="AE32" s="300">
        <v>1</v>
      </c>
      <c r="AF32" s="285">
        <v>0</v>
      </c>
      <c r="AG32" s="283">
        <v>13</v>
      </c>
      <c r="AH32" s="284">
        <v>26</v>
      </c>
      <c r="AI32" s="285">
        <v>78</v>
      </c>
      <c r="AJ32" s="273">
        <f t="shared" si="1"/>
        <v>0</v>
      </c>
      <c r="AK32" s="286">
        <v>0.16666666666666666</v>
      </c>
      <c r="AL32" s="287">
        <v>0</v>
      </c>
      <c r="AM32" s="504">
        <v>0.03</v>
      </c>
      <c r="AN32" s="288">
        <v>0.05</v>
      </c>
      <c r="AO32" s="289">
        <v>0.16</v>
      </c>
      <c r="AP32" s="211"/>
    </row>
    <row r="33" spans="1:42" s="3" customFormat="1" ht="13.5" customHeight="1">
      <c r="A33" s="616"/>
      <c r="B33" s="454">
        <v>28</v>
      </c>
      <c r="C33" s="283"/>
      <c r="D33" s="284"/>
      <c r="E33" s="284"/>
      <c r="F33" s="284"/>
      <c r="G33" s="284"/>
      <c r="H33" s="285"/>
      <c r="I33" s="279">
        <f t="shared" si="2"/>
        <v>0</v>
      </c>
      <c r="J33" s="300">
        <v>0</v>
      </c>
      <c r="K33" s="285">
        <v>0</v>
      </c>
      <c r="L33" s="283">
        <v>13</v>
      </c>
      <c r="M33" s="284">
        <v>9</v>
      </c>
      <c r="N33" s="285">
        <v>27</v>
      </c>
      <c r="O33" s="273">
        <f t="shared" si="0"/>
        <v>0</v>
      </c>
      <c r="P33" s="286">
        <v>0</v>
      </c>
      <c r="Q33" s="287">
        <v>0</v>
      </c>
      <c r="R33" s="504">
        <v>0.03</v>
      </c>
      <c r="S33" s="288">
        <v>0.02</v>
      </c>
      <c r="T33" s="289">
        <v>0.06</v>
      </c>
      <c r="U33" s="567"/>
      <c r="V33" s="616"/>
      <c r="W33" s="454">
        <v>28</v>
      </c>
      <c r="X33" s="283"/>
      <c r="Y33" s="284"/>
      <c r="Z33" s="284"/>
      <c r="AA33" s="284"/>
      <c r="AB33" s="284"/>
      <c r="AC33" s="285"/>
      <c r="AD33" s="279">
        <f t="shared" si="3"/>
        <v>0</v>
      </c>
      <c r="AE33" s="300">
        <v>0</v>
      </c>
      <c r="AF33" s="285">
        <v>0</v>
      </c>
      <c r="AG33" s="283">
        <v>8</v>
      </c>
      <c r="AH33" s="284">
        <v>26</v>
      </c>
      <c r="AI33" s="285">
        <v>73</v>
      </c>
      <c r="AJ33" s="273">
        <f t="shared" si="1"/>
        <v>0</v>
      </c>
      <c r="AK33" s="286">
        <v>0</v>
      </c>
      <c r="AL33" s="287">
        <v>0</v>
      </c>
      <c r="AM33" s="504">
        <v>0.02</v>
      </c>
      <c r="AN33" s="288">
        <v>0.05</v>
      </c>
      <c r="AO33" s="289">
        <v>0.15</v>
      </c>
      <c r="AP33" s="211"/>
    </row>
    <row r="34" spans="1:42" s="3" customFormat="1" ht="13.5" customHeight="1">
      <c r="A34" s="616"/>
      <c r="B34" s="454">
        <v>29</v>
      </c>
      <c r="C34" s="283"/>
      <c r="D34" s="284"/>
      <c r="E34" s="284"/>
      <c r="F34" s="284"/>
      <c r="G34" s="284"/>
      <c r="H34" s="285"/>
      <c r="I34" s="279">
        <f t="shared" si="2"/>
        <v>0</v>
      </c>
      <c r="J34" s="300">
        <v>0</v>
      </c>
      <c r="K34" s="285">
        <v>0</v>
      </c>
      <c r="L34" s="283">
        <v>7</v>
      </c>
      <c r="M34" s="284">
        <v>12</v>
      </c>
      <c r="N34" s="285">
        <v>17</v>
      </c>
      <c r="O34" s="273">
        <f t="shared" si="0"/>
        <v>0</v>
      </c>
      <c r="P34" s="286">
        <v>0</v>
      </c>
      <c r="Q34" s="287">
        <v>0</v>
      </c>
      <c r="R34" s="504">
        <v>0.01</v>
      </c>
      <c r="S34" s="288">
        <v>0.03</v>
      </c>
      <c r="T34" s="289">
        <v>0.04</v>
      </c>
      <c r="U34" s="567"/>
      <c r="V34" s="616"/>
      <c r="W34" s="454">
        <v>29</v>
      </c>
      <c r="X34" s="283"/>
      <c r="Y34" s="284"/>
      <c r="Z34" s="284"/>
      <c r="AA34" s="284"/>
      <c r="AB34" s="284"/>
      <c r="AC34" s="285"/>
      <c r="AD34" s="279">
        <f t="shared" si="3"/>
        <v>0</v>
      </c>
      <c r="AE34" s="300">
        <v>0</v>
      </c>
      <c r="AF34" s="285">
        <v>4</v>
      </c>
      <c r="AG34" s="283">
        <v>13</v>
      </c>
      <c r="AH34" s="284">
        <v>25</v>
      </c>
      <c r="AI34" s="285">
        <v>79</v>
      </c>
      <c r="AJ34" s="273">
        <f t="shared" si="1"/>
        <v>0</v>
      </c>
      <c r="AK34" s="286">
        <v>0</v>
      </c>
      <c r="AL34" s="287">
        <v>0.6666666666666666</v>
      </c>
      <c r="AM34" s="504">
        <v>0.03</v>
      </c>
      <c r="AN34" s="288">
        <v>0.05</v>
      </c>
      <c r="AO34" s="289">
        <v>0.17</v>
      </c>
      <c r="AP34" s="211"/>
    </row>
    <row r="35" spans="1:42" s="3" customFormat="1" ht="13.5" customHeight="1">
      <c r="A35" s="616"/>
      <c r="B35" s="454">
        <v>30</v>
      </c>
      <c r="C35" s="283"/>
      <c r="D35" s="284"/>
      <c r="E35" s="284"/>
      <c r="F35" s="284"/>
      <c r="G35" s="284"/>
      <c r="H35" s="285"/>
      <c r="I35" s="279">
        <f t="shared" si="2"/>
        <v>0</v>
      </c>
      <c r="J35" s="300">
        <v>0</v>
      </c>
      <c r="K35" s="285">
        <v>0</v>
      </c>
      <c r="L35" s="283">
        <v>4</v>
      </c>
      <c r="M35" s="284">
        <v>10</v>
      </c>
      <c r="N35" s="285">
        <v>21</v>
      </c>
      <c r="O35" s="273">
        <f t="shared" si="0"/>
        <v>0</v>
      </c>
      <c r="P35" s="286">
        <v>0</v>
      </c>
      <c r="Q35" s="287">
        <v>0</v>
      </c>
      <c r="R35" s="504">
        <v>0.01</v>
      </c>
      <c r="S35" s="288">
        <v>0.02</v>
      </c>
      <c r="T35" s="289">
        <v>0.04</v>
      </c>
      <c r="U35" s="567"/>
      <c r="V35" s="617"/>
      <c r="W35" s="456">
        <v>30</v>
      </c>
      <c r="X35" s="301"/>
      <c r="Y35" s="302"/>
      <c r="Z35" s="302"/>
      <c r="AA35" s="302"/>
      <c r="AB35" s="302"/>
      <c r="AC35" s="303"/>
      <c r="AD35" s="331">
        <f t="shared" si="3"/>
        <v>0</v>
      </c>
      <c r="AE35" s="304">
        <v>0</v>
      </c>
      <c r="AF35" s="303">
        <v>2</v>
      </c>
      <c r="AG35" s="301">
        <v>11</v>
      </c>
      <c r="AH35" s="302">
        <v>29</v>
      </c>
      <c r="AI35" s="303">
        <v>88</v>
      </c>
      <c r="AJ35" s="291">
        <f t="shared" si="1"/>
        <v>0</v>
      </c>
      <c r="AK35" s="305">
        <v>0</v>
      </c>
      <c r="AL35" s="306">
        <v>0.3333333333333333</v>
      </c>
      <c r="AM35" s="511">
        <v>0.02</v>
      </c>
      <c r="AN35" s="307">
        <v>0.06</v>
      </c>
      <c r="AO35" s="308">
        <v>0.18</v>
      </c>
      <c r="AP35" s="211"/>
    </row>
    <row r="36" spans="1:42" s="3" customFormat="1" ht="13.5" customHeight="1">
      <c r="A36" s="618">
        <v>8</v>
      </c>
      <c r="B36" s="453">
        <v>31</v>
      </c>
      <c r="C36" s="292"/>
      <c r="D36" s="293"/>
      <c r="E36" s="293"/>
      <c r="F36" s="293"/>
      <c r="G36" s="293"/>
      <c r="H36" s="294"/>
      <c r="I36" s="483">
        <f t="shared" si="2"/>
        <v>0</v>
      </c>
      <c r="J36" s="295">
        <v>0</v>
      </c>
      <c r="K36" s="294">
        <v>0</v>
      </c>
      <c r="L36" s="292">
        <v>3</v>
      </c>
      <c r="M36" s="293">
        <v>4</v>
      </c>
      <c r="N36" s="294">
        <v>16</v>
      </c>
      <c r="O36" s="484">
        <f t="shared" si="0"/>
        <v>0</v>
      </c>
      <c r="P36" s="296">
        <v>0</v>
      </c>
      <c r="Q36" s="297">
        <v>0</v>
      </c>
      <c r="R36" s="512">
        <v>0.01</v>
      </c>
      <c r="S36" s="298">
        <v>0.01</v>
      </c>
      <c r="T36" s="299">
        <v>0.03</v>
      </c>
      <c r="U36" s="567"/>
      <c r="V36" s="616">
        <v>8</v>
      </c>
      <c r="W36" s="454">
        <v>31</v>
      </c>
      <c r="X36" s="283"/>
      <c r="Y36" s="284"/>
      <c r="Z36" s="284"/>
      <c r="AA36" s="284"/>
      <c r="AB36" s="284"/>
      <c r="AC36" s="285"/>
      <c r="AD36" s="279">
        <f t="shared" si="3"/>
        <v>0</v>
      </c>
      <c r="AE36" s="300">
        <v>1</v>
      </c>
      <c r="AF36" s="285">
        <v>1</v>
      </c>
      <c r="AG36" s="283">
        <v>13</v>
      </c>
      <c r="AH36" s="284">
        <v>41</v>
      </c>
      <c r="AI36" s="285">
        <v>80</v>
      </c>
      <c r="AJ36" s="273">
        <f t="shared" si="1"/>
        <v>0</v>
      </c>
      <c r="AK36" s="286">
        <v>0.16666666666666666</v>
      </c>
      <c r="AL36" s="287">
        <v>0.16666666666666666</v>
      </c>
      <c r="AM36" s="504">
        <v>0.03</v>
      </c>
      <c r="AN36" s="288">
        <v>0.09</v>
      </c>
      <c r="AO36" s="289">
        <v>0.17</v>
      </c>
      <c r="AP36" s="211"/>
    </row>
    <row r="37" spans="1:42" s="3" customFormat="1" ht="13.5" customHeight="1">
      <c r="A37" s="616"/>
      <c r="B37" s="459">
        <v>32</v>
      </c>
      <c r="C37" s="283"/>
      <c r="D37" s="284"/>
      <c r="E37" s="284"/>
      <c r="F37" s="284"/>
      <c r="G37" s="284"/>
      <c r="H37" s="285"/>
      <c r="I37" s="279">
        <f t="shared" si="2"/>
        <v>0</v>
      </c>
      <c r="J37" s="300">
        <v>0</v>
      </c>
      <c r="K37" s="285">
        <v>0</v>
      </c>
      <c r="L37" s="283">
        <v>8</v>
      </c>
      <c r="M37" s="284">
        <v>9</v>
      </c>
      <c r="N37" s="285">
        <v>15</v>
      </c>
      <c r="O37" s="273">
        <f t="shared" si="0"/>
        <v>0</v>
      </c>
      <c r="P37" s="286">
        <v>0</v>
      </c>
      <c r="Q37" s="287">
        <v>0</v>
      </c>
      <c r="R37" s="504">
        <v>0.02</v>
      </c>
      <c r="S37" s="288">
        <v>0.02</v>
      </c>
      <c r="T37" s="289">
        <v>0.03</v>
      </c>
      <c r="U37" s="567"/>
      <c r="V37" s="616"/>
      <c r="W37" s="459">
        <v>32</v>
      </c>
      <c r="X37" s="283"/>
      <c r="Y37" s="284"/>
      <c r="Z37" s="284"/>
      <c r="AA37" s="284"/>
      <c r="AB37" s="284"/>
      <c r="AC37" s="285"/>
      <c r="AD37" s="279">
        <f t="shared" si="3"/>
        <v>0</v>
      </c>
      <c r="AE37" s="300">
        <v>0</v>
      </c>
      <c r="AF37" s="285">
        <v>1</v>
      </c>
      <c r="AG37" s="283">
        <v>14</v>
      </c>
      <c r="AH37" s="284">
        <v>52</v>
      </c>
      <c r="AI37" s="285">
        <v>87</v>
      </c>
      <c r="AJ37" s="273">
        <f t="shared" si="1"/>
        <v>0</v>
      </c>
      <c r="AK37" s="286">
        <v>0</v>
      </c>
      <c r="AL37" s="287">
        <v>0.16666666666666666</v>
      </c>
      <c r="AM37" s="504">
        <v>0.03</v>
      </c>
      <c r="AN37" s="288">
        <v>0.11</v>
      </c>
      <c r="AO37" s="289">
        <v>0.18</v>
      </c>
      <c r="AP37" s="211"/>
    </row>
    <row r="38" spans="1:42" s="3" customFormat="1" ht="13.5" customHeight="1">
      <c r="A38" s="616"/>
      <c r="B38" s="454">
        <v>33</v>
      </c>
      <c r="C38" s="283"/>
      <c r="D38" s="284"/>
      <c r="E38" s="284"/>
      <c r="F38" s="284"/>
      <c r="G38" s="284"/>
      <c r="H38" s="285"/>
      <c r="I38" s="279">
        <f t="shared" si="2"/>
        <v>0</v>
      </c>
      <c r="J38" s="300">
        <v>0</v>
      </c>
      <c r="K38" s="285">
        <v>0</v>
      </c>
      <c r="L38" s="283">
        <v>9</v>
      </c>
      <c r="M38" s="284">
        <v>9</v>
      </c>
      <c r="N38" s="285">
        <v>28</v>
      </c>
      <c r="O38" s="273">
        <f aca="true" t="shared" si="4" ref="O38:O57">I38/6</f>
        <v>0</v>
      </c>
      <c r="P38" s="286">
        <v>0</v>
      </c>
      <c r="Q38" s="287">
        <v>0</v>
      </c>
      <c r="R38" s="504">
        <v>0.02</v>
      </c>
      <c r="S38" s="288">
        <v>0.02</v>
      </c>
      <c r="T38" s="289">
        <v>0.06</v>
      </c>
      <c r="U38" s="567"/>
      <c r="V38" s="616"/>
      <c r="W38" s="454">
        <v>33</v>
      </c>
      <c r="X38" s="283"/>
      <c r="Y38" s="284"/>
      <c r="Z38" s="284"/>
      <c r="AA38" s="284"/>
      <c r="AB38" s="284"/>
      <c r="AC38" s="285"/>
      <c r="AD38" s="279">
        <f t="shared" si="3"/>
        <v>0</v>
      </c>
      <c r="AE38" s="300">
        <v>0</v>
      </c>
      <c r="AF38" s="285">
        <v>1</v>
      </c>
      <c r="AG38" s="283">
        <v>17</v>
      </c>
      <c r="AH38" s="284">
        <v>25</v>
      </c>
      <c r="AI38" s="285">
        <v>95</v>
      </c>
      <c r="AJ38" s="273">
        <f t="shared" si="1"/>
        <v>0</v>
      </c>
      <c r="AK38" s="286">
        <v>0</v>
      </c>
      <c r="AL38" s="287">
        <v>0.16666666666666666</v>
      </c>
      <c r="AM38" s="504">
        <v>0.04</v>
      </c>
      <c r="AN38" s="288">
        <v>0.05</v>
      </c>
      <c r="AO38" s="289">
        <v>0.2</v>
      </c>
      <c r="AP38" s="211"/>
    </row>
    <row r="39" spans="1:42" s="3" customFormat="1" ht="13.5" customHeight="1">
      <c r="A39" s="617"/>
      <c r="B39" s="456">
        <v>34</v>
      </c>
      <c r="C39" s="301"/>
      <c r="D39" s="302"/>
      <c r="E39" s="302"/>
      <c r="F39" s="302"/>
      <c r="G39" s="302"/>
      <c r="H39" s="303"/>
      <c r="I39" s="331">
        <f t="shared" si="2"/>
        <v>0</v>
      </c>
      <c r="J39" s="304">
        <v>0</v>
      </c>
      <c r="K39" s="303">
        <v>2</v>
      </c>
      <c r="L39" s="301">
        <v>5</v>
      </c>
      <c r="M39" s="302">
        <v>8</v>
      </c>
      <c r="N39" s="303">
        <v>30</v>
      </c>
      <c r="O39" s="291">
        <f t="shared" si="4"/>
        <v>0</v>
      </c>
      <c r="P39" s="305">
        <v>0</v>
      </c>
      <c r="Q39" s="306">
        <v>0.3333333333333333</v>
      </c>
      <c r="R39" s="511">
        <v>0.01</v>
      </c>
      <c r="S39" s="307">
        <v>0.02</v>
      </c>
      <c r="T39" s="308">
        <v>0.06</v>
      </c>
      <c r="U39" s="567"/>
      <c r="V39" s="616"/>
      <c r="W39" s="454">
        <v>34</v>
      </c>
      <c r="X39" s="283"/>
      <c r="Y39" s="284"/>
      <c r="Z39" s="284"/>
      <c r="AA39" s="284"/>
      <c r="AB39" s="284"/>
      <c r="AC39" s="285"/>
      <c r="AD39" s="279">
        <f t="shared" si="3"/>
        <v>0</v>
      </c>
      <c r="AE39" s="300">
        <v>0</v>
      </c>
      <c r="AF39" s="285">
        <v>1</v>
      </c>
      <c r="AG39" s="283">
        <v>13</v>
      </c>
      <c r="AH39" s="284">
        <v>30</v>
      </c>
      <c r="AI39" s="285">
        <v>114</v>
      </c>
      <c r="AJ39" s="273">
        <f t="shared" si="1"/>
        <v>0</v>
      </c>
      <c r="AK39" s="286">
        <v>0</v>
      </c>
      <c r="AL39" s="287">
        <v>0.16666666666666666</v>
      </c>
      <c r="AM39" s="504">
        <v>0.03</v>
      </c>
      <c r="AN39" s="288">
        <v>0.06</v>
      </c>
      <c r="AO39" s="289">
        <v>0.24</v>
      </c>
      <c r="AP39" s="211"/>
    </row>
    <row r="40" spans="1:42" s="3" customFormat="1" ht="13.5" customHeight="1">
      <c r="A40" s="616">
        <v>9</v>
      </c>
      <c r="B40" s="470">
        <v>35</v>
      </c>
      <c r="C40" s="283"/>
      <c r="D40" s="284"/>
      <c r="E40" s="284"/>
      <c r="F40" s="284"/>
      <c r="G40" s="284"/>
      <c r="H40" s="285"/>
      <c r="I40" s="279">
        <f t="shared" si="2"/>
        <v>0</v>
      </c>
      <c r="J40" s="300">
        <v>0</v>
      </c>
      <c r="K40" s="285">
        <v>0</v>
      </c>
      <c r="L40" s="283">
        <v>7</v>
      </c>
      <c r="M40" s="284">
        <v>9</v>
      </c>
      <c r="N40" s="285">
        <v>18</v>
      </c>
      <c r="O40" s="273">
        <f t="shared" si="4"/>
        <v>0</v>
      </c>
      <c r="P40" s="286">
        <v>0</v>
      </c>
      <c r="Q40" s="287">
        <v>0</v>
      </c>
      <c r="R40" s="504">
        <v>0.01</v>
      </c>
      <c r="S40" s="288">
        <v>0.02</v>
      </c>
      <c r="T40" s="289">
        <v>0.04</v>
      </c>
      <c r="U40" s="567"/>
      <c r="V40" s="618">
        <v>9</v>
      </c>
      <c r="W40" s="471">
        <v>35</v>
      </c>
      <c r="X40" s="292"/>
      <c r="Y40" s="293"/>
      <c r="Z40" s="293"/>
      <c r="AA40" s="293"/>
      <c r="AB40" s="293"/>
      <c r="AC40" s="294"/>
      <c r="AD40" s="483">
        <f t="shared" si="3"/>
        <v>0</v>
      </c>
      <c r="AE40" s="295">
        <v>0</v>
      </c>
      <c r="AF40" s="294">
        <v>1</v>
      </c>
      <c r="AG40" s="292">
        <v>20</v>
      </c>
      <c r="AH40" s="293">
        <v>28</v>
      </c>
      <c r="AI40" s="294">
        <v>124</v>
      </c>
      <c r="AJ40" s="484">
        <f t="shared" si="1"/>
        <v>0</v>
      </c>
      <c r="AK40" s="296">
        <v>0</v>
      </c>
      <c r="AL40" s="297">
        <v>0.16666666666666666</v>
      </c>
      <c r="AM40" s="512">
        <v>0.04</v>
      </c>
      <c r="AN40" s="298">
        <v>0.06</v>
      </c>
      <c r="AO40" s="299">
        <v>0.26</v>
      </c>
      <c r="AP40" s="211"/>
    </row>
    <row r="41" spans="1:42" s="3" customFormat="1" ht="13.5" customHeight="1">
      <c r="A41" s="616"/>
      <c r="B41" s="470">
        <v>36</v>
      </c>
      <c r="C41" s="283"/>
      <c r="D41" s="284"/>
      <c r="E41" s="284"/>
      <c r="F41" s="284"/>
      <c r="G41" s="284"/>
      <c r="H41" s="285"/>
      <c r="I41" s="279">
        <f t="shared" si="2"/>
        <v>0</v>
      </c>
      <c r="J41" s="300">
        <v>0</v>
      </c>
      <c r="K41" s="285">
        <v>0</v>
      </c>
      <c r="L41" s="283">
        <v>10</v>
      </c>
      <c r="M41" s="284">
        <v>12</v>
      </c>
      <c r="N41" s="285">
        <v>23</v>
      </c>
      <c r="O41" s="273">
        <f t="shared" si="4"/>
        <v>0</v>
      </c>
      <c r="P41" s="286">
        <v>0</v>
      </c>
      <c r="Q41" s="287">
        <v>0</v>
      </c>
      <c r="R41" s="504">
        <v>0.02</v>
      </c>
      <c r="S41" s="288">
        <v>0.03</v>
      </c>
      <c r="T41" s="289">
        <v>0.05</v>
      </c>
      <c r="U41" s="567"/>
      <c r="V41" s="616"/>
      <c r="W41" s="470">
        <v>36</v>
      </c>
      <c r="X41" s="283"/>
      <c r="Y41" s="284"/>
      <c r="Z41" s="284"/>
      <c r="AA41" s="284"/>
      <c r="AB41" s="284"/>
      <c r="AC41" s="285"/>
      <c r="AD41" s="279">
        <f t="shared" si="3"/>
        <v>0</v>
      </c>
      <c r="AE41" s="300">
        <v>0</v>
      </c>
      <c r="AF41" s="285">
        <v>2</v>
      </c>
      <c r="AG41" s="283">
        <v>8</v>
      </c>
      <c r="AH41" s="284">
        <v>33</v>
      </c>
      <c r="AI41" s="285">
        <v>149</v>
      </c>
      <c r="AJ41" s="273">
        <f t="shared" si="1"/>
        <v>0</v>
      </c>
      <c r="AK41" s="286">
        <v>0</v>
      </c>
      <c r="AL41" s="287">
        <v>0.3333333333333333</v>
      </c>
      <c r="AM41" s="504">
        <v>0.02</v>
      </c>
      <c r="AN41" s="288">
        <v>0.07</v>
      </c>
      <c r="AO41" s="289">
        <v>0.31</v>
      </c>
      <c r="AP41" s="211"/>
    </row>
    <row r="42" spans="1:42" s="3" customFormat="1" ht="13.5" customHeight="1">
      <c r="A42" s="616"/>
      <c r="B42" s="470">
        <v>37</v>
      </c>
      <c r="C42" s="283"/>
      <c r="D42" s="284"/>
      <c r="E42" s="284"/>
      <c r="F42" s="284"/>
      <c r="G42" s="284"/>
      <c r="H42" s="285"/>
      <c r="I42" s="279">
        <f t="shared" si="2"/>
        <v>0</v>
      </c>
      <c r="J42" s="300">
        <v>0</v>
      </c>
      <c r="K42" s="285">
        <v>0</v>
      </c>
      <c r="L42" s="283">
        <v>9</v>
      </c>
      <c r="M42" s="284">
        <v>8</v>
      </c>
      <c r="N42" s="285">
        <v>25</v>
      </c>
      <c r="O42" s="273">
        <f t="shared" si="4"/>
        <v>0</v>
      </c>
      <c r="P42" s="286">
        <v>0</v>
      </c>
      <c r="Q42" s="287">
        <v>0</v>
      </c>
      <c r="R42" s="504">
        <v>0.02</v>
      </c>
      <c r="S42" s="288">
        <v>0.02</v>
      </c>
      <c r="T42" s="289">
        <v>0.05</v>
      </c>
      <c r="U42" s="567"/>
      <c r="V42" s="616"/>
      <c r="W42" s="470">
        <v>37</v>
      </c>
      <c r="X42" s="283"/>
      <c r="Y42" s="284"/>
      <c r="Z42" s="284"/>
      <c r="AA42" s="284"/>
      <c r="AB42" s="284"/>
      <c r="AC42" s="285"/>
      <c r="AD42" s="279">
        <f t="shared" si="3"/>
        <v>0</v>
      </c>
      <c r="AE42" s="300">
        <v>0</v>
      </c>
      <c r="AF42" s="285">
        <v>3</v>
      </c>
      <c r="AG42" s="283">
        <v>12</v>
      </c>
      <c r="AH42" s="284">
        <v>31</v>
      </c>
      <c r="AI42" s="285">
        <v>132</v>
      </c>
      <c r="AJ42" s="273">
        <f t="shared" si="1"/>
        <v>0</v>
      </c>
      <c r="AK42" s="286">
        <v>0</v>
      </c>
      <c r="AL42" s="287">
        <v>0.5</v>
      </c>
      <c r="AM42" s="504">
        <v>0.03</v>
      </c>
      <c r="AN42" s="288">
        <v>0.06</v>
      </c>
      <c r="AO42" s="289">
        <v>0.28</v>
      </c>
      <c r="AP42" s="211"/>
    </row>
    <row r="43" spans="1:42" s="3" customFormat="1" ht="13.5" customHeight="1">
      <c r="A43" s="616"/>
      <c r="B43" s="470">
        <v>38</v>
      </c>
      <c r="C43" s="283"/>
      <c r="D43" s="284"/>
      <c r="E43" s="284"/>
      <c r="F43" s="284"/>
      <c r="G43" s="284"/>
      <c r="H43" s="285"/>
      <c r="I43" s="279">
        <f t="shared" si="2"/>
        <v>0</v>
      </c>
      <c r="J43" s="300">
        <v>0</v>
      </c>
      <c r="K43" s="285">
        <v>0</v>
      </c>
      <c r="L43" s="283">
        <v>9</v>
      </c>
      <c r="M43" s="284">
        <v>7</v>
      </c>
      <c r="N43" s="285">
        <v>23</v>
      </c>
      <c r="O43" s="273">
        <f t="shared" si="4"/>
        <v>0</v>
      </c>
      <c r="P43" s="286">
        <v>0</v>
      </c>
      <c r="Q43" s="287">
        <v>0</v>
      </c>
      <c r="R43" s="504">
        <v>0.02</v>
      </c>
      <c r="S43" s="288">
        <v>0.01</v>
      </c>
      <c r="T43" s="289">
        <v>0.05</v>
      </c>
      <c r="U43" s="567"/>
      <c r="V43" s="616"/>
      <c r="W43" s="470">
        <v>38</v>
      </c>
      <c r="X43" s="283"/>
      <c r="Y43" s="284"/>
      <c r="Z43" s="284"/>
      <c r="AA43" s="284"/>
      <c r="AB43" s="284"/>
      <c r="AC43" s="285"/>
      <c r="AD43" s="279">
        <f t="shared" si="3"/>
        <v>0</v>
      </c>
      <c r="AE43" s="300">
        <v>0</v>
      </c>
      <c r="AF43" s="285">
        <v>2</v>
      </c>
      <c r="AG43" s="283">
        <v>6</v>
      </c>
      <c r="AH43" s="284">
        <v>30</v>
      </c>
      <c r="AI43" s="285">
        <v>167</v>
      </c>
      <c r="AJ43" s="273">
        <f t="shared" si="1"/>
        <v>0</v>
      </c>
      <c r="AK43" s="286">
        <v>0</v>
      </c>
      <c r="AL43" s="287">
        <v>0.3333333333333333</v>
      </c>
      <c r="AM43" s="504">
        <v>0.01</v>
      </c>
      <c r="AN43" s="288">
        <v>0.06</v>
      </c>
      <c r="AO43" s="289">
        <v>0.35</v>
      </c>
      <c r="AP43" s="211"/>
    </row>
    <row r="44" spans="1:42" s="3" customFormat="1" ht="13.5" customHeight="1">
      <c r="A44" s="617"/>
      <c r="B44" s="469">
        <v>39</v>
      </c>
      <c r="C44" s="301"/>
      <c r="D44" s="302"/>
      <c r="E44" s="302"/>
      <c r="F44" s="302"/>
      <c r="G44" s="302"/>
      <c r="H44" s="303"/>
      <c r="I44" s="331">
        <f t="shared" si="2"/>
        <v>0</v>
      </c>
      <c r="J44" s="304">
        <v>0</v>
      </c>
      <c r="K44" s="303">
        <v>0</v>
      </c>
      <c r="L44" s="301">
        <v>12</v>
      </c>
      <c r="M44" s="302">
        <v>9</v>
      </c>
      <c r="N44" s="303">
        <v>22</v>
      </c>
      <c r="O44" s="291">
        <f t="shared" si="4"/>
        <v>0</v>
      </c>
      <c r="P44" s="305">
        <v>0</v>
      </c>
      <c r="Q44" s="306">
        <v>0</v>
      </c>
      <c r="R44" s="504">
        <v>0.03</v>
      </c>
      <c r="S44" s="307">
        <v>0.02</v>
      </c>
      <c r="T44" s="308">
        <v>0.05</v>
      </c>
      <c r="U44" s="567"/>
      <c r="V44" s="617"/>
      <c r="W44" s="469">
        <v>39</v>
      </c>
      <c r="X44" s="301"/>
      <c r="Y44" s="302"/>
      <c r="Z44" s="302"/>
      <c r="AA44" s="302"/>
      <c r="AB44" s="302"/>
      <c r="AC44" s="303"/>
      <c r="AD44" s="331">
        <f t="shared" si="3"/>
        <v>0</v>
      </c>
      <c r="AE44" s="304">
        <v>0</v>
      </c>
      <c r="AF44" s="303">
        <v>2</v>
      </c>
      <c r="AG44" s="301">
        <v>13</v>
      </c>
      <c r="AH44" s="302">
        <v>13</v>
      </c>
      <c r="AI44" s="303">
        <v>142</v>
      </c>
      <c r="AJ44" s="291">
        <f t="shared" si="1"/>
        <v>0</v>
      </c>
      <c r="AK44" s="305">
        <v>0</v>
      </c>
      <c r="AL44" s="306">
        <v>0.3333333333333333</v>
      </c>
      <c r="AM44" s="511">
        <v>0.03</v>
      </c>
      <c r="AN44" s="307">
        <v>0.03</v>
      </c>
      <c r="AO44" s="308">
        <v>0.3</v>
      </c>
      <c r="AP44" s="211"/>
    </row>
    <row r="45" spans="1:42" s="3" customFormat="1" ht="13.5" customHeight="1">
      <c r="A45" s="618">
        <v>10</v>
      </c>
      <c r="B45" s="471">
        <v>40</v>
      </c>
      <c r="C45" s="292"/>
      <c r="D45" s="293"/>
      <c r="E45" s="293"/>
      <c r="F45" s="293"/>
      <c r="G45" s="293"/>
      <c r="H45" s="294"/>
      <c r="I45" s="279">
        <f t="shared" si="2"/>
        <v>0</v>
      </c>
      <c r="J45" s="295">
        <v>0</v>
      </c>
      <c r="K45" s="294">
        <v>0</v>
      </c>
      <c r="L45" s="292">
        <v>8</v>
      </c>
      <c r="M45" s="293">
        <v>9</v>
      </c>
      <c r="N45" s="294">
        <v>13</v>
      </c>
      <c r="O45" s="273">
        <f t="shared" si="4"/>
        <v>0</v>
      </c>
      <c r="P45" s="296">
        <v>0</v>
      </c>
      <c r="Q45" s="297">
        <v>0</v>
      </c>
      <c r="R45" s="512">
        <v>0.02</v>
      </c>
      <c r="S45" s="298">
        <v>0.02</v>
      </c>
      <c r="T45" s="299">
        <v>0.03</v>
      </c>
      <c r="U45" s="567"/>
      <c r="V45" s="618">
        <v>10</v>
      </c>
      <c r="W45" s="471">
        <v>40</v>
      </c>
      <c r="X45" s="292"/>
      <c r="Y45" s="293"/>
      <c r="Z45" s="293"/>
      <c r="AA45" s="293"/>
      <c r="AB45" s="293"/>
      <c r="AC45" s="294"/>
      <c r="AD45" s="279">
        <f t="shared" si="3"/>
        <v>0</v>
      </c>
      <c r="AE45" s="295">
        <v>0</v>
      </c>
      <c r="AF45" s="294">
        <v>3</v>
      </c>
      <c r="AG45" s="292">
        <v>7</v>
      </c>
      <c r="AH45" s="293">
        <v>31</v>
      </c>
      <c r="AI45" s="294">
        <v>183</v>
      </c>
      <c r="AJ45" s="273">
        <f t="shared" si="1"/>
        <v>0</v>
      </c>
      <c r="AK45" s="296">
        <v>0</v>
      </c>
      <c r="AL45" s="297">
        <v>0.5</v>
      </c>
      <c r="AM45" s="512">
        <v>0.01</v>
      </c>
      <c r="AN45" s="298">
        <v>0.06</v>
      </c>
      <c r="AO45" s="299">
        <v>0.38</v>
      </c>
      <c r="AP45" s="211"/>
    </row>
    <row r="46" spans="1:42" s="3" customFormat="1" ht="13.5" customHeight="1">
      <c r="A46" s="616"/>
      <c r="B46" s="470">
        <v>41</v>
      </c>
      <c r="C46" s="283"/>
      <c r="D46" s="284"/>
      <c r="E46" s="284"/>
      <c r="F46" s="284"/>
      <c r="G46" s="284"/>
      <c r="H46" s="285"/>
      <c r="I46" s="279">
        <f t="shared" si="2"/>
        <v>0</v>
      </c>
      <c r="J46" s="300">
        <v>0</v>
      </c>
      <c r="K46" s="285">
        <v>0</v>
      </c>
      <c r="L46" s="283">
        <v>8</v>
      </c>
      <c r="M46" s="284">
        <v>9</v>
      </c>
      <c r="N46" s="285">
        <v>24</v>
      </c>
      <c r="O46" s="273">
        <f t="shared" si="4"/>
        <v>0</v>
      </c>
      <c r="P46" s="286">
        <v>0</v>
      </c>
      <c r="Q46" s="287">
        <v>0</v>
      </c>
      <c r="R46" s="504">
        <v>0.02</v>
      </c>
      <c r="S46" s="288">
        <v>0.02</v>
      </c>
      <c r="T46" s="289">
        <v>0.05</v>
      </c>
      <c r="U46" s="567"/>
      <c r="V46" s="616"/>
      <c r="W46" s="470">
        <v>41</v>
      </c>
      <c r="X46" s="283"/>
      <c r="Y46" s="284"/>
      <c r="Z46" s="284"/>
      <c r="AA46" s="284"/>
      <c r="AB46" s="284"/>
      <c r="AC46" s="285"/>
      <c r="AD46" s="279">
        <f t="shared" si="3"/>
        <v>0</v>
      </c>
      <c r="AE46" s="300">
        <v>0</v>
      </c>
      <c r="AF46" s="285">
        <v>0</v>
      </c>
      <c r="AG46" s="283">
        <v>5</v>
      </c>
      <c r="AH46" s="284">
        <v>31</v>
      </c>
      <c r="AI46" s="285">
        <v>198</v>
      </c>
      <c r="AJ46" s="273">
        <f t="shared" si="1"/>
        <v>0</v>
      </c>
      <c r="AK46" s="286">
        <v>0</v>
      </c>
      <c r="AL46" s="287">
        <v>0</v>
      </c>
      <c r="AM46" s="504">
        <v>0.01</v>
      </c>
      <c r="AN46" s="288">
        <v>0.06</v>
      </c>
      <c r="AO46" s="289">
        <v>0.41</v>
      </c>
      <c r="AP46" s="211"/>
    </row>
    <row r="47" spans="1:42" s="3" customFormat="1" ht="13.5" customHeight="1">
      <c r="A47" s="616"/>
      <c r="B47" s="470">
        <v>42</v>
      </c>
      <c r="C47" s="121"/>
      <c r="D47" s="157"/>
      <c r="E47" s="157"/>
      <c r="F47" s="157"/>
      <c r="G47" s="157"/>
      <c r="H47" s="123"/>
      <c r="I47" s="279">
        <f t="shared" si="2"/>
        <v>0</v>
      </c>
      <c r="J47" s="300">
        <v>0</v>
      </c>
      <c r="K47" s="285">
        <v>0</v>
      </c>
      <c r="L47" s="283">
        <v>11</v>
      </c>
      <c r="M47" s="284">
        <v>13</v>
      </c>
      <c r="N47" s="285">
        <v>24</v>
      </c>
      <c r="O47" s="273">
        <f t="shared" si="4"/>
        <v>0</v>
      </c>
      <c r="P47" s="309">
        <v>0</v>
      </c>
      <c r="Q47" s="287">
        <v>0</v>
      </c>
      <c r="R47" s="504">
        <v>0.02</v>
      </c>
      <c r="S47" s="288">
        <v>0.03</v>
      </c>
      <c r="T47" s="289">
        <v>0.05</v>
      </c>
      <c r="U47" s="567"/>
      <c r="V47" s="616"/>
      <c r="W47" s="470">
        <v>42</v>
      </c>
      <c r="X47" s="121"/>
      <c r="Y47" s="157"/>
      <c r="Z47" s="157"/>
      <c r="AA47" s="157"/>
      <c r="AB47" s="157"/>
      <c r="AC47" s="123"/>
      <c r="AD47" s="279">
        <f t="shared" si="3"/>
        <v>0</v>
      </c>
      <c r="AE47" s="300">
        <v>0</v>
      </c>
      <c r="AF47" s="285">
        <v>0</v>
      </c>
      <c r="AG47" s="283">
        <v>11</v>
      </c>
      <c r="AH47" s="284">
        <v>37</v>
      </c>
      <c r="AI47" s="285">
        <v>172</v>
      </c>
      <c r="AJ47" s="273">
        <f t="shared" si="1"/>
        <v>0</v>
      </c>
      <c r="AK47" s="309">
        <v>0</v>
      </c>
      <c r="AL47" s="287">
        <v>0</v>
      </c>
      <c r="AM47" s="504">
        <v>0.02</v>
      </c>
      <c r="AN47" s="288">
        <v>0.08</v>
      </c>
      <c r="AO47" s="289">
        <v>0.36</v>
      </c>
      <c r="AP47" s="211"/>
    </row>
    <row r="48" spans="1:42" s="3" customFormat="1" ht="13.5" customHeight="1">
      <c r="A48" s="616"/>
      <c r="B48" s="470">
        <v>43</v>
      </c>
      <c r="C48" s="121"/>
      <c r="D48" s="157"/>
      <c r="E48" s="157"/>
      <c r="F48" s="157"/>
      <c r="G48" s="157"/>
      <c r="H48" s="123"/>
      <c r="I48" s="279">
        <f t="shared" si="2"/>
        <v>0</v>
      </c>
      <c r="J48" s="300">
        <v>0</v>
      </c>
      <c r="K48" s="285">
        <v>0</v>
      </c>
      <c r="L48" s="283">
        <v>8</v>
      </c>
      <c r="M48" s="284">
        <v>9</v>
      </c>
      <c r="N48" s="285">
        <v>21</v>
      </c>
      <c r="O48" s="273">
        <f t="shared" si="4"/>
        <v>0</v>
      </c>
      <c r="P48" s="309">
        <v>0</v>
      </c>
      <c r="Q48" s="287">
        <v>0</v>
      </c>
      <c r="R48" s="504">
        <v>0.02</v>
      </c>
      <c r="S48" s="288">
        <v>0.02</v>
      </c>
      <c r="T48" s="289">
        <v>0.04</v>
      </c>
      <c r="U48" s="567"/>
      <c r="V48" s="616"/>
      <c r="W48" s="470">
        <v>43</v>
      </c>
      <c r="X48" s="121"/>
      <c r="Y48" s="157"/>
      <c r="Z48" s="157"/>
      <c r="AA48" s="157"/>
      <c r="AB48" s="157"/>
      <c r="AC48" s="123"/>
      <c r="AD48" s="279">
        <f t="shared" si="3"/>
        <v>0</v>
      </c>
      <c r="AE48" s="300">
        <v>0</v>
      </c>
      <c r="AF48" s="285">
        <v>2</v>
      </c>
      <c r="AG48" s="283">
        <v>9</v>
      </c>
      <c r="AH48" s="284">
        <v>33</v>
      </c>
      <c r="AI48" s="285">
        <v>180</v>
      </c>
      <c r="AJ48" s="273">
        <f t="shared" si="1"/>
        <v>0</v>
      </c>
      <c r="AK48" s="309">
        <v>0</v>
      </c>
      <c r="AL48" s="287">
        <v>0.3333333333333333</v>
      </c>
      <c r="AM48" s="504">
        <v>0.02</v>
      </c>
      <c r="AN48" s="288">
        <v>0.07</v>
      </c>
      <c r="AO48" s="289">
        <v>0.38</v>
      </c>
      <c r="AP48" s="211"/>
    </row>
    <row r="49" spans="1:42" s="3" customFormat="1" ht="13.5" customHeight="1">
      <c r="A49" s="618">
        <v>11</v>
      </c>
      <c r="B49" s="471">
        <v>44</v>
      </c>
      <c r="C49" s="152"/>
      <c r="D49" s="232"/>
      <c r="E49" s="232"/>
      <c r="F49" s="232"/>
      <c r="G49" s="232"/>
      <c r="H49" s="154"/>
      <c r="I49" s="483">
        <f t="shared" si="2"/>
        <v>0</v>
      </c>
      <c r="J49" s="295">
        <v>0</v>
      </c>
      <c r="K49" s="294">
        <v>0</v>
      </c>
      <c r="L49" s="292">
        <v>15</v>
      </c>
      <c r="M49" s="293">
        <v>7</v>
      </c>
      <c r="N49" s="294">
        <v>18</v>
      </c>
      <c r="O49" s="484">
        <f t="shared" si="4"/>
        <v>0</v>
      </c>
      <c r="P49" s="565">
        <v>0</v>
      </c>
      <c r="Q49" s="297">
        <v>0</v>
      </c>
      <c r="R49" s="512">
        <v>0.03</v>
      </c>
      <c r="S49" s="298">
        <v>0.01</v>
      </c>
      <c r="T49" s="299">
        <v>0.04</v>
      </c>
      <c r="U49" s="567"/>
      <c r="V49" s="618">
        <v>11</v>
      </c>
      <c r="W49" s="471">
        <v>44</v>
      </c>
      <c r="X49" s="152"/>
      <c r="Y49" s="232"/>
      <c r="Z49" s="232"/>
      <c r="AA49" s="232"/>
      <c r="AB49" s="232"/>
      <c r="AC49" s="154"/>
      <c r="AD49" s="483">
        <f t="shared" si="3"/>
        <v>0</v>
      </c>
      <c r="AE49" s="295">
        <v>0</v>
      </c>
      <c r="AF49" s="294">
        <v>2</v>
      </c>
      <c r="AG49" s="292">
        <v>9</v>
      </c>
      <c r="AH49" s="293">
        <v>29</v>
      </c>
      <c r="AI49" s="294">
        <v>212</v>
      </c>
      <c r="AJ49" s="484">
        <f t="shared" si="1"/>
        <v>0</v>
      </c>
      <c r="AK49" s="565">
        <v>0</v>
      </c>
      <c r="AL49" s="297">
        <v>0.3333333333333333</v>
      </c>
      <c r="AM49" s="512">
        <v>0.02</v>
      </c>
      <c r="AN49" s="298">
        <v>0.06</v>
      </c>
      <c r="AO49" s="299">
        <v>0.44</v>
      </c>
      <c r="AP49" s="211"/>
    </row>
    <row r="50" spans="1:42" s="3" customFormat="1" ht="13.5" customHeight="1">
      <c r="A50" s="616"/>
      <c r="B50" s="557">
        <v>45</v>
      </c>
      <c r="C50" s="121"/>
      <c r="D50" s="157"/>
      <c r="E50" s="157"/>
      <c r="F50" s="157"/>
      <c r="G50" s="157"/>
      <c r="H50" s="123"/>
      <c r="I50" s="279">
        <f t="shared" si="2"/>
        <v>0</v>
      </c>
      <c r="J50" s="300">
        <v>0</v>
      </c>
      <c r="K50" s="285">
        <v>0</v>
      </c>
      <c r="L50" s="283">
        <v>9</v>
      </c>
      <c r="M50" s="284">
        <v>9</v>
      </c>
      <c r="N50" s="285">
        <v>20</v>
      </c>
      <c r="O50" s="273">
        <f t="shared" si="4"/>
        <v>0</v>
      </c>
      <c r="P50" s="309">
        <v>0</v>
      </c>
      <c r="Q50" s="287">
        <v>0</v>
      </c>
      <c r="R50" s="504">
        <v>0.02</v>
      </c>
      <c r="S50" s="288">
        <v>0.02</v>
      </c>
      <c r="T50" s="289">
        <v>0.04</v>
      </c>
      <c r="U50" s="567"/>
      <c r="V50" s="616"/>
      <c r="W50" s="470">
        <v>45</v>
      </c>
      <c r="X50" s="121"/>
      <c r="Y50" s="157"/>
      <c r="Z50" s="157"/>
      <c r="AA50" s="157"/>
      <c r="AB50" s="157"/>
      <c r="AC50" s="123"/>
      <c r="AD50" s="279">
        <f t="shared" si="3"/>
        <v>0</v>
      </c>
      <c r="AE50" s="300">
        <v>0</v>
      </c>
      <c r="AF50" s="285">
        <v>1</v>
      </c>
      <c r="AG50" s="283">
        <v>3</v>
      </c>
      <c r="AH50" s="284">
        <v>19</v>
      </c>
      <c r="AI50" s="285">
        <v>216</v>
      </c>
      <c r="AJ50" s="273">
        <f t="shared" si="1"/>
        <v>0</v>
      </c>
      <c r="AK50" s="309">
        <v>0</v>
      </c>
      <c r="AL50" s="287">
        <v>0.16666666666666666</v>
      </c>
      <c r="AM50" s="504">
        <v>0.01</v>
      </c>
      <c r="AN50" s="288">
        <v>0.04</v>
      </c>
      <c r="AO50" s="289">
        <v>0.45</v>
      </c>
      <c r="AP50" s="211"/>
    </row>
    <row r="51" spans="1:42" s="3" customFormat="1" ht="13.5" customHeight="1">
      <c r="A51" s="616"/>
      <c r="B51" s="557">
        <v>46</v>
      </c>
      <c r="C51" s="121"/>
      <c r="D51" s="157"/>
      <c r="E51" s="157"/>
      <c r="F51" s="157"/>
      <c r="G51" s="157"/>
      <c r="H51" s="123"/>
      <c r="I51" s="279">
        <f t="shared" si="2"/>
        <v>0</v>
      </c>
      <c r="J51" s="300">
        <v>0</v>
      </c>
      <c r="K51" s="285">
        <v>0</v>
      </c>
      <c r="L51" s="283">
        <v>11</v>
      </c>
      <c r="M51" s="284">
        <v>10</v>
      </c>
      <c r="N51" s="285">
        <v>11</v>
      </c>
      <c r="O51" s="273">
        <f t="shared" si="4"/>
        <v>0</v>
      </c>
      <c r="P51" s="309">
        <v>0</v>
      </c>
      <c r="Q51" s="287">
        <v>0</v>
      </c>
      <c r="R51" s="504">
        <v>0.02</v>
      </c>
      <c r="S51" s="288">
        <v>0.02</v>
      </c>
      <c r="T51" s="289">
        <v>0.02</v>
      </c>
      <c r="U51" s="567"/>
      <c r="V51" s="616"/>
      <c r="W51" s="470">
        <v>46</v>
      </c>
      <c r="X51" s="121"/>
      <c r="Y51" s="157"/>
      <c r="Z51" s="157"/>
      <c r="AA51" s="157"/>
      <c r="AB51" s="157"/>
      <c r="AC51" s="123"/>
      <c r="AD51" s="279">
        <f t="shared" si="3"/>
        <v>0</v>
      </c>
      <c r="AE51" s="300">
        <v>0</v>
      </c>
      <c r="AF51" s="285">
        <v>0</v>
      </c>
      <c r="AG51" s="283">
        <v>6</v>
      </c>
      <c r="AH51" s="284">
        <v>34</v>
      </c>
      <c r="AI51" s="285">
        <v>249</v>
      </c>
      <c r="AJ51" s="273">
        <f t="shared" si="1"/>
        <v>0</v>
      </c>
      <c r="AK51" s="309">
        <v>0</v>
      </c>
      <c r="AL51" s="287">
        <v>0</v>
      </c>
      <c r="AM51" s="504">
        <v>0.01</v>
      </c>
      <c r="AN51" s="288">
        <v>0.07</v>
      </c>
      <c r="AO51" s="289">
        <v>0.52</v>
      </c>
      <c r="AP51" s="211"/>
    </row>
    <row r="52" spans="1:42" s="3" customFormat="1" ht="13.5" customHeight="1">
      <c r="A52" s="617"/>
      <c r="B52" s="469">
        <v>47</v>
      </c>
      <c r="C52" s="135"/>
      <c r="D52" s="160"/>
      <c r="E52" s="160"/>
      <c r="F52" s="160"/>
      <c r="G52" s="160"/>
      <c r="H52" s="137"/>
      <c r="I52" s="331">
        <f t="shared" si="2"/>
        <v>0</v>
      </c>
      <c r="J52" s="304">
        <v>0</v>
      </c>
      <c r="K52" s="303">
        <v>1</v>
      </c>
      <c r="L52" s="301">
        <v>15</v>
      </c>
      <c r="M52" s="302">
        <v>8</v>
      </c>
      <c r="N52" s="303">
        <v>17</v>
      </c>
      <c r="O52" s="291">
        <f t="shared" si="4"/>
        <v>0</v>
      </c>
      <c r="P52" s="310">
        <v>0</v>
      </c>
      <c r="Q52" s="306">
        <v>0.16666666666666666</v>
      </c>
      <c r="R52" s="511">
        <v>0.03</v>
      </c>
      <c r="S52" s="307">
        <v>0.02</v>
      </c>
      <c r="T52" s="308">
        <v>0.04</v>
      </c>
      <c r="U52" s="567"/>
      <c r="V52" s="617"/>
      <c r="W52" s="470">
        <v>47</v>
      </c>
      <c r="X52" s="121"/>
      <c r="Y52" s="157"/>
      <c r="Z52" s="157"/>
      <c r="AA52" s="157"/>
      <c r="AB52" s="157">
        <v>1</v>
      </c>
      <c r="AC52" s="123"/>
      <c r="AD52" s="279">
        <f t="shared" si="3"/>
        <v>1</v>
      </c>
      <c r="AE52" s="300">
        <v>0</v>
      </c>
      <c r="AF52" s="285">
        <v>4</v>
      </c>
      <c r="AG52" s="283">
        <v>8</v>
      </c>
      <c r="AH52" s="284">
        <v>28</v>
      </c>
      <c r="AI52" s="285">
        <v>248</v>
      </c>
      <c r="AJ52" s="273">
        <f t="shared" si="1"/>
        <v>0.16666666666666666</v>
      </c>
      <c r="AK52" s="309">
        <v>0</v>
      </c>
      <c r="AL52" s="287">
        <v>0.6666666666666666</v>
      </c>
      <c r="AM52" s="504">
        <v>0.02</v>
      </c>
      <c r="AN52" s="288">
        <v>0.06</v>
      </c>
      <c r="AO52" s="289">
        <v>0.52</v>
      </c>
      <c r="AP52" s="211"/>
    </row>
    <row r="53" spans="1:42" s="3" customFormat="1" ht="13.5" customHeight="1">
      <c r="A53" s="618">
        <v>12</v>
      </c>
      <c r="B53" s="471">
        <v>48</v>
      </c>
      <c r="C53" s="152"/>
      <c r="D53" s="232"/>
      <c r="E53" s="232"/>
      <c r="F53" s="232"/>
      <c r="G53" s="232"/>
      <c r="H53" s="154"/>
      <c r="I53" s="483">
        <f t="shared" si="2"/>
        <v>0</v>
      </c>
      <c r="J53" s="295">
        <v>0</v>
      </c>
      <c r="K53" s="294">
        <v>1</v>
      </c>
      <c r="L53" s="292">
        <v>10</v>
      </c>
      <c r="M53" s="293">
        <v>9</v>
      </c>
      <c r="N53" s="294">
        <v>24</v>
      </c>
      <c r="O53" s="484">
        <f t="shared" si="4"/>
        <v>0</v>
      </c>
      <c r="P53" s="565">
        <v>0</v>
      </c>
      <c r="Q53" s="297">
        <v>0.16666666666666666</v>
      </c>
      <c r="R53" s="512">
        <v>0.02</v>
      </c>
      <c r="S53" s="298">
        <v>0.02</v>
      </c>
      <c r="T53" s="299">
        <v>0.05</v>
      </c>
      <c r="U53" s="567"/>
      <c r="V53" s="616">
        <v>12</v>
      </c>
      <c r="W53" s="471">
        <v>48</v>
      </c>
      <c r="X53" s="152"/>
      <c r="Y53" s="232"/>
      <c r="Z53" s="232"/>
      <c r="AA53" s="232"/>
      <c r="AB53" s="232"/>
      <c r="AC53" s="154"/>
      <c r="AD53" s="483">
        <f t="shared" si="3"/>
        <v>0</v>
      </c>
      <c r="AE53" s="295">
        <v>0</v>
      </c>
      <c r="AF53" s="294">
        <v>3</v>
      </c>
      <c r="AG53" s="292">
        <v>13</v>
      </c>
      <c r="AH53" s="293">
        <v>24</v>
      </c>
      <c r="AI53" s="294">
        <v>187</v>
      </c>
      <c r="AJ53" s="484">
        <f t="shared" si="1"/>
        <v>0</v>
      </c>
      <c r="AK53" s="565">
        <v>0</v>
      </c>
      <c r="AL53" s="297">
        <v>0.5</v>
      </c>
      <c r="AM53" s="512">
        <v>0.03</v>
      </c>
      <c r="AN53" s="298">
        <v>0.05</v>
      </c>
      <c r="AO53" s="299">
        <v>0.39</v>
      </c>
      <c r="AP53" s="211"/>
    </row>
    <row r="54" spans="1:42" s="3" customFormat="1" ht="13.5" customHeight="1">
      <c r="A54" s="616"/>
      <c r="B54" s="470">
        <v>49</v>
      </c>
      <c r="C54" s="121"/>
      <c r="D54" s="157"/>
      <c r="E54" s="157"/>
      <c r="F54" s="157"/>
      <c r="G54" s="157"/>
      <c r="H54" s="123"/>
      <c r="I54" s="279">
        <f t="shared" si="2"/>
        <v>0</v>
      </c>
      <c r="J54" s="300">
        <v>0</v>
      </c>
      <c r="K54" s="285">
        <v>0</v>
      </c>
      <c r="L54" s="283">
        <v>7</v>
      </c>
      <c r="M54" s="284">
        <v>8</v>
      </c>
      <c r="N54" s="285">
        <v>19</v>
      </c>
      <c r="O54" s="273">
        <f t="shared" si="4"/>
        <v>0</v>
      </c>
      <c r="P54" s="309">
        <v>0</v>
      </c>
      <c r="Q54" s="287">
        <v>0</v>
      </c>
      <c r="R54" s="504">
        <v>0.01</v>
      </c>
      <c r="S54" s="288">
        <v>0.02</v>
      </c>
      <c r="T54" s="289">
        <v>0.04</v>
      </c>
      <c r="U54" s="567"/>
      <c r="V54" s="616"/>
      <c r="W54" s="470">
        <v>49</v>
      </c>
      <c r="X54" s="121"/>
      <c r="Y54" s="157"/>
      <c r="Z54" s="157"/>
      <c r="AA54" s="157"/>
      <c r="AB54" s="157"/>
      <c r="AC54" s="123"/>
      <c r="AD54" s="279">
        <f t="shared" si="3"/>
        <v>0</v>
      </c>
      <c r="AE54" s="300">
        <v>0</v>
      </c>
      <c r="AF54" s="285">
        <v>0</v>
      </c>
      <c r="AG54" s="283">
        <v>8</v>
      </c>
      <c r="AH54" s="284">
        <v>25</v>
      </c>
      <c r="AI54" s="285">
        <v>231</v>
      </c>
      <c r="AJ54" s="273">
        <f t="shared" si="1"/>
        <v>0</v>
      </c>
      <c r="AK54" s="309">
        <v>0</v>
      </c>
      <c r="AL54" s="287">
        <v>0</v>
      </c>
      <c r="AM54" s="504">
        <v>0.02</v>
      </c>
      <c r="AN54" s="288">
        <v>0.05</v>
      </c>
      <c r="AO54" s="289">
        <v>0.48</v>
      </c>
      <c r="AP54" s="211"/>
    </row>
    <row r="55" spans="1:41" s="3" customFormat="1" ht="13.5" customHeight="1">
      <c r="A55" s="616"/>
      <c r="B55" s="470">
        <v>50</v>
      </c>
      <c r="C55" s="121"/>
      <c r="D55" s="157"/>
      <c r="E55" s="157"/>
      <c r="F55" s="157"/>
      <c r="G55" s="157"/>
      <c r="H55" s="123"/>
      <c r="I55" s="279">
        <f t="shared" si="2"/>
        <v>0</v>
      </c>
      <c r="J55" s="300">
        <v>0</v>
      </c>
      <c r="K55" s="285">
        <v>0</v>
      </c>
      <c r="L55" s="283">
        <v>11</v>
      </c>
      <c r="M55" s="284">
        <v>5</v>
      </c>
      <c r="N55" s="285">
        <v>20</v>
      </c>
      <c r="O55" s="273">
        <f t="shared" si="4"/>
        <v>0</v>
      </c>
      <c r="P55" s="309">
        <v>0</v>
      </c>
      <c r="Q55" s="287">
        <v>0</v>
      </c>
      <c r="R55" s="504">
        <v>0.02</v>
      </c>
      <c r="S55" s="288">
        <v>0.01</v>
      </c>
      <c r="T55" s="289">
        <v>0.04</v>
      </c>
      <c r="V55" s="616"/>
      <c r="W55" s="470">
        <v>50</v>
      </c>
      <c r="X55" s="121"/>
      <c r="Y55" s="157"/>
      <c r="Z55" s="157"/>
      <c r="AA55" s="157"/>
      <c r="AB55" s="157"/>
      <c r="AC55" s="123"/>
      <c r="AD55" s="279">
        <f t="shared" si="3"/>
        <v>0</v>
      </c>
      <c r="AE55" s="300">
        <v>1</v>
      </c>
      <c r="AF55" s="285">
        <v>3</v>
      </c>
      <c r="AG55" s="283">
        <v>9</v>
      </c>
      <c r="AH55" s="284">
        <v>23</v>
      </c>
      <c r="AI55" s="285">
        <v>218</v>
      </c>
      <c r="AJ55" s="273">
        <f t="shared" si="1"/>
        <v>0</v>
      </c>
      <c r="AK55" s="309">
        <v>0.16666666666666666</v>
      </c>
      <c r="AL55" s="287">
        <v>0.5</v>
      </c>
      <c r="AM55" s="504">
        <v>0.02</v>
      </c>
      <c r="AN55" s="288">
        <v>0.05</v>
      </c>
      <c r="AO55" s="289">
        <v>0.46</v>
      </c>
    </row>
    <row r="56" spans="1:41" s="3" customFormat="1" ht="13.5" customHeight="1">
      <c r="A56" s="616"/>
      <c r="B56" s="470">
        <v>51</v>
      </c>
      <c r="C56" s="121"/>
      <c r="D56" s="157"/>
      <c r="E56" s="157"/>
      <c r="F56" s="157"/>
      <c r="G56" s="157"/>
      <c r="H56" s="123"/>
      <c r="I56" s="279">
        <f t="shared" si="2"/>
        <v>0</v>
      </c>
      <c r="J56" s="300">
        <v>0</v>
      </c>
      <c r="K56" s="285">
        <v>0</v>
      </c>
      <c r="L56" s="283">
        <v>2</v>
      </c>
      <c r="M56" s="284">
        <v>8</v>
      </c>
      <c r="N56" s="285">
        <v>17</v>
      </c>
      <c r="O56" s="273">
        <f t="shared" si="4"/>
        <v>0</v>
      </c>
      <c r="P56" s="309">
        <v>0</v>
      </c>
      <c r="Q56" s="287">
        <v>0</v>
      </c>
      <c r="R56" s="504">
        <v>0</v>
      </c>
      <c r="S56" s="288">
        <v>0.02</v>
      </c>
      <c r="T56" s="289">
        <v>0.04</v>
      </c>
      <c r="V56" s="616"/>
      <c r="W56" s="470">
        <v>51</v>
      </c>
      <c r="X56" s="121"/>
      <c r="Y56" s="157"/>
      <c r="Z56" s="157"/>
      <c r="AA56" s="157"/>
      <c r="AB56" s="157"/>
      <c r="AC56" s="123"/>
      <c r="AD56" s="279">
        <f t="shared" si="3"/>
        <v>0</v>
      </c>
      <c r="AE56" s="300">
        <v>0</v>
      </c>
      <c r="AF56" s="285">
        <v>3</v>
      </c>
      <c r="AG56" s="283">
        <v>5</v>
      </c>
      <c r="AH56" s="284">
        <v>19</v>
      </c>
      <c r="AI56" s="285">
        <v>229</v>
      </c>
      <c r="AJ56" s="273">
        <f t="shared" si="1"/>
        <v>0</v>
      </c>
      <c r="AK56" s="309">
        <v>0</v>
      </c>
      <c r="AL56" s="287">
        <v>0.5</v>
      </c>
      <c r="AM56" s="504">
        <v>0.01</v>
      </c>
      <c r="AN56" s="288">
        <v>0.04</v>
      </c>
      <c r="AO56" s="289">
        <v>0.48</v>
      </c>
    </row>
    <row r="57" spans="1:41" s="3" customFormat="1" ht="13.5" customHeight="1">
      <c r="A57" s="616"/>
      <c r="B57" s="470">
        <v>52</v>
      </c>
      <c r="C57" s="121"/>
      <c r="D57" s="157"/>
      <c r="E57" s="157"/>
      <c r="F57" s="157"/>
      <c r="G57" s="157"/>
      <c r="H57" s="123"/>
      <c r="I57" s="279">
        <f>SUM(C57:H57)</f>
        <v>0</v>
      </c>
      <c r="J57" s="300">
        <v>0</v>
      </c>
      <c r="K57" s="285">
        <v>0</v>
      </c>
      <c r="L57" s="283">
        <v>4</v>
      </c>
      <c r="M57" s="284">
        <v>4</v>
      </c>
      <c r="N57" s="285">
        <v>17</v>
      </c>
      <c r="O57" s="273">
        <f t="shared" si="4"/>
        <v>0</v>
      </c>
      <c r="P57" s="309">
        <v>0</v>
      </c>
      <c r="Q57" s="287">
        <v>0</v>
      </c>
      <c r="R57" s="504">
        <v>0.01</v>
      </c>
      <c r="S57" s="288">
        <v>0.01</v>
      </c>
      <c r="T57" s="289">
        <v>0.04</v>
      </c>
      <c r="V57" s="616"/>
      <c r="W57" s="470">
        <v>52</v>
      </c>
      <c r="X57" s="121"/>
      <c r="Y57" s="157"/>
      <c r="Z57" s="157"/>
      <c r="AA57" s="157"/>
      <c r="AB57" s="157"/>
      <c r="AC57" s="123"/>
      <c r="AD57" s="279">
        <f>SUM(X57:AC57)</f>
        <v>0</v>
      </c>
      <c r="AE57" s="300">
        <v>0</v>
      </c>
      <c r="AF57" s="285">
        <v>1</v>
      </c>
      <c r="AG57" s="283">
        <v>2</v>
      </c>
      <c r="AH57" s="284">
        <v>20</v>
      </c>
      <c r="AI57" s="285">
        <v>175</v>
      </c>
      <c r="AJ57" s="273">
        <f>AD57/6</f>
        <v>0</v>
      </c>
      <c r="AK57" s="309">
        <v>0</v>
      </c>
      <c r="AL57" s="287">
        <v>0.16666666666666666</v>
      </c>
      <c r="AM57" s="504">
        <v>0</v>
      </c>
      <c r="AN57" s="288">
        <v>0.04</v>
      </c>
      <c r="AO57" s="289">
        <v>0.37</v>
      </c>
    </row>
    <row r="58" spans="1:41" s="3" customFormat="1" ht="13.5" customHeight="1">
      <c r="A58" s="635"/>
      <c r="B58" s="470">
        <v>53</v>
      </c>
      <c r="C58" s="584" t="s">
        <v>58</v>
      </c>
      <c r="D58" s="474" t="s">
        <v>58</v>
      </c>
      <c r="E58" s="474" t="s">
        <v>58</v>
      </c>
      <c r="F58" s="474" t="s">
        <v>58</v>
      </c>
      <c r="G58" s="474" t="s">
        <v>58</v>
      </c>
      <c r="H58" s="475" t="s">
        <v>58</v>
      </c>
      <c r="I58" s="573" t="s">
        <v>58</v>
      </c>
      <c r="J58" s="476">
        <v>0</v>
      </c>
      <c r="K58" s="475" t="s">
        <v>58</v>
      </c>
      <c r="L58" s="584" t="s">
        <v>58</v>
      </c>
      <c r="M58" s="284">
        <v>1</v>
      </c>
      <c r="N58" s="475" t="s">
        <v>58</v>
      </c>
      <c r="O58" s="574" t="s">
        <v>58</v>
      </c>
      <c r="P58" s="477">
        <v>0</v>
      </c>
      <c r="Q58" s="478" t="s">
        <v>58</v>
      </c>
      <c r="R58" s="585" t="s">
        <v>58</v>
      </c>
      <c r="S58" s="288">
        <v>0.01</v>
      </c>
      <c r="T58" s="480" t="s">
        <v>58</v>
      </c>
      <c r="V58" s="635"/>
      <c r="W58" s="470">
        <v>53</v>
      </c>
      <c r="X58" s="584" t="s">
        <v>58</v>
      </c>
      <c r="Y58" s="474" t="s">
        <v>58</v>
      </c>
      <c r="Z58" s="474" t="s">
        <v>58</v>
      </c>
      <c r="AA58" s="474" t="s">
        <v>58</v>
      </c>
      <c r="AB58" s="474" t="s">
        <v>58</v>
      </c>
      <c r="AC58" s="475" t="s">
        <v>58</v>
      </c>
      <c r="AD58" s="573" t="s">
        <v>58</v>
      </c>
      <c r="AE58" s="476">
        <v>0</v>
      </c>
      <c r="AF58" s="475" t="s">
        <v>58</v>
      </c>
      <c r="AG58" s="584" t="s">
        <v>58</v>
      </c>
      <c r="AH58" s="284">
        <v>15</v>
      </c>
      <c r="AI58" s="475" t="s">
        <v>58</v>
      </c>
      <c r="AJ58" s="574" t="s">
        <v>58</v>
      </c>
      <c r="AK58" s="477">
        <v>0</v>
      </c>
      <c r="AL58" s="478" t="s">
        <v>76</v>
      </c>
      <c r="AM58" s="585" t="s">
        <v>58</v>
      </c>
      <c r="AN58" s="288">
        <v>0.03</v>
      </c>
      <c r="AO58" s="480" t="s">
        <v>58</v>
      </c>
    </row>
    <row r="59" spans="1:41" s="3" customFormat="1" ht="15.75" customHeight="1">
      <c r="A59" s="707" t="s">
        <v>20</v>
      </c>
      <c r="B59" s="708"/>
      <c r="C59" s="7">
        <f aca="true" t="shared" si="5" ref="C59:I59">SUM(C6:C58)</f>
        <v>0</v>
      </c>
      <c r="D59" s="8">
        <f t="shared" si="5"/>
        <v>0</v>
      </c>
      <c r="E59" s="8">
        <f t="shared" si="5"/>
        <v>1</v>
      </c>
      <c r="F59" s="8">
        <f t="shared" si="5"/>
        <v>0</v>
      </c>
      <c r="G59" s="8">
        <f t="shared" si="5"/>
        <v>0</v>
      </c>
      <c r="H59" s="46">
        <f t="shared" si="5"/>
        <v>3</v>
      </c>
      <c r="I59" s="332">
        <f t="shared" si="5"/>
        <v>4</v>
      </c>
      <c r="J59" s="311">
        <f>SUM(J6:J58)</f>
        <v>1</v>
      </c>
      <c r="K59" s="312">
        <f>SUM(K6:K58)</f>
        <v>6</v>
      </c>
      <c r="L59" s="7">
        <v>461</v>
      </c>
      <c r="M59" s="311">
        <v>464</v>
      </c>
      <c r="N59" s="312">
        <v>815</v>
      </c>
      <c r="O59" s="330">
        <f>I59/6</f>
        <v>0.6666666666666666</v>
      </c>
      <c r="P59" s="314">
        <v>0.16666666666666666</v>
      </c>
      <c r="Q59" s="315">
        <v>1</v>
      </c>
      <c r="R59" s="513">
        <v>0.96</v>
      </c>
      <c r="S59" s="314">
        <v>0.97</v>
      </c>
      <c r="T59" s="316">
        <v>1.7</v>
      </c>
      <c r="V59" s="707" t="s">
        <v>20</v>
      </c>
      <c r="W59" s="708"/>
      <c r="X59" s="7">
        <f aca="true" t="shared" si="6" ref="X59:AD59">SUM(X6:X58)</f>
        <v>0</v>
      </c>
      <c r="Y59" s="8">
        <f t="shared" si="6"/>
        <v>0</v>
      </c>
      <c r="Z59" s="8">
        <f t="shared" si="6"/>
        <v>0</v>
      </c>
      <c r="AA59" s="8">
        <f t="shared" si="6"/>
        <v>1</v>
      </c>
      <c r="AB59" s="8">
        <f t="shared" si="6"/>
        <v>1</v>
      </c>
      <c r="AC59" s="46">
        <f t="shared" si="6"/>
        <v>0</v>
      </c>
      <c r="AD59" s="7">
        <f t="shared" si="6"/>
        <v>2</v>
      </c>
      <c r="AE59" s="8">
        <v>30</v>
      </c>
      <c r="AF59" s="46">
        <v>58</v>
      </c>
      <c r="AG59" s="7">
        <v>680</v>
      </c>
      <c r="AH59" s="8">
        <v>3534</v>
      </c>
      <c r="AI59" s="9">
        <v>6080</v>
      </c>
      <c r="AJ59" s="433">
        <f t="shared" si="1"/>
        <v>0.3333333333333333</v>
      </c>
      <c r="AK59" s="10">
        <v>5</v>
      </c>
      <c r="AL59" s="44">
        <v>9.666666666666666</v>
      </c>
      <c r="AM59" s="433">
        <v>1.42</v>
      </c>
      <c r="AN59" s="10">
        <v>7.39</v>
      </c>
      <c r="AO59" s="11">
        <v>12.69</v>
      </c>
    </row>
  </sheetData>
  <sheetProtection/>
  <mergeCells count="64">
    <mergeCell ref="A36:A39"/>
    <mergeCell ref="A40:A44"/>
    <mergeCell ref="A45:A48"/>
    <mergeCell ref="V27:V30"/>
    <mergeCell ref="V31:V35"/>
    <mergeCell ref="V36:V39"/>
    <mergeCell ref="V40:V44"/>
    <mergeCell ref="V45:V48"/>
    <mergeCell ref="A23:A26"/>
    <mergeCell ref="A27:A30"/>
    <mergeCell ref="A31:A35"/>
    <mergeCell ref="V6:V9"/>
    <mergeCell ref="V10:V13"/>
    <mergeCell ref="V14:V17"/>
    <mergeCell ref="V18:V22"/>
    <mergeCell ref="V23:V26"/>
    <mergeCell ref="A14:A17"/>
    <mergeCell ref="A18:A22"/>
    <mergeCell ref="L4:L5"/>
    <mergeCell ref="C2:N2"/>
    <mergeCell ref="O2:T2"/>
    <mergeCell ref="X2:AI2"/>
    <mergeCell ref="AJ2:AO2"/>
    <mergeCell ref="C3:H3"/>
    <mergeCell ref="I3:K3"/>
    <mergeCell ref="AM3:AO3"/>
    <mergeCell ref="R3:T3"/>
    <mergeCell ref="L3:N3"/>
    <mergeCell ref="AJ3:AL3"/>
    <mergeCell ref="A59:B59"/>
    <mergeCell ref="V59:W59"/>
    <mergeCell ref="O4:O5"/>
    <mergeCell ref="P4:P5"/>
    <mergeCell ref="Q4:Q5"/>
    <mergeCell ref="R4:R5"/>
    <mergeCell ref="I4:I5"/>
    <mergeCell ref="J4:J5"/>
    <mergeCell ref="K4:K5"/>
    <mergeCell ref="O3:Q3"/>
    <mergeCell ref="AD3:AF3"/>
    <mergeCell ref="AG3:AI3"/>
    <mergeCell ref="X3:AC3"/>
    <mergeCell ref="AF4:AF5"/>
    <mergeCell ref="AG4:AG5"/>
    <mergeCell ref="M4:M5"/>
    <mergeCell ref="N4:N5"/>
    <mergeCell ref="AO4:AO5"/>
    <mergeCell ref="AH4:AH5"/>
    <mergeCell ref="AI4:AI5"/>
    <mergeCell ref="AJ4:AJ5"/>
    <mergeCell ref="AK4:AK5"/>
    <mergeCell ref="AL4:AL5"/>
    <mergeCell ref="AM4:AM5"/>
    <mergeCell ref="AN4:AN5"/>
    <mergeCell ref="V49:V52"/>
    <mergeCell ref="A49:A52"/>
    <mergeCell ref="A53:A58"/>
    <mergeCell ref="V53:V58"/>
    <mergeCell ref="AD4:AD5"/>
    <mergeCell ref="AE4:AE5"/>
    <mergeCell ref="S4:S5"/>
    <mergeCell ref="T4:T5"/>
    <mergeCell ref="A6:A9"/>
    <mergeCell ref="A10:A13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6" r:id="rId1"/>
  <ignoredErrors>
    <ignoredError sqref="I31 I6:I30 I32:I57 AD31 AD6:AD30 AD32:AD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showGridLines="0" showZeros="0" zoomScalePageLayoutView="0" workbookViewId="0" topLeftCell="A1">
      <pane xSplit="2" ySplit="5" topLeftCell="C6" activePane="bottomRight" state="frozen"/>
      <selection pane="topLeft" activeCell="M67" sqref="M67"/>
      <selection pane="topRight" activeCell="M67" sqref="M67"/>
      <selection pane="bottomLeft" activeCell="M67" sqref="M67"/>
      <selection pane="bottomRight" activeCell="A1" sqref="A1"/>
    </sheetView>
  </sheetViews>
  <sheetFormatPr defaultColWidth="9.00390625" defaultRowHeight="13.5"/>
  <cols>
    <col min="1" max="1" width="3.625" style="195" customWidth="1"/>
    <col min="2" max="2" width="4.625" style="56" customWidth="1"/>
    <col min="3" max="9" width="6.75390625" style="196" customWidth="1"/>
    <col min="10" max="10" width="7.375" style="5" customWidth="1"/>
    <col min="11" max="12" width="7.375" style="196" customWidth="1"/>
    <col min="13" max="15" width="10.00390625" style="5" customWidth="1"/>
    <col min="16" max="22" width="7.75390625" style="5" customWidth="1"/>
    <col min="23" max="23" width="7.875" style="5" customWidth="1"/>
    <col min="24" max="24" width="7.25390625" style="5" customWidth="1"/>
    <col min="25" max="26" width="7.875" style="5" customWidth="1"/>
    <col min="27" max="28" width="7.875" style="196" customWidth="1"/>
    <col min="29" max="16384" width="9.00390625" style="195" customWidth="1"/>
  </cols>
  <sheetData>
    <row r="1" spans="1:28" s="102" customFormat="1" ht="24.75" customHeight="1">
      <c r="A1" s="100" t="s">
        <v>68</v>
      </c>
      <c r="B1" s="252"/>
      <c r="C1" s="101"/>
      <c r="D1" s="101"/>
      <c r="E1" s="101"/>
      <c r="F1" s="101"/>
      <c r="G1" s="101"/>
      <c r="H1" s="101"/>
      <c r="I1" s="101"/>
      <c r="J1" s="1"/>
      <c r="K1" s="101"/>
      <c r="L1" s="10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01"/>
      <c r="AB1" s="101"/>
    </row>
    <row r="2" spans="1:28" s="104" customFormat="1" ht="18" customHeight="1">
      <c r="A2" s="103"/>
      <c r="B2" s="467"/>
      <c r="C2" s="639" t="s">
        <v>16</v>
      </c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61"/>
      <c r="P2" s="636" t="s">
        <v>46</v>
      </c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60"/>
    </row>
    <row r="3" spans="1:28" s="104" customFormat="1" ht="18" customHeight="1">
      <c r="A3" s="105"/>
      <c r="B3" s="468"/>
      <c r="C3" s="640" t="s">
        <v>63</v>
      </c>
      <c r="D3" s="641"/>
      <c r="E3" s="641"/>
      <c r="F3" s="641"/>
      <c r="G3" s="641"/>
      <c r="H3" s="641"/>
      <c r="I3" s="662"/>
      <c r="J3" s="642" t="s">
        <v>13</v>
      </c>
      <c r="K3" s="663"/>
      <c r="L3" s="664"/>
      <c r="M3" s="647" t="s">
        <v>19</v>
      </c>
      <c r="N3" s="648"/>
      <c r="O3" s="668"/>
      <c r="P3" s="665" t="str">
        <f>C3</f>
        <v>2021年　保健所別</v>
      </c>
      <c r="Q3" s="666"/>
      <c r="R3" s="666"/>
      <c r="S3" s="666"/>
      <c r="T3" s="666"/>
      <c r="U3" s="666"/>
      <c r="V3" s="667"/>
      <c r="W3" s="652" t="s">
        <v>17</v>
      </c>
      <c r="X3" s="653"/>
      <c r="Y3" s="654"/>
      <c r="Z3" s="652" t="s">
        <v>18</v>
      </c>
      <c r="AA3" s="653"/>
      <c r="AB3" s="654"/>
    </row>
    <row r="4" spans="1:28" s="104" customFormat="1" ht="6.75" customHeight="1">
      <c r="A4" s="255"/>
      <c r="B4" s="256"/>
      <c r="C4" s="106"/>
      <c r="D4" s="107"/>
      <c r="E4" s="107"/>
      <c r="F4" s="107"/>
      <c r="G4" s="107"/>
      <c r="H4" s="107"/>
      <c r="I4" s="108"/>
      <c r="J4" s="626">
        <v>2021</v>
      </c>
      <c r="K4" s="630">
        <v>2020</v>
      </c>
      <c r="L4" s="624">
        <v>2019</v>
      </c>
      <c r="M4" s="626">
        <v>2021</v>
      </c>
      <c r="N4" s="650">
        <v>2020</v>
      </c>
      <c r="O4" s="657">
        <v>2019</v>
      </c>
      <c r="P4" s="260"/>
      <c r="Q4" s="72"/>
      <c r="R4" s="72"/>
      <c r="S4" s="72"/>
      <c r="T4" s="72"/>
      <c r="U4" s="72"/>
      <c r="V4" s="71"/>
      <c r="W4" s="626">
        <f aca="true" t="shared" si="0" ref="W4:AB4">J4</f>
        <v>2021</v>
      </c>
      <c r="X4" s="650">
        <f t="shared" si="0"/>
        <v>2020</v>
      </c>
      <c r="Y4" s="669">
        <f t="shared" si="0"/>
        <v>2019</v>
      </c>
      <c r="Z4" s="626">
        <f t="shared" si="0"/>
        <v>2021</v>
      </c>
      <c r="AA4" s="630">
        <f t="shared" si="0"/>
        <v>2020</v>
      </c>
      <c r="AB4" s="624">
        <f t="shared" si="0"/>
        <v>2019</v>
      </c>
    </row>
    <row r="5" spans="1:28" s="116" customFormat="1" ht="61.5" customHeight="1">
      <c r="A5" s="261" t="s">
        <v>14</v>
      </c>
      <c r="B5" s="262" t="s">
        <v>15</v>
      </c>
      <c r="C5" s="111" t="s">
        <v>40</v>
      </c>
      <c r="D5" s="112" t="s">
        <v>41</v>
      </c>
      <c r="E5" s="112" t="s">
        <v>42</v>
      </c>
      <c r="F5" s="112" t="s">
        <v>12</v>
      </c>
      <c r="G5" s="115" t="s">
        <v>51</v>
      </c>
      <c r="H5" s="112" t="s">
        <v>43</v>
      </c>
      <c r="I5" s="113" t="s">
        <v>44</v>
      </c>
      <c r="J5" s="627"/>
      <c r="K5" s="631"/>
      <c r="L5" s="625"/>
      <c r="M5" s="627"/>
      <c r="N5" s="651"/>
      <c r="O5" s="658"/>
      <c r="P5" s="265" t="s">
        <v>40</v>
      </c>
      <c r="Q5" s="57" t="s">
        <v>41</v>
      </c>
      <c r="R5" s="57" t="s">
        <v>42</v>
      </c>
      <c r="S5" s="57" t="s">
        <v>12</v>
      </c>
      <c r="T5" s="57" t="s">
        <v>51</v>
      </c>
      <c r="U5" s="57" t="s">
        <v>43</v>
      </c>
      <c r="V5" s="264" t="s">
        <v>44</v>
      </c>
      <c r="W5" s="627"/>
      <c r="X5" s="651"/>
      <c r="Y5" s="670"/>
      <c r="Z5" s="627"/>
      <c r="AA5" s="631"/>
      <c r="AB5" s="625"/>
    </row>
    <row r="6" spans="1:28" s="130" customFormat="1" ht="13.5" customHeight="1">
      <c r="A6" s="615">
        <v>1</v>
      </c>
      <c r="B6" s="458">
        <v>1</v>
      </c>
      <c r="C6" s="164">
        <v>0</v>
      </c>
      <c r="D6" s="198">
        <v>0</v>
      </c>
      <c r="E6" s="198">
        <v>0</v>
      </c>
      <c r="F6" s="198">
        <v>0</v>
      </c>
      <c r="G6" s="198">
        <v>1</v>
      </c>
      <c r="H6" s="198">
        <v>0</v>
      </c>
      <c r="I6" s="199">
        <v>0</v>
      </c>
      <c r="J6" s="64">
        <v>1</v>
      </c>
      <c r="K6" s="198">
        <v>774</v>
      </c>
      <c r="L6" s="198">
        <v>478</v>
      </c>
      <c r="M6" s="498">
        <v>68</v>
      </c>
      <c r="N6" s="413">
        <v>64864</v>
      </c>
      <c r="O6" s="414">
        <v>78399</v>
      </c>
      <c r="P6" s="415">
        <f>C6/5</f>
        <v>0</v>
      </c>
      <c r="Q6" s="416">
        <f>D6/10</f>
        <v>0</v>
      </c>
      <c r="R6" s="416">
        <f>E6/8</f>
        <v>0</v>
      </c>
      <c r="S6" s="416">
        <f>F6/17</f>
        <v>0</v>
      </c>
      <c r="T6" s="416">
        <f>G6/7</f>
        <v>0.14285714285714285</v>
      </c>
      <c r="U6" s="416">
        <f>H6/7</f>
        <v>0</v>
      </c>
      <c r="V6" s="499">
        <f>I6/7</f>
        <v>0</v>
      </c>
      <c r="W6" s="463">
        <f>J6/61</f>
        <v>0.01639344262295082</v>
      </c>
      <c r="X6" s="416">
        <f>K6/61</f>
        <v>12.688524590163935</v>
      </c>
      <c r="Y6" s="416">
        <v>18.34426229508197</v>
      </c>
      <c r="Z6" s="2">
        <v>0.01</v>
      </c>
      <c r="AA6" s="203">
        <v>13.94</v>
      </c>
      <c r="AB6" s="204">
        <v>16.34</v>
      </c>
    </row>
    <row r="7" spans="1:28" s="130" customFormat="1" ht="13.5" customHeight="1">
      <c r="A7" s="616"/>
      <c r="B7" s="454">
        <v>2</v>
      </c>
      <c r="C7" s="120">
        <v>0</v>
      </c>
      <c r="D7" s="142">
        <v>0</v>
      </c>
      <c r="E7" s="142">
        <v>1</v>
      </c>
      <c r="F7" s="142">
        <v>0</v>
      </c>
      <c r="G7" s="142">
        <v>0</v>
      </c>
      <c r="H7" s="142">
        <v>0</v>
      </c>
      <c r="I7" s="143">
        <v>0</v>
      </c>
      <c r="J7" s="419">
        <v>1</v>
      </c>
      <c r="K7" s="142">
        <v>1250</v>
      </c>
      <c r="L7" s="142">
        <v>1739</v>
      </c>
      <c r="M7" s="121">
        <v>56</v>
      </c>
      <c r="N7" s="122">
        <v>90915</v>
      </c>
      <c r="O7" s="123">
        <v>191759</v>
      </c>
      <c r="P7" s="165">
        <f aca="true" t="shared" si="1" ref="P7:P57">C7/5</f>
        <v>0</v>
      </c>
      <c r="Q7" s="158">
        <f aca="true" t="shared" si="2" ref="Q7:Q57">D7/10</f>
        <v>0</v>
      </c>
      <c r="R7" s="158">
        <f aca="true" t="shared" si="3" ref="R7:R57">E7/8</f>
        <v>0.125</v>
      </c>
      <c r="S7" s="158">
        <f aca="true" t="shared" si="4" ref="S7:S57">F7/17</f>
        <v>0</v>
      </c>
      <c r="T7" s="158">
        <f aca="true" t="shared" si="5" ref="T7:T57">G7/7</f>
        <v>0</v>
      </c>
      <c r="U7" s="158">
        <f aca="true" t="shared" si="6" ref="U7:U57">H7/7</f>
        <v>0</v>
      </c>
      <c r="V7" s="168">
        <f aca="true" t="shared" si="7" ref="V7:V57">I7/7</f>
        <v>0</v>
      </c>
      <c r="W7" s="464">
        <f aca="true" t="shared" si="8" ref="W7:W57">J7/61</f>
        <v>0.01639344262295082</v>
      </c>
      <c r="X7" s="158">
        <f aca="true" t="shared" si="9" ref="X7:X56">K7/61</f>
        <v>20.491803278688526</v>
      </c>
      <c r="Y7" s="158">
        <v>29.40983606557377</v>
      </c>
      <c r="Z7" s="500">
        <v>0.01</v>
      </c>
      <c r="AA7" s="206">
        <v>18.31</v>
      </c>
      <c r="AB7" s="207">
        <v>38.65</v>
      </c>
    </row>
    <row r="8" spans="1:28" s="130" customFormat="1" ht="13.5" customHeight="1">
      <c r="A8" s="616"/>
      <c r="B8" s="454">
        <v>3</v>
      </c>
      <c r="C8" s="120">
        <v>0</v>
      </c>
      <c r="D8" s="142">
        <v>0</v>
      </c>
      <c r="E8" s="142">
        <v>0</v>
      </c>
      <c r="F8" s="142">
        <v>0</v>
      </c>
      <c r="G8" s="142">
        <v>0</v>
      </c>
      <c r="H8" s="142">
        <v>0</v>
      </c>
      <c r="I8" s="143">
        <v>0</v>
      </c>
      <c r="J8" s="419">
        <v>0</v>
      </c>
      <c r="K8" s="142">
        <v>1375</v>
      </c>
      <c r="L8" s="142">
        <v>2924</v>
      </c>
      <c r="M8" s="121">
        <v>58</v>
      </c>
      <c r="N8" s="122">
        <v>83238</v>
      </c>
      <c r="O8" s="123">
        <v>268220</v>
      </c>
      <c r="P8" s="165">
        <f t="shared" si="1"/>
        <v>0</v>
      </c>
      <c r="Q8" s="158">
        <f t="shared" si="2"/>
        <v>0</v>
      </c>
      <c r="R8" s="158">
        <f t="shared" si="3"/>
        <v>0</v>
      </c>
      <c r="S8" s="158">
        <f t="shared" si="4"/>
        <v>0</v>
      </c>
      <c r="T8" s="158">
        <f t="shared" si="5"/>
        <v>0</v>
      </c>
      <c r="U8" s="158">
        <f t="shared" si="6"/>
        <v>0</v>
      </c>
      <c r="V8" s="168">
        <f t="shared" si="7"/>
        <v>0</v>
      </c>
      <c r="W8" s="464">
        <f t="shared" si="8"/>
        <v>0</v>
      </c>
      <c r="X8" s="158">
        <f t="shared" si="9"/>
        <v>22.540983606557376</v>
      </c>
      <c r="Y8" s="158">
        <v>53.721311475409834</v>
      </c>
      <c r="Z8" s="500">
        <v>0.01</v>
      </c>
      <c r="AA8" s="206">
        <v>16.74</v>
      </c>
      <c r="AB8" s="207">
        <v>54.01</v>
      </c>
    </row>
    <row r="9" spans="1:28" s="130" customFormat="1" ht="13.5" customHeight="1">
      <c r="A9" s="616"/>
      <c r="B9" s="454">
        <v>4</v>
      </c>
      <c r="C9" s="120">
        <v>0</v>
      </c>
      <c r="D9" s="142">
        <v>0</v>
      </c>
      <c r="E9" s="142">
        <v>0</v>
      </c>
      <c r="F9" s="142">
        <v>0</v>
      </c>
      <c r="G9" s="142">
        <v>0</v>
      </c>
      <c r="H9" s="142">
        <v>0</v>
      </c>
      <c r="I9" s="143">
        <v>0</v>
      </c>
      <c r="J9" s="419">
        <v>0</v>
      </c>
      <c r="K9" s="142">
        <v>1436</v>
      </c>
      <c r="L9" s="142">
        <v>2393</v>
      </c>
      <c r="M9" s="121">
        <v>58</v>
      </c>
      <c r="N9" s="122">
        <v>89579</v>
      </c>
      <c r="O9" s="123">
        <v>284036</v>
      </c>
      <c r="P9" s="165">
        <f t="shared" si="1"/>
        <v>0</v>
      </c>
      <c r="Q9" s="158">
        <f t="shared" si="2"/>
        <v>0</v>
      </c>
      <c r="R9" s="158">
        <f t="shared" si="3"/>
        <v>0</v>
      </c>
      <c r="S9" s="158">
        <f t="shared" si="4"/>
        <v>0</v>
      </c>
      <c r="T9" s="158">
        <f t="shared" si="5"/>
        <v>0</v>
      </c>
      <c r="U9" s="158">
        <f t="shared" si="6"/>
        <v>0</v>
      </c>
      <c r="V9" s="168">
        <f t="shared" si="7"/>
        <v>0</v>
      </c>
      <c r="W9" s="464">
        <f t="shared" si="8"/>
        <v>0</v>
      </c>
      <c r="X9" s="158">
        <f t="shared" si="9"/>
        <v>23.540983606557376</v>
      </c>
      <c r="Y9" s="158">
        <v>49.98360655737705</v>
      </c>
      <c r="Z9" s="500">
        <v>0.01</v>
      </c>
      <c r="AA9" s="206">
        <v>18.02</v>
      </c>
      <c r="AB9" s="207">
        <v>57.18</v>
      </c>
    </row>
    <row r="10" spans="1:28" s="129" customFormat="1" ht="13.5" customHeight="1">
      <c r="A10" s="618">
        <v>2</v>
      </c>
      <c r="B10" s="453">
        <v>5</v>
      </c>
      <c r="C10" s="175">
        <v>0</v>
      </c>
      <c r="D10" s="176">
        <v>0</v>
      </c>
      <c r="E10" s="176">
        <v>0</v>
      </c>
      <c r="F10" s="176">
        <v>0</v>
      </c>
      <c r="G10" s="176">
        <v>0</v>
      </c>
      <c r="H10" s="176">
        <v>0</v>
      </c>
      <c r="I10" s="177">
        <v>0</v>
      </c>
      <c r="J10" s="428">
        <v>0</v>
      </c>
      <c r="K10" s="176">
        <v>1038</v>
      </c>
      <c r="L10" s="177">
        <v>1852</v>
      </c>
      <c r="M10" s="152">
        <v>91</v>
      </c>
      <c r="N10" s="153">
        <v>70130</v>
      </c>
      <c r="O10" s="556">
        <v>214763</v>
      </c>
      <c r="P10" s="172">
        <f t="shared" si="1"/>
        <v>0</v>
      </c>
      <c r="Q10" s="173">
        <f t="shared" si="2"/>
        <v>0</v>
      </c>
      <c r="R10" s="173">
        <f t="shared" si="3"/>
        <v>0</v>
      </c>
      <c r="S10" s="173">
        <f t="shared" si="4"/>
        <v>0</v>
      </c>
      <c r="T10" s="173">
        <f t="shared" si="5"/>
        <v>0</v>
      </c>
      <c r="U10" s="173">
        <f t="shared" si="6"/>
        <v>0</v>
      </c>
      <c r="V10" s="174">
        <f t="shared" si="7"/>
        <v>0</v>
      </c>
      <c r="W10" s="466">
        <f t="shared" si="8"/>
        <v>0</v>
      </c>
      <c r="X10" s="173">
        <f t="shared" si="9"/>
        <v>17.016393442622952</v>
      </c>
      <c r="Y10" s="173">
        <v>48.885245901639344</v>
      </c>
      <c r="Z10" s="502">
        <v>0.02</v>
      </c>
      <c r="AA10" s="156">
        <v>14.12</v>
      </c>
      <c r="AB10" s="250">
        <v>43.24</v>
      </c>
    </row>
    <row r="11" spans="1:28" s="129" customFormat="1" ht="13.5" customHeight="1">
      <c r="A11" s="616"/>
      <c r="B11" s="454">
        <v>6</v>
      </c>
      <c r="C11" s="117">
        <v>0</v>
      </c>
      <c r="D11" s="118">
        <v>0</v>
      </c>
      <c r="E11" s="118">
        <v>0</v>
      </c>
      <c r="F11" s="118">
        <v>0</v>
      </c>
      <c r="G11" s="118">
        <v>2</v>
      </c>
      <c r="H11" s="118">
        <v>0</v>
      </c>
      <c r="I11" s="119">
        <v>0</v>
      </c>
      <c r="J11" s="419">
        <v>2</v>
      </c>
      <c r="K11" s="118">
        <v>718</v>
      </c>
      <c r="L11" s="119">
        <v>1480</v>
      </c>
      <c r="M11" s="121">
        <v>48</v>
      </c>
      <c r="N11" s="122">
        <v>44944</v>
      </c>
      <c r="O11" s="123">
        <v>130639</v>
      </c>
      <c r="P11" s="165">
        <f t="shared" si="1"/>
        <v>0</v>
      </c>
      <c r="Q11" s="158">
        <f t="shared" si="2"/>
        <v>0</v>
      </c>
      <c r="R11" s="158">
        <f t="shared" si="3"/>
        <v>0</v>
      </c>
      <c r="S11" s="158">
        <f>F11/16</f>
        <v>0</v>
      </c>
      <c r="T11" s="158">
        <f t="shared" si="5"/>
        <v>0.2857142857142857</v>
      </c>
      <c r="U11" s="158">
        <f t="shared" si="6"/>
        <v>0</v>
      </c>
      <c r="V11" s="168">
        <f t="shared" si="7"/>
        <v>0</v>
      </c>
      <c r="W11" s="464">
        <f>J11/60</f>
        <v>0.03333333333333333</v>
      </c>
      <c r="X11" s="158">
        <f t="shared" si="9"/>
        <v>11.770491803278688</v>
      </c>
      <c r="Y11" s="158">
        <v>45.032786885245905</v>
      </c>
      <c r="Z11" s="500">
        <v>0.01</v>
      </c>
      <c r="AA11" s="225">
        <v>9.06</v>
      </c>
      <c r="AB11" s="210">
        <v>26.32</v>
      </c>
    </row>
    <row r="12" spans="1:28" s="129" customFormat="1" ht="13.5" customHeight="1">
      <c r="A12" s="616"/>
      <c r="B12" s="454">
        <v>7</v>
      </c>
      <c r="C12" s="117">
        <v>0</v>
      </c>
      <c r="D12" s="118">
        <v>0</v>
      </c>
      <c r="E12" s="118">
        <v>1</v>
      </c>
      <c r="F12" s="118">
        <v>0</v>
      </c>
      <c r="G12" s="118">
        <v>0</v>
      </c>
      <c r="H12" s="118">
        <v>0</v>
      </c>
      <c r="I12" s="119">
        <v>0</v>
      </c>
      <c r="J12" s="419">
        <v>1</v>
      </c>
      <c r="K12" s="118">
        <v>479</v>
      </c>
      <c r="L12" s="119">
        <v>846</v>
      </c>
      <c r="M12" s="121">
        <v>39</v>
      </c>
      <c r="N12" s="122">
        <v>37214</v>
      </c>
      <c r="O12" s="123">
        <v>61987</v>
      </c>
      <c r="P12" s="165">
        <f t="shared" si="1"/>
        <v>0</v>
      </c>
      <c r="Q12" s="158">
        <f t="shared" si="2"/>
        <v>0</v>
      </c>
      <c r="R12" s="158">
        <f t="shared" si="3"/>
        <v>0.125</v>
      </c>
      <c r="S12" s="158">
        <f>F12/17</f>
        <v>0</v>
      </c>
      <c r="T12" s="158">
        <f t="shared" si="5"/>
        <v>0</v>
      </c>
      <c r="U12" s="158">
        <f t="shared" si="6"/>
        <v>0</v>
      </c>
      <c r="V12" s="168">
        <f t="shared" si="7"/>
        <v>0</v>
      </c>
      <c r="W12" s="464">
        <f t="shared" si="8"/>
        <v>0.01639344262295082</v>
      </c>
      <c r="X12" s="158">
        <f t="shared" si="9"/>
        <v>7.852459016393443</v>
      </c>
      <c r="Y12" s="158">
        <v>39.114754098360656</v>
      </c>
      <c r="Z12" s="500">
        <v>0.01</v>
      </c>
      <c r="AA12" s="127">
        <v>7.49</v>
      </c>
      <c r="AB12" s="210">
        <v>12.48</v>
      </c>
    </row>
    <row r="13" spans="1:28" s="129" customFormat="1" ht="13.5" customHeight="1">
      <c r="A13" s="617"/>
      <c r="B13" s="456">
        <v>8</v>
      </c>
      <c r="C13" s="132">
        <v>0</v>
      </c>
      <c r="D13" s="133">
        <v>0</v>
      </c>
      <c r="E13" s="133">
        <v>0</v>
      </c>
      <c r="F13" s="133">
        <v>0</v>
      </c>
      <c r="G13" s="133">
        <v>0</v>
      </c>
      <c r="H13" s="133">
        <v>0</v>
      </c>
      <c r="I13" s="134">
        <v>0</v>
      </c>
      <c r="J13" s="422">
        <v>0</v>
      </c>
      <c r="K13" s="133">
        <v>402</v>
      </c>
      <c r="L13" s="134">
        <v>634</v>
      </c>
      <c r="M13" s="135">
        <v>46</v>
      </c>
      <c r="N13" s="136">
        <v>30681</v>
      </c>
      <c r="O13" s="137">
        <v>44673</v>
      </c>
      <c r="P13" s="169">
        <f t="shared" si="1"/>
        <v>0</v>
      </c>
      <c r="Q13" s="161">
        <f t="shared" si="2"/>
        <v>0</v>
      </c>
      <c r="R13" s="161">
        <f t="shared" si="3"/>
        <v>0</v>
      </c>
      <c r="S13" s="161">
        <f t="shared" si="4"/>
        <v>0</v>
      </c>
      <c r="T13" s="161">
        <f t="shared" si="5"/>
        <v>0</v>
      </c>
      <c r="U13" s="161">
        <f t="shared" si="6"/>
        <v>0</v>
      </c>
      <c r="V13" s="170">
        <f t="shared" si="7"/>
        <v>0</v>
      </c>
      <c r="W13" s="465">
        <f t="shared" si="8"/>
        <v>0</v>
      </c>
      <c r="X13" s="161">
        <f t="shared" si="9"/>
        <v>6.590163934426229</v>
      </c>
      <c r="Y13" s="161">
        <v>29.0327868852459</v>
      </c>
      <c r="Z13" s="501">
        <v>0.01</v>
      </c>
      <c r="AA13" s="140">
        <v>6.19</v>
      </c>
      <c r="AB13" s="212">
        <v>9</v>
      </c>
    </row>
    <row r="14" spans="1:28" s="129" customFormat="1" ht="13.5" customHeight="1">
      <c r="A14" s="616">
        <v>3</v>
      </c>
      <c r="B14" s="454">
        <v>9</v>
      </c>
      <c r="C14" s="117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408">
        <v>0</v>
      </c>
      <c r="J14" s="419">
        <v>0</v>
      </c>
      <c r="K14" s="118">
        <v>256</v>
      </c>
      <c r="L14" s="119">
        <v>533</v>
      </c>
      <c r="M14" s="121">
        <v>26</v>
      </c>
      <c r="N14" s="122">
        <v>23645</v>
      </c>
      <c r="O14" s="290">
        <v>29415</v>
      </c>
      <c r="P14" s="165">
        <f t="shared" si="1"/>
        <v>0</v>
      </c>
      <c r="Q14" s="158">
        <f t="shared" si="2"/>
        <v>0</v>
      </c>
      <c r="R14" s="158">
        <f t="shared" si="3"/>
        <v>0</v>
      </c>
      <c r="S14" s="158">
        <f t="shared" si="4"/>
        <v>0</v>
      </c>
      <c r="T14" s="158">
        <f t="shared" si="5"/>
        <v>0</v>
      </c>
      <c r="U14" s="158">
        <f t="shared" si="6"/>
        <v>0</v>
      </c>
      <c r="V14" s="159">
        <f t="shared" si="7"/>
        <v>0</v>
      </c>
      <c r="W14" s="464">
        <f t="shared" si="8"/>
        <v>0</v>
      </c>
      <c r="X14" s="158">
        <f t="shared" si="9"/>
        <v>4.19672131147541</v>
      </c>
      <c r="Y14" s="158">
        <v>22.950819672131146</v>
      </c>
      <c r="Z14" s="500">
        <v>0.01</v>
      </c>
      <c r="AA14" s="127">
        <v>4.77</v>
      </c>
      <c r="AB14" s="210">
        <v>5.92</v>
      </c>
    </row>
    <row r="15" spans="1:28" s="129" customFormat="1" ht="13.5" customHeight="1">
      <c r="A15" s="616"/>
      <c r="B15" s="454">
        <v>10</v>
      </c>
      <c r="C15" s="117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9">
        <v>0</v>
      </c>
      <c r="J15" s="419">
        <v>0</v>
      </c>
      <c r="K15" s="118">
        <v>191</v>
      </c>
      <c r="L15" s="408">
        <v>369</v>
      </c>
      <c r="M15" s="121">
        <v>45</v>
      </c>
      <c r="N15" s="157">
        <v>15544</v>
      </c>
      <c r="O15" s="123">
        <v>20487</v>
      </c>
      <c r="P15" s="165">
        <f t="shared" si="1"/>
        <v>0</v>
      </c>
      <c r="Q15" s="158">
        <f t="shared" si="2"/>
        <v>0</v>
      </c>
      <c r="R15" s="158">
        <f t="shared" si="3"/>
        <v>0</v>
      </c>
      <c r="S15" s="158">
        <f t="shared" si="4"/>
        <v>0</v>
      </c>
      <c r="T15" s="158">
        <f t="shared" si="5"/>
        <v>0</v>
      </c>
      <c r="U15" s="158">
        <f t="shared" si="6"/>
        <v>0</v>
      </c>
      <c r="V15" s="168">
        <f t="shared" si="7"/>
        <v>0</v>
      </c>
      <c r="W15" s="464">
        <f t="shared" si="8"/>
        <v>0</v>
      </c>
      <c r="X15" s="158">
        <f t="shared" si="9"/>
        <v>3.1311475409836067</v>
      </c>
      <c r="Y15" s="158">
        <v>14.508196721311476</v>
      </c>
      <c r="Z15" s="500">
        <v>0.01</v>
      </c>
      <c r="AA15" s="225">
        <v>3.14</v>
      </c>
      <c r="AB15" s="210">
        <v>4.12</v>
      </c>
    </row>
    <row r="16" spans="1:28" s="129" customFormat="1" ht="13.5" customHeight="1">
      <c r="A16" s="616"/>
      <c r="B16" s="454">
        <v>11</v>
      </c>
      <c r="C16" s="117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9">
        <v>0</v>
      </c>
      <c r="J16" s="419">
        <v>0</v>
      </c>
      <c r="K16" s="118">
        <v>139</v>
      </c>
      <c r="L16" s="119">
        <v>225</v>
      </c>
      <c r="M16" s="121">
        <v>24</v>
      </c>
      <c r="N16" s="122">
        <v>6390</v>
      </c>
      <c r="O16" s="123">
        <v>14502</v>
      </c>
      <c r="P16" s="165">
        <f t="shared" si="1"/>
        <v>0</v>
      </c>
      <c r="Q16" s="158">
        <f t="shared" si="2"/>
        <v>0</v>
      </c>
      <c r="R16" s="158">
        <f t="shared" si="3"/>
        <v>0</v>
      </c>
      <c r="S16" s="158">
        <f t="shared" si="4"/>
        <v>0</v>
      </c>
      <c r="T16" s="158">
        <f t="shared" si="5"/>
        <v>0</v>
      </c>
      <c r="U16" s="158">
        <f t="shared" si="6"/>
        <v>0</v>
      </c>
      <c r="V16" s="159">
        <f t="shared" si="7"/>
        <v>0</v>
      </c>
      <c r="W16" s="464">
        <f t="shared" si="8"/>
        <v>0</v>
      </c>
      <c r="X16" s="158">
        <f t="shared" si="9"/>
        <v>2.278688524590164</v>
      </c>
      <c r="Y16" s="158">
        <v>11.98360655737705</v>
      </c>
      <c r="Z16" s="500">
        <v>0</v>
      </c>
      <c r="AA16" s="127">
        <v>1.29</v>
      </c>
      <c r="AB16" s="210">
        <v>2.92</v>
      </c>
    </row>
    <row r="17" spans="1:28" s="129" customFormat="1" ht="13.5" customHeight="1">
      <c r="A17" s="616"/>
      <c r="B17" s="454">
        <v>12</v>
      </c>
      <c r="C17" s="117">
        <v>0</v>
      </c>
      <c r="D17" s="118">
        <v>0</v>
      </c>
      <c r="E17" s="118">
        <v>0</v>
      </c>
      <c r="F17" s="118">
        <v>0</v>
      </c>
      <c r="G17" s="118">
        <v>1</v>
      </c>
      <c r="H17" s="118">
        <v>1</v>
      </c>
      <c r="I17" s="119">
        <v>0</v>
      </c>
      <c r="J17" s="419">
        <v>2</v>
      </c>
      <c r="K17" s="118">
        <v>35</v>
      </c>
      <c r="L17" s="119">
        <v>201</v>
      </c>
      <c r="M17" s="121">
        <v>26</v>
      </c>
      <c r="N17" s="122">
        <v>2670</v>
      </c>
      <c r="O17" s="123">
        <v>12334</v>
      </c>
      <c r="P17" s="165">
        <f t="shared" si="1"/>
        <v>0</v>
      </c>
      <c r="Q17" s="158">
        <f t="shared" si="2"/>
        <v>0</v>
      </c>
      <c r="R17" s="158">
        <f t="shared" si="3"/>
        <v>0</v>
      </c>
      <c r="S17" s="158">
        <f t="shared" si="4"/>
        <v>0</v>
      </c>
      <c r="T17" s="158">
        <f t="shared" si="5"/>
        <v>0.14285714285714285</v>
      </c>
      <c r="U17" s="158">
        <f t="shared" si="6"/>
        <v>0.14285714285714285</v>
      </c>
      <c r="V17" s="159">
        <f t="shared" si="7"/>
        <v>0</v>
      </c>
      <c r="W17" s="464">
        <f t="shared" si="8"/>
        <v>0.03278688524590164</v>
      </c>
      <c r="X17" s="158">
        <f t="shared" si="9"/>
        <v>0.5737704918032787</v>
      </c>
      <c r="Y17" s="158">
        <v>7.065573770491803</v>
      </c>
      <c r="Z17" s="500">
        <v>0.01</v>
      </c>
      <c r="AA17" s="127">
        <v>0.54</v>
      </c>
      <c r="AB17" s="210">
        <v>2.49</v>
      </c>
    </row>
    <row r="18" spans="1:28" s="129" customFormat="1" ht="13.5" customHeight="1">
      <c r="A18" s="618">
        <v>4</v>
      </c>
      <c r="B18" s="453">
        <v>13</v>
      </c>
      <c r="C18" s="175">
        <v>0</v>
      </c>
      <c r="D18" s="176">
        <v>0</v>
      </c>
      <c r="E18" s="176">
        <v>0</v>
      </c>
      <c r="F18" s="176">
        <v>0</v>
      </c>
      <c r="G18" s="176">
        <v>1</v>
      </c>
      <c r="H18" s="176">
        <v>0</v>
      </c>
      <c r="I18" s="177">
        <v>0</v>
      </c>
      <c r="J18" s="428">
        <v>1</v>
      </c>
      <c r="K18" s="176">
        <v>11</v>
      </c>
      <c r="L18" s="177">
        <v>200</v>
      </c>
      <c r="M18" s="152">
        <v>24</v>
      </c>
      <c r="N18" s="153">
        <v>1341</v>
      </c>
      <c r="O18" s="154">
        <v>8585</v>
      </c>
      <c r="P18" s="172">
        <f t="shared" si="1"/>
        <v>0</v>
      </c>
      <c r="Q18" s="173">
        <f t="shared" si="2"/>
        <v>0</v>
      </c>
      <c r="R18" s="173">
        <f t="shared" si="3"/>
        <v>0</v>
      </c>
      <c r="S18" s="173">
        <f t="shared" si="4"/>
        <v>0</v>
      </c>
      <c r="T18" s="173">
        <f t="shared" si="5"/>
        <v>0.14285714285714285</v>
      </c>
      <c r="U18" s="173">
        <f t="shared" si="6"/>
        <v>0</v>
      </c>
      <c r="V18" s="174">
        <f t="shared" si="7"/>
        <v>0</v>
      </c>
      <c r="W18" s="466">
        <f t="shared" si="8"/>
        <v>0.01639344262295082</v>
      </c>
      <c r="X18" s="173">
        <f t="shared" si="9"/>
        <v>0.18032786885245902</v>
      </c>
      <c r="Y18" s="173">
        <v>3.6885245901639343</v>
      </c>
      <c r="Z18" s="502">
        <v>0</v>
      </c>
      <c r="AA18" s="156">
        <v>0.27</v>
      </c>
      <c r="AB18" s="250">
        <v>1.73</v>
      </c>
    </row>
    <row r="19" spans="1:28" s="129" customFormat="1" ht="13.5" customHeight="1">
      <c r="A19" s="616"/>
      <c r="B19" s="454">
        <v>14</v>
      </c>
      <c r="C19" s="117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9">
        <v>0</v>
      </c>
      <c r="J19" s="419">
        <v>0</v>
      </c>
      <c r="K19" s="118">
        <v>4</v>
      </c>
      <c r="L19" s="119">
        <v>129</v>
      </c>
      <c r="M19" s="121">
        <v>18</v>
      </c>
      <c r="N19" s="122">
        <v>750</v>
      </c>
      <c r="O19" s="123">
        <v>7248</v>
      </c>
      <c r="P19" s="165">
        <f t="shared" si="1"/>
        <v>0</v>
      </c>
      <c r="Q19" s="158">
        <f t="shared" si="2"/>
        <v>0</v>
      </c>
      <c r="R19" s="158">
        <f t="shared" si="3"/>
        <v>0</v>
      </c>
      <c r="S19" s="158">
        <f t="shared" si="4"/>
        <v>0</v>
      </c>
      <c r="T19" s="158">
        <f t="shared" si="5"/>
        <v>0</v>
      </c>
      <c r="U19" s="158">
        <f t="shared" si="6"/>
        <v>0</v>
      </c>
      <c r="V19" s="168">
        <f t="shared" si="7"/>
        <v>0</v>
      </c>
      <c r="W19" s="464">
        <f t="shared" si="8"/>
        <v>0</v>
      </c>
      <c r="X19" s="158">
        <f t="shared" si="9"/>
        <v>0.06557377049180328</v>
      </c>
      <c r="Y19" s="158">
        <v>2.360655737704918</v>
      </c>
      <c r="Z19" s="500">
        <v>0</v>
      </c>
      <c r="AA19" s="127">
        <v>0.15</v>
      </c>
      <c r="AB19" s="210">
        <v>1.46</v>
      </c>
    </row>
    <row r="20" spans="1:28" s="129" customFormat="1" ht="13.5" customHeight="1">
      <c r="A20" s="616"/>
      <c r="B20" s="454">
        <v>15</v>
      </c>
      <c r="C20" s="117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9">
        <v>0</v>
      </c>
      <c r="J20" s="419">
        <v>0</v>
      </c>
      <c r="K20" s="118">
        <v>5</v>
      </c>
      <c r="L20" s="119">
        <v>125</v>
      </c>
      <c r="M20" s="121">
        <v>12</v>
      </c>
      <c r="N20" s="122">
        <v>431</v>
      </c>
      <c r="O20" s="123">
        <v>8294</v>
      </c>
      <c r="P20" s="165">
        <f t="shared" si="1"/>
        <v>0</v>
      </c>
      <c r="Q20" s="158">
        <f t="shared" si="2"/>
        <v>0</v>
      </c>
      <c r="R20" s="158">
        <f t="shared" si="3"/>
        <v>0</v>
      </c>
      <c r="S20" s="158">
        <f t="shared" si="4"/>
        <v>0</v>
      </c>
      <c r="T20" s="158">
        <f t="shared" si="5"/>
        <v>0</v>
      </c>
      <c r="U20" s="158">
        <f t="shared" si="6"/>
        <v>0</v>
      </c>
      <c r="V20" s="168">
        <f t="shared" si="7"/>
        <v>0</v>
      </c>
      <c r="W20" s="464">
        <f t="shared" si="8"/>
        <v>0</v>
      </c>
      <c r="X20" s="158">
        <f t="shared" si="9"/>
        <v>0.08196721311475409</v>
      </c>
      <c r="Y20" s="158">
        <v>1.098360655737705</v>
      </c>
      <c r="Z20" s="500">
        <v>0</v>
      </c>
      <c r="AA20" s="127">
        <v>0.09</v>
      </c>
      <c r="AB20" s="210">
        <v>1.67</v>
      </c>
    </row>
    <row r="21" spans="1:28" s="129" customFormat="1" ht="13.5" customHeight="1">
      <c r="A21" s="616"/>
      <c r="B21" s="454">
        <v>16</v>
      </c>
      <c r="C21" s="117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9">
        <v>0</v>
      </c>
      <c r="J21" s="419">
        <v>0</v>
      </c>
      <c r="K21" s="118">
        <v>0</v>
      </c>
      <c r="L21" s="119">
        <v>188</v>
      </c>
      <c r="M21" s="121">
        <v>17</v>
      </c>
      <c r="N21" s="122">
        <v>235</v>
      </c>
      <c r="O21" s="123">
        <v>12621</v>
      </c>
      <c r="P21" s="165">
        <f t="shared" si="1"/>
        <v>0</v>
      </c>
      <c r="Q21" s="158">
        <f t="shared" si="2"/>
        <v>0</v>
      </c>
      <c r="R21" s="158">
        <f t="shared" si="3"/>
        <v>0</v>
      </c>
      <c r="S21" s="158">
        <f t="shared" si="4"/>
        <v>0</v>
      </c>
      <c r="T21" s="158">
        <f t="shared" si="5"/>
        <v>0</v>
      </c>
      <c r="U21" s="158">
        <f t="shared" si="6"/>
        <v>0</v>
      </c>
      <c r="V21" s="168">
        <f t="shared" si="7"/>
        <v>0</v>
      </c>
      <c r="W21" s="464">
        <f t="shared" si="8"/>
        <v>0</v>
      </c>
      <c r="X21" s="158">
        <f t="shared" si="9"/>
        <v>0</v>
      </c>
      <c r="Y21" s="158">
        <v>0.8360655737704918</v>
      </c>
      <c r="Z21" s="500">
        <v>0</v>
      </c>
      <c r="AA21" s="127">
        <v>0.05</v>
      </c>
      <c r="AB21" s="210">
        <v>2.54</v>
      </c>
    </row>
    <row r="22" spans="1:28" s="129" customFormat="1" ht="13.5" customHeight="1">
      <c r="A22" s="617"/>
      <c r="B22" s="456">
        <v>17</v>
      </c>
      <c r="C22" s="132">
        <v>0</v>
      </c>
      <c r="D22" s="133">
        <v>0</v>
      </c>
      <c r="E22" s="133">
        <v>0</v>
      </c>
      <c r="F22" s="133">
        <v>0</v>
      </c>
      <c r="G22" s="133">
        <v>0</v>
      </c>
      <c r="H22" s="133">
        <v>0</v>
      </c>
      <c r="I22" s="410">
        <v>0</v>
      </c>
      <c r="J22" s="422">
        <v>0</v>
      </c>
      <c r="K22" s="133">
        <v>4</v>
      </c>
      <c r="L22" s="134">
        <v>158</v>
      </c>
      <c r="M22" s="135">
        <v>14</v>
      </c>
      <c r="N22" s="136">
        <v>119</v>
      </c>
      <c r="O22" s="137">
        <v>10767</v>
      </c>
      <c r="P22" s="169">
        <f t="shared" si="1"/>
        <v>0</v>
      </c>
      <c r="Q22" s="161">
        <f t="shared" si="2"/>
        <v>0</v>
      </c>
      <c r="R22" s="161">
        <f t="shared" si="3"/>
        <v>0</v>
      </c>
      <c r="S22" s="161">
        <f t="shared" si="4"/>
        <v>0</v>
      </c>
      <c r="T22" s="161">
        <f t="shared" si="5"/>
        <v>0</v>
      </c>
      <c r="U22" s="161">
        <f t="shared" si="6"/>
        <v>0</v>
      </c>
      <c r="V22" s="170">
        <f t="shared" si="7"/>
        <v>0</v>
      </c>
      <c r="W22" s="465">
        <f t="shared" si="8"/>
        <v>0</v>
      </c>
      <c r="X22" s="161">
        <f t="shared" si="9"/>
        <v>0.06557377049180328</v>
      </c>
      <c r="Y22" s="161">
        <v>0.819672131147541</v>
      </c>
      <c r="Z22" s="501">
        <v>0</v>
      </c>
      <c r="AA22" s="140">
        <v>0.02</v>
      </c>
      <c r="AB22" s="212">
        <v>2.18</v>
      </c>
    </row>
    <row r="23" spans="1:28" s="129" customFormat="1" ht="13.5" customHeight="1">
      <c r="A23" s="616">
        <v>5</v>
      </c>
      <c r="B23" s="454">
        <v>18</v>
      </c>
      <c r="C23" s="117">
        <v>0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19">
        <v>0</v>
      </c>
      <c r="J23" s="419">
        <v>0</v>
      </c>
      <c r="K23" s="118">
        <v>1</v>
      </c>
      <c r="L23" s="119">
        <v>38</v>
      </c>
      <c r="M23" s="121">
        <v>6</v>
      </c>
      <c r="N23" s="122">
        <v>65</v>
      </c>
      <c r="O23" s="123">
        <v>4759</v>
      </c>
      <c r="P23" s="165">
        <f t="shared" si="1"/>
        <v>0</v>
      </c>
      <c r="Q23" s="158">
        <f t="shared" si="2"/>
        <v>0</v>
      </c>
      <c r="R23" s="158">
        <f t="shared" si="3"/>
        <v>0</v>
      </c>
      <c r="S23" s="158">
        <f t="shared" si="4"/>
        <v>0</v>
      </c>
      <c r="T23" s="158">
        <f t="shared" si="5"/>
        <v>0</v>
      </c>
      <c r="U23" s="158">
        <f t="shared" si="6"/>
        <v>0</v>
      </c>
      <c r="V23" s="159">
        <f t="shared" si="7"/>
        <v>0</v>
      </c>
      <c r="W23" s="464">
        <f t="shared" si="8"/>
        <v>0</v>
      </c>
      <c r="X23" s="158">
        <f t="shared" si="9"/>
        <v>0.01639344262295082</v>
      </c>
      <c r="Y23" s="158">
        <v>0.9016393442622951</v>
      </c>
      <c r="Z23" s="500">
        <v>0</v>
      </c>
      <c r="AA23" s="127">
        <v>0.01</v>
      </c>
      <c r="AB23" s="210">
        <v>1.03</v>
      </c>
    </row>
    <row r="24" spans="1:28" s="129" customFormat="1" ht="13.5" customHeight="1">
      <c r="A24" s="616"/>
      <c r="B24" s="454">
        <v>19</v>
      </c>
      <c r="C24" s="117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408">
        <v>0</v>
      </c>
      <c r="J24" s="419">
        <v>0</v>
      </c>
      <c r="K24" s="118">
        <v>1</v>
      </c>
      <c r="L24" s="408">
        <v>75</v>
      </c>
      <c r="M24" s="121">
        <v>9</v>
      </c>
      <c r="N24" s="157">
        <v>24</v>
      </c>
      <c r="O24" s="290">
        <v>3650</v>
      </c>
      <c r="P24" s="165">
        <f t="shared" si="1"/>
        <v>0</v>
      </c>
      <c r="Q24" s="158">
        <f t="shared" si="2"/>
        <v>0</v>
      </c>
      <c r="R24" s="158">
        <f t="shared" si="3"/>
        <v>0</v>
      </c>
      <c r="S24" s="158">
        <f t="shared" si="4"/>
        <v>0</v>
      </c>
      <c r="T24" s="158">
        <f t="shared" si="5"/>
        <v>0</v>
      </c>
      <c r="U24" s="158">
        <f t="shared" si="6"/>
        <v>0</v>
      </c>
      <c r="V24" s="168">
        <f t="shared" si="7"/>
        <v>0</v>
      </c>
      <c r="W24" s="464">
        <f t="shared" si="8"/>
        <v>0</v>
      </c>
      <c r="X24" s="158">
        <f t="shared" si="9"/>
        <v>0.01639344262295082</v>
      </c>
      <c r="Y24" s="158">
        <v>0.47540983606557374</v>
      </c>
      <c r="Z24" s="500">
        <v>0</v>
      </c>
      <c r="AA24" s="225">
        <v>0</v>
      </c>
      <c r="AB24" s="210">
        <v>0.74</v>
      </c>
    </row>
    <row r="25" spans="1:28" s="129" customFormat="1" ht="13.5" customHeight="1">
      <c r="A25" s="616"/>
      <c r="B25" s="454">
        <v>20</v>
      </c>
      <c r="C25" s="117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9">
        <v>0</v>
      </c>
      <c r="J25" s="419">
        <v>0</v>
      </c>
      <c r="K25" s="118">
        <v>0</v>
      </c>
      <c r="L25" s="119">
        <v>70</v>
      </c>
      <c r="M25" s="121">
        <v>8</v>
      </c>
      <c r="N25" s="122">
        <v>15</v>
      </c>
      <c r="O25" s="123">
        <v>4563</v>
      </c>
      <c r="P25" s="165">
        <f t="shared" si="1"/>
        <v>0</v>
      </c>
      <c r="Q25" s="158">
        <f t="shared" si="2"/>
        <v>0</v>
      </c>
      <c r="R25" s="158">
        <f t="shared" si="3"/>
        <v>0</v>
      </c>
      <c r="S25" s="158">
        <f t="shared" si="4"/>
        <v>0</v>
      </c>
      <c r="T25" s="158">
        <f t="shared" si="5"/>
        <v>0</v>
      </c>
      <c r="U25" s="158">
        <f t="shared" si="6"/>
        <v>0</v>
      </c>
      <c r="V25" s="159">
        <f t="shared" si="7"/>
        <v>0</v>
      </c>
      <c r="W25" s="464">
        <f t="shared" si="8"/>
        <v>0</v>
      </c>
      <c r="X25" s="158">
        <f t="shared" si="9"/>
        <v>0</v>
      </c>
      <c r="Y25" s="158">
        <v>0.5409836065573771</v>
      </c>
      <c r="Z25" s="500">
        <v>0</v>
      </c>
      <c r="AA25" s="127">
        <v>0</v>
      </c>
      <c r="AB25" s="210">
        <v>0.92</v>
      </c>
    </row>
    <row r="26" spans="1:28" s="129" customFormat="1" ht="13.5" customHeight="1">
      <c r="A26" s="616"/>
      <c r="B26" s="454">
        <v>21</v>
      </c>
      <c r="C26" s="117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9">
        <v>0</v>
      </c>
      <c r="J26" s="419">
        <v>0</v>
      </c>
      <c r="K26" s="118">
        <v>0</v>
      </c>
      <c r="L26" s="119">
        <v>40</v>
      </c>
      <c r="M26" s="121">
        <v>4</v>
      </c>
      <c r="N26" s="122">
        <v>14</v>
      </c>
      <c r="O26" s="123">
        <v>3095</v>
      </c>
      <c r="P26" s="165">
        <f t="shared" si="1"/>
        <v>0</v>
      </c>
      <c r="Q26" s="158">
        <f t="shared" si="2"/>
        <v>0</v>
      </c>
      <c r="R26" s="158">
        <f t="shared" si="3"/>
        <v>0</v>
      </c>
      <c r="S26" s="158">
        <f t="shared" si="4"/>
        <v>0</v>
      </c>
      <c r="T26" s="158">
        <f t="shared" si="5"/>
        <v>0</v>
      </c>
      <c r="U26" s="158">
        <f t="shared" si="6"/>
        <v>0</v>
      </c>
      <c r="V26" s="159">
        <f t="shared" si="7"/>
        <v>0</v>
      </c>
      <c r="W26" s="464">
        <f t="shared" si="8"/>
        <v>0</v>
      </c>
      <c r="X26" s="158">
        <f t="shared" si="9"/>
        <v>0</v>
      </c>
      <c r="Y26" s="158">
        <v>0.29508196721311475</v>
      </c>
      <c r="Z26" s="500">
        <v>0</v>
      </c>
      <c r="AA26" s="127">
        <v>0</v>
      </c>
      <c r="AB26" s="210">
        <v>0.62</v>
      </c>
    </row>
    <row r="27" spans="1:28" s="129" customFormat="1" ht="13.5" customHeight="1">
      <c r="A27" s="618">
        <v>6</v>
      </c>
      <c r="B27" s="453">
        <v>22</v>
      </c>
      <c r="C27" s="175">
        <v>0</v>
      </c>
      <c r="D27" s="176">
        <v>0</v>
      </c>
      <c r="E27" s="176">
        <v>0</v>
      </c>
      <c r="F27" s="176">
        <v>0</v>
      </c>
      <c r="G27" s="176">
        <v>0</v>
      </c>
      <c r="H27" s="176">
        <v>0</v>
      </c>
      <c r="I27" s="177">
        <v>0</v>
      </c>
      <c r="J27" s="428">
        <v>0</v>
      </c>
      <c r="K27" s="176">
        <v>0</v>
      </c>
      <c r="L27" s="177">
        <v>19</v>
      </c>
      <c r="M27" s="152">
        <v>6</v>
      </c>
      <c r="N27" s="153">
        <v>9</v>
      </c>
      <c r="O27" s="154">
        <v>2442</v>
      </c>
      <c r="P27" s="172">
        <f t="shared" si="1"/>
        <v>0</v>
      </c>
      <c r="Q27" s="173">
        <f t="shared" si="2"/>
        <v>0</v>
      </c>
      <c r="R27" s="173">
        <f t="shared" si="3"/>
        <v>0</v>
      </c>
      <c r="S27" s="173">
        <f t="shared" si="4"/>
        <v>0</v>
      </c>
      <c r="T27" s="173">
        <f t="shared" si="5"/>
        <v>0</v>
      </c>
      <c r="U27" s="173">
        <f t="shared" si="6"/>
        <v>0</v>
      </c>
      <c r="V27" s="174">
        <f t="shared" si="7"/>
        <v>0</v>
      </c>
      <c r="W27" s="466">
        <f t="shared" si="8"/>
        <v>0</v>
      </c>
      <c r="X27" s="173">
        <f t="shared" si="9"/>
        <v>0</v>
      </c>
      <c r="Y27" s="173">
        <v>0.13114754098360656</v>
      </c>
      <c r="Z27" s="502">
        <v>0</v>
      </c>
      <c r="AA27" s="156">
        <v>0</v>
      </c>
      <c r="AB27" s="250">
        <v>0.49</v>
      </c>
    </row>
    <row r="28" spans="1:28" s="129" customFormat="1" ht="13.5" customHeight="1">
      <c r="A28" s="616"/>
      <c r="B28" s="454">
        <v>23</v>
      </c>
      <c r="C28" s="117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9">
        <v>0</v>
      </c>
      <c r="J28" s="419">
        <v>0</v>
      </c>
      <c r="K28" s="118">
        <v>0</v>
      </c>
      <c r="L28" s="119">
        <v>10</v>
      </c>
      <c r="M28" s="121">
        <v>4</v>
      </c>
      <c r="N28" s="122">
        <v>15</v>
      </c>
      <c r="O28" s="123">
        <v>1715</v>
      </c>
      <c r="P28" s="165">
        <f t="shared" si="1"/>
        <v>0</v>
      </c>
      <c r="Q28" s="158">
        <f t="shared" si="2"/>
        <v>0</v>
      </c>
      <c r="R28" s="158">
        <f t="shared" si="3"/>
        <v>0</v>
      </c>
      <c r="S28" s="158">
        <f t="shared" si="4"/>
        <v>0</v>
      </c>
      <c r="T28" s="158">
        <f t="shared" si="5"/>
        <v>0</v>
      </c>
      <c r="U28" s="158">
        <f t="shared" si="6"/>
        <v>0</v>
      </c>
      <c r="V28" s="159">
        <f t="shared" si="7"/>
        <v>0</v>
      </c>
      <c r="W28" s="464">
        <f t="shared" si="8"/>
        <v>0</v>
      </c>
      <c r="X28" s="158">
        <f t="shared" si="9"/>
        <v>0</v>
      </c>
      <c r="Y28" s="158">
        <v>0.04918032786885246</v>
      </c>
      <c r="Z28" s="500">
        <v>0</v>
      </c>
      <c r="AA28" s="127">
        <v>0</v>
      </c>
      <c r="AB28" s="210">
        <v>0.35</v>
      </c>
    </row>
    <row r="29" spans="1:28" s="129" customFormat="1" ht="13.5" customHeight="1">
      <c r="A29" s="616"/>
      <c r="B29" s="454">
        <v>24</v>
      </c>
      <c r="C29" s="117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9">
        <v>0</v>
      </c>
      <c r="J29" s="419">
        <v>0</v>
      </c>
      <c r="K29" s="118">
        <v>0</v>
      </c>
      <c r="L29" s="119">
        <v>2</v>
      </c>
      <c r="M29" s="121">
        <v>3</v>
      </c>
      <c r="N29" s="122">
        <v>7</v>
      </c>
      <c r="O29" s="123">
        <v>1240</v>
      </c>
      <c r="P29" s="165">
        <f t="shared" si="1"/>
        <v>0</v>
      </c>
      <c r="Q29" s="158">
        <f t="shared" si="2"/>
        <v>0</v>
      </c>
      <c r="R29" s="158">
        <f t="shared" si="3"/>
        <v>0</v>
      </c>
      <c r="S29" s="158">
        <f t="shared" si="4"/>
        <v>0</v>
      </c>
      <c r="T29" s="158">
        <f t="shared" si="5"/>
        <v>0</v>
      </c>
      <c r="U29" s="158">
        <f t="shared" si="6"/>
        <v>0</v>
      </c>
      <c r="V29" s="159">
        <f t="shared" si="7"/>
        <v>0</v>
      </c>
      <c r="W29" s="464">
        <f t="shared" si="8"/>
        <v>0</v>
      </c>
      <c r="X29" s="158">
        <f t="shared" si="9"/>
        <v>0</v>
      </c>
      <c r="Y29" s="158">
        <v>0</v>
      </c>
      <c r="Z29" s="500">
        <v>0</v>
      </c>
      <c r="AA29" s="127">
        <v>0</v>
      </c>
      <c r="AB29" s="210">
        <v>0.25</v>
      </c>
    </row>
    <row r="30" spans="1:28" s="129" customFormat="1" ht="13.5" customHeight="1">
      <c r="A30" s="617"/>
      <c r="B30" s="456">
        <v>25</v>
      </c>
      <c r="C30" s="132">
        <v>0</v>
      </c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4">
        <v>0</v>
      </c>
      <c r="J30" s="422">
        <v>0</v>
      </c>
      <c r="K30" s="133">
        <v>0</v>
      </c>
      <c r="L30" s="134">
        <v>6</v>
      </c>
      <c r="M30" s="135">
        <v>3</v>
      </c>
      <c r="N30" s="136">
        <v>6</v>
      </c>
      <c r="O30" s="137">
        <v>977</v>
      </c>
      <c r="P30" s="169">
        <f t="shared" si="1"/>
        <v>0</v>
      </c>
      <c r="Q30" s="161">
        <f t="shared" si="2"/>
        <v>0</v>
      </c>
      <c r="R30" s="161">
        <f t="shared" si="3"/>
        <v>0</v>
      </c>
      <c r="S30" s="161">
        <f t="shared" si="4"/>
        <v>0</v>
      </c>
      <c r="T30" s="161">
        <f t="shared" si="5"/>
        <v>0</v>
      </c>
      <c r="U30" s="161">
        <f t="shared" si="6"/>
        <v>0</v>
      </c>
      <c r="V30" s="162">
        <f t="shared" si="7"/>
        <v>0</v>
      </c>
      <c r="W30" s="465">
        <f t="shared" si="8"/>
        <v>0</v>
      </c>
      <c r="X30" s="161">
        <f t="shared" si="9"/>
        <v>0</v>
      </c>
      <c r="Y30" s="161">
        <v>0</v>
      </c>
      <c r="Z30" s="501">
        <v>0</v>
      </c>
      <c r="AA30" s="140">
        <v>0</v>
      </c>
      <c r="AB30" s="212">
        <v>0.2</v>
      </c>
    </row>
    <row r="31" spans="1:28" s="129" customFormat="1" ht="13.5" customHeight="1">
      <c r="A31" s="616">
        <v>7</v>
      </c>
      <c r="B31" s="454">
        <v>26</v>
      </c>
      <c r="C31" s="117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9">
        <v>0</v>
      </c>
      <c r="J31" s="419">
        <v>0</v>
      </c>
      <c r="K31" s="118">
        <v>1</v>
      </c>
      <c r="L31" s="119">
        <v>11</v>
      </c>
      <c r="M31" s="121">
        <v>8</v>
      </c>
      <c r="N31" s="122">
        <v>9</v>
      </c>
      <c r="O31" s="123">
        <v>898</v>
      </c>
      <c r="P31" s="165">
        <f t="shared" si="1"/>
        <v>0</v>
      </c>
      <c r="Q31" s="158">
        <f t="shared" si="2"/>
        <v>0</v>
      </c>
      <c r="R31" s="158">
        <f t="shared" si="3"/>
        <v>0</v>
      </c>
      <c r="S31" s="158">
        <f t="shared" si="4"/>
        <v>0</v>
      </c>
      <c r="T31" s="158">
        <f t="shared" si="5"/>
        <v>0</v>
      </c>
      <c r="U31" s="158">
        <f t="shared" si="6"/>
        <v>0</v>
      </c>
      <c r="V31" s="168">
        <f t="shared" si="7"/>
        <v>0</v>
      </c>
      <c r="W31" s="464">
        <f t="shared" si="8"/>
        <v>0</v>
      </c>
      <c r="X31" s="158">
        <f t="shared" si="9"/>
        <v>0.01639344262295082</v>
      </c>
      <c r="Y31" s="158">
        <v>0.04918032786885246</v>
      </c>
      <c r="Z31" s="500">
        <v>0</v>
      </c>
      <c r="AA31" s="127">
        <v>0</v>
      </c>
      <c r="AB31" s="210">
        <v>0.18</v>
      </c>
    </row>
    <row r="32" spans="1:28" s="129" customFormat="1" ht="13.5" customHeight="1">
      <c r="A32" s="616"/>
      <c r="B32" s="454">
        <v>27</v>
      </c>
      <c r="C32" s="117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19">
        <v>0</v>
      </c>
      <c r="J32" s="419">
        <v>0</v>
      </c>
      <c r="K32" s="118">
        <v>0</v>
      </c>
      <c r="L32" s="119">
        <v>13</v>
      </c>
      <c r="M32" s="121">
        <v>2</v>
      </c>
      <c r="N32" s="122">
        <v>11</v>
      </c>
      <c r="O32" s="123">
        <v>861</v>
      </c>
      <c r="P32" s="165">
        <f t="shared" si="1"/>
        <v>0</v>
      </c>
      <c r="Q32" s="158">
        <f t="shared" si="2"/>
        <v>0</v>
      </c>
      <c r="R32" s="158">
        <f t="shared" si="3"/>
        <v>0</v>
      </c>
      <c r="S32" s="158">
        <f t="shared" si="4"/>
        <v>0</v>
      </c>
      <c r="T32" s="158">
        <f t="shared" si="5"/>
        <v>0</v>
      </c>
      <c r="U32" s="158">
        <f t="shared" si="6"/>
        <v>0</v>
      </c>
      <c r="V32" s="168">
        <f t="shared" si="7"/>
        <v>0</v>
      </c>
      <c r="W32" s="464">
        <f t="shared" si="8"/>
        <v>0</v>
      </c>
      <c r="X32" s="158">
        <f t="shared" si="9"/>
        <v>0</v>
      </c>
      <c r="Y32" s="158">
        <v>0.04918032786885246</v>
      </c>
      <c r="Z32" s="500">
        <v>0</v>
      </c>
      <c r="AA32" s="127">
        <v>0</v>
      </c>
      <c r="AB32" s="210">
        <v>0.17</v>
      </c>
    </row>
    <row r="33" spans="1:28" s="129" customFormat="1" ht="13.5" customHeight="1">
      <c r="A33" s="616"/>
      <c r="B33" s="454">
        <v>28</v>
      </c>
      <c r="C33" s="117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9">
        <v>0</v>
      </c>
      <c r="J33" s="419">
        <v>0</v>
      </c>
      <c r="K33" s="118">
        <v>0</v>
      </c>
      <c r="L33" s="119">
        <v>8</v>
      </c>
      <c r="M33" s="121">
        <v>1</v>
      </c>
      <c r="N33" s="122">
        <v>9</v>
      </c>
      <c r="O33" s="123">
        <v>923</v>
      </c>
      <c r="P33" s="165">
        <f t="shared" si="1"/>
        <v>0</v>
      </c>
      <c r="Q33" s="158">
        <f t="shared" si="2"/>
        <v>0</v>
      </c>
      <c r="R33" s="158">
        <f t="shared" si="3"/>
        <v>0</v>
      </c>
      <c r="S33" s="158">
        <f t="shared" si="4"/>
        <v>0</v>
      </c>
      <c r="T33" s="158">
        <f t="shared" si="5"/>
        <v>0</v>
      </c>
      <c r="U33" s="158">
        <f t="shared" si="6"/>
        <v>0</v>
      </c>
      <c r="V33" s="168">
        <f t="shared" si="7"/>
        <v>0</v>
      </c>
      <c r="W33" s="464">
        <f t="shared" si="8"/>
        <v>0</v>
      </c>
      <c r="X33" s="158">
        <f t="shared" si="9"/>
        <v>0</v>
      </c>
      <c r="Y33" s="158">
        <v>0</v>
      </c>
      <c r="Z33" s="500">
        <v>0</v>
      </c>
      <c r="AA33" s="127">
        <v>0</v>
      </c>
      <c r="AB33" s="210">
        <v>0.19</v>
      </c>
    </row>
    <row r="34" spans="1:28" s="129" customFormat="1" ht="13.5" customHeight="1">
      <c r="A34" s="616"/>
      <c r="B34" s="454">
        <v>29</v>
      </c>
      <c r="C34" s="117">
        <v>0</v>
      </c>
      <c r="D34" s="118">
        <v>0</v>
      </c>
      <c r="E34" s="118">
        <v>0</v>
      </c>
      <c r="F34" s="118">
        <v>0</v>
      </c>
      <c r="G34" s="118">
        <v>0</v>
      </c>
      <c r="H34" s="118">
        <v>0</v>
      </c>
      <c r="I34" s="119">
        <v>0</v>
      </c>
      <c r="J34" s="419">
        <v>0</v>
      </c>
      <c r="K34" s="118">
        <v>1</v>
      </c>
      <c r="L34" s="119">
        <v>22</v>
      </c>
      <c r="M34" s="121">
        <v>2</v>
      </c>
      <c r="N34" s="122">
        <v>3</v>
      </c>
      <c r="O34" s="123">
        <v>920</v>
      </c>
      <c r="P34" s="165">
        <f t="shared" si="1"/>
        <v>0</v>
      </c>
      <c r="Q34" s="158">
        <f t="shared" si="2"/>
        <v>0</v>
      </c>
      <c r="R34" s="158">
        <f t="shared" si="3"/>
        <v>0</v>
      </c>
      <c r="S34" s="158">
        <f t="shared" si="4"/>
        <v>0</v>
      </c>
      <c r="T34" s="158">
        <f t="shared" si="5"/>
        <v>0</v>
      </c>
      <c r="U34" s="158">
        <f t="shared" si="6"/>
        <v>0</v>
      </c>
      <c r="V34" s="168">
        <f t="shared" si="7"/>
        <v>0</v>
      </c>
      <c r="W34" s="464">
        <f t="shared" si="8"/>
        <v>0</v>
      </c>
      <c r="X34" s="158">
        <f t="shared" si="9"/>
        <v>0.01639344262295082</v>
      </c>
      <c r="Y34" s="158">
        <v>0</v>
      </c>
      <c r="Z34" s="500">
        <v>0</v>
      </c>
      <c r="AA34" s="127">
        <v>0</v>
      </c>
      <c r="AB34" s="210">
        <v>0.19</v>
      </c>
    </row>
    <row r="35" spans="1:28" s="129" customFormat="1" ht="13.5" customHeight="1">
      <c r="A35" s="616"/>
      <c r="B35" s="454">
        <v>30</v>
      </c>
      <c r="C35" s="117">
        <v>0</v>
      </c>
      <c r="D35" s="118">
        <v>0</v>
      </c>
      <c r="E35" s="118">
        <v>0</v>
      </c>
      <c r="F35" s="118">
        <v>0</v>
      </c>
      <c r="G35" s="118">
        <v>0</v>
      </c>
      <c r="H35" s="118">
        <v>0</v>
      </c>
      <c r="I35" s="408">
        <v>0</v>
      </c>
      <c r="J35" s="419">
        <v>0</v>
      </c>
      <c r="K35" s="118">
        <v>0</v>
      </c>
      <c r="L35" s="119">
        <v>23</v>
      </c>
      <c r="M35" s="121">
        <v>5</v>
      </c>
      <c r="N35" s="122">
        <v>4</v>
      </c>
      <c r="O35" s="123">
        <v>782</v>
      </c>
      <c r="P35" s="165">
        <f t="shared" si="1"/>
        <v>0</v>
      </c>
      <c r="Q35" s="158">
        <f t="shared" si="2"/>
        <v>0</v>
      </c>
      <c r="R35" s="158">
        <f t="shared" si="3"/>
        <v>0</v>
      </c>
      <c r="S35" s="158">
        <f t="shared" si="4"/>
        <v>0</v>
      </c>
      <c r="T35" s="158">
        <f t="shared" si="5"/>
        <v>0</v>
      </c>
      <c r="U35" s="158">
        <f t="shared" si="6"/>
        <v>0</v>
      </c>
      <c r="V35" s="168">
        <f t="shared" si="7"/>
        <v>0</v>
      </c>
      <c r="W35" s="464">
        <f t="shared" si="8"/>
        <v>0</v>
      </c>
      <c r="X35" s="158">
        <f t="shared" si="9"/>
        <v>0</v>
      </c>
      <c r="Y35" s="158">
        <v>0.016666666666666666</v>
      </c>
      <c r="Z35" s="500">
        <v>0</v>
      </c>
      <c r="AA35" s="127">
        <v>0</v>
      </c>
      <c r="AB35" s="210">
        <v>0.16</v>
      </c>
    </row>
    <row r="36" spans="1:28" s="129" customFormat="1" ht="13.5" customHeight="1">
      <c r="A36" s="618">
        <v>8</v>
      </c>
      <c r="B36" s="453">
        <v>31</v>
      </c>
      <c r="C36" s="175">
        <v>0</v>
      </c>
      <c r="D36" s="176">
        <v>0</v>
      </c>
      <c r="E36" s="176">
        <v>0</v>
      </c>
      <c r="F36" s="176">
        <v>0</v>
      </c>
      <c r="G36" s="176">
        <v>0</v>
      </c>
      <c r="H36" s="176">
        <v>0</v>
      </c>
      <c r="I36" s="177">
        <v>0</v>
      </c>
      <c r="J36" s="428">
        <v>0</v>
      </c>
      <c r="K36" s="176">
        <v>0</v>
      </c>
      <c r="L36" s="176">
        <v>26</v>
      </c>
      <c r="M36" s="152">
        <v>2</v>
      </c>
      <c r="N36" s="153">
        <v>8</v>
      </c>
      <c r="O36" s="154">
        <v>947</v>
      </c>
      <c r="P36" s="172">
        <f t="shared" si="1"/>
        <v>0</v>
      </c>
      <c r="Q36" s="173">
        <f t="shared" si="2"/>
        <v>0</v>
      </c>
      <c r="R36" s="173">
        <f t="shared" si="3"/>
        <v>0</v>
      </c>
      <c r="S36" s="173">
        <f t="shared" si="4"/>
        <v>0</v>
      </c>
      <c r="T36" s="173">
        <f t="shared" si="5"/>
        <v>0</v>
      </c>
      <c r="U36" s="173">
        <f t="shared" si="6"/>
        <v>0</v>
      </c>
      <c r="V36" s="179">
        <f t="shared" si="7"/>
        <v>0</v>
      </c>
      <c r="W36" s="466">
        <f t="shared" si="8"/>
        <v>0</v>
      </c>
      <c r="X36" s="173">
        <f t="shared" si="9"/>
        <v>0</v>
      </c>
      <c r="Y36" s="173">
        <v>0</v>
      </c>
      <c r="Z36" s="502">
        <v>0</v>
      </c>
      <c r="AA36" s="213">
        <v>0</v>
      </c>
      <c r="AB36" s="214">
        <v>0.19</v>
      </c>
    </row>
    <row r="37" spans="1:28" s="129" customFormat="1" ht="13.5" customHeight="1">
      <c r="A37" s="616"/>
      <c r="B37" s="454">
        <v>32</v>
      </c>
      <c r="C37" s="117">
        <v>0</v>
      </c>
      <c r="D37" s="118">
        <v>0</v>
      </c>
      <c r="E37" s="118">
        <v>0</v>
      </c>
      <c r="F37" s="118">
        <v>0</v>
      </c>
      <c r="G37" s="118">
        <v>0</v>
      </c>
      <c r="H37" s="118">
        <v>0</v>
      </c>
      <c r="I37" s="119">
        <v>0</v>
      </c>
      <c r="J37" s="419">
        <v>0</v>
      </c>
      <c r="K37" s="118">
        <v>0</v>
      </c>
      <c r="L37" s="118">
        <v>12</v>
      </c>
      <c r="M37" s="121" t="s">
        <v>80</v>
      </c>
      <c r="N37" s="122">
        <v>1</v>
      </c>
      <c r="O37" s="123">
        <v>1078</v>
      </c>
      <c r="P37" s="165">
        <f t="shared" si="1"/>
        <v>0</v>
      </c>
      <c r="Q37" s="158">
        <f t="shared" si="2"/>
        <v>0</v>
      </c>
      <c r="R37" s="158">
        <f t="shared" si="3"/>
        <v>0</v>
      </c>
      <c r="S37" s="158">
        <f t="shared" si="4"/>
        <v>0</v>
      </c>
      <c r="T37" s="158">
        <f t="shared" si="5"/>
        <v>0</v>
      </c>
      <c r="U37" s="158">
        <f t="shared" si="6"/>
        <v>0</v>
      </c>
      <c r="V37" s="159">
        <f t="shared" si="7"/>
        <v>0</v>
      </c>
      <c r="W37" s="464">
        <f t="shared" si="8"/>
        <v>0</v>
      </c>
      <c r="X37" s="158">
        <f t="shared" si="9"/>
        <v>0</v>
      </c>
      <c r="Y37" s="158">
        <v>0</v>
      </c>
      <c r="Z37" s="500" t="s">
        <v>80</v>
      </c>
      <c r="AA37" s="206">
        <v>0</v>
      </c>
      <c r="AB37" s="207">
        <v>0.22</v>
      </c>
    </row>
    <row r="38" spans="1:28" s="129" customFormat="1" ht="13.5" customHeight="1">
      <c r="A38" s="616"/>
      <c r="B38" s="454">
        <v>33</v>
      </c>
      <c r="C38" s="117">
        <v>0</v>
      </c>
      <c r="D38" s="118">
        <v>0</v>
      </c>
      <c r="E38" s="118">
        <v>0</v>
      </c>
      <c r="F38" s="118">
        <v>0</v>
      </c>
      <c r="G38" s="118">
        <v>0</v>
      </c>
      <c r="H38" s="118">
        <v>0</v>
      </c>
      <c r="I38" s="119">
        <v>0</v>
      </c>
      <c r="J38" s="419">
        <v>0</v>
      </c>
      <c r="K38" s="118">
        <v>0</v>
      </c>
      <c r="L38" s="118">
        <v>23</v>
      </c>
      <c r="M38" s="121">
        <v>3</v>
      </c>
      <c r="N38" s="122">
        <v>6</v>
      </c>
      <c r="O38" s="123">
        <v>1077</v>
      </c>
      <c r="P38" s="165">
        <f t="shared" si="1"/>
        <v>0</v>
      </c>
      <c r="Q38" s="158">
        <f t="shared" si="2"/>
        <v>0</v>
      </c>
      <c r="R38" s="158">
        <f t="shared" si="3"/>
        <v>0</v>
      </c>
      <c r="S38" s="158">
        <f t="shared" si="4"/>
        <v>0</v>
      </c>
      <c r="T38" s="158">
        <f t="shared" si="5"/>
        <v>0</v>
      </c>
      <c r="U38" s="158">
        <f t="shared" si="6"/>
        <v>0</v>
      </c>
      <c r="V38" s="159">
        <f t="shared" si="7"/>
        <v>0</v>
      </c>
      <c r="W38" s="464">
        <f t="shared" si="8"/>
        <v>0</v>
      </c>
      <c r="X38" s="158">
        <f t="shared" si="9"/>
        <v>0</v>
      </c>
      <c r="Y38" s="158">
        <v>0</v>
      </c>
      <c r="Z38" s="500">
        <v>0</v>
      </c>
      <c r="AA38" s="206">
        <v>0</v>
      </c>
      <c r="AB38" s="207">
        <v>0.23</v>
      </c>
    </row>
    <row r="39" spans="1:28" s="129" customFormat="1" ht="13.5" customHeight="1">
      <c r="A39" s="617"/>
      <c r="B39" s="456">
        <v>34</v>
      </c>
      <c r="C39" s="132">
        <v>0</v>
      </c>
      <c r="D39" s="133">
        <v>0</v>
      </c>
      <c r="E39" s="133">
        <v>0</v>
      </c>
      <c r="F39" s="133">
        <v>0</v>
      </c>
      <c r="G39" s="133">
        <v>0</v>
      </c>
      <c r="H39" s="133">
        <v>0</v>
      </c>
      <c r="I39" s="134">
        <v>0</v>
      </c>
      <c r="J39" s="422">
        <v>0</v>
      </c>
      <c r="K39" s="133">
        <v>0</v>
      </c>
      <c r="L39" s="133">
        <v>8</v>
      </c>
      <c r="M39" s="135">
        <v>5</v>
      </c>
      <c r="N39" s="136">
        <v>0</v>
      </c>
      <c r="O39" s="137">
        <v>1154</v>
      </c>
      <c r="P39" s="169">
        <f t="shared" si="1"/>
        <v>0</v>
      </c>
      <c r="Q39" s="161">
        <f t="shared" si="2"/>
        <v>0</v>
      </c>
      <c r="R39" s="161">
        <f t="shared" si="3"/>
        <v>0</v>
      </c>
      <c r="S39" s="161">
        <f t="shared" si="4"/>
        <v>0</v>
      </c>
      <c r="T39" s="161">
        <f t="shared" si="5"/>
        <v>0</v>
      </c>
      <c r="U39" s="161">
        <f t="shared" si="6"/>
        <v>0</v>
      </c>
      <c r="V39" s="162">
        <f t="shared" si="7"/>
        <v>0</v>
      </c>
      <c r="W39" s="465">
        <f t="shared" si="8"/>
        <v>0</v>
      </c>
      <c r="X39" s="161">
        <f t="shared" si="9"/>
        <v>0</v>
      </c>
      <c r="Y39" s="161">
        <v>0</v>
      </c>
      <c r="Z39" s="501">
        <v>0</v>
      </c>
      <c r="AA39" s="208">
        <v>0</v>
      </c>
      <c r="AB39" s="209">
        <v>0.23</v>
      </c>
    </row>
    <row r="40" spans="1:28" s="129" customFormat="1" ht="13.5" customHeight="1">
      <c r="A40" s="616">
        <v>9</v>
      </c>
      <c r="B40" s="490">
        <v>35</v>
      </c>
      <c r="C40" s="117">
        <v>0</v>
      </c>
      <c r="D40" s="118">
        <v>0</v>
      </c>
      <c r="E40" s="118">
        <v>0</v>
      </c>
      <c r="F40" s="118">
        <v>0</v>
      </c>
      <c r="G40" s="118">
        <v>0</v>
      </c>
      <c r="H40" s="118">
        <v>0</v>
      </c>
      <c r="I40" s="119">
        <v>0</v>
      </c>
      <c r="J40" s="419">
        <v>0</v>
      </c>
      <c r="K40" s="118">
        <v>0</v>
      </c>
      <c r="L40" s="118">
        <v>18</v>
      </c>
      <c r="M40" s="121">
        <v>4</v>
      </c>
      <c r="N40" s="122">
        <v>2</v>
      </c>
      <c r="O40" s="123">
        <v>1930</v>
      </c>
      <c r="P40" s="165">
        <f t="shared" si="1"/>
        <v>0</v>
      </c>
      <c r="Q40" s="158">
        <f t="shared" si="2"/>
        <v>0</v>
      </c>
      <c r="R40" s="158">
        <f t="shared" si="3"/>
        <v>0</v>
      </c>
      <c r="S40" s="158">
        <f t="shared" si="4"/>
        <v>0</v>
      </c>
      <c r="T40" s="158">
        <f t="shared" si="5"/>
        <v>0</v>
      </c>
      <c r="U40" s="158">
        <f t="shared" si="6"/>
        <v>0</v>
      </c>
      <c r="V40" s="159">
        <f t="shared" si="7"/>
        <v>0</v>
      </c>
      <c r="W40" s="464">
        <f t="shared" si="8"/>
        <v>0</v>
      </c>
      <c r="X40" s="158">
        <f t="shared" si="9"/>
        <v>0</v>
      </c>
      <c r="Y40" s="158">
        <v>0</v>
      </c>
      <c r="Z40" s="500">
        <v>0</v>
      </c>
      <c r="AA40" s="206">
        <v>0</v>
      </c>
      <c r="AB40" s="207">
        <v>0.39</v>
      </c>
    </row>
    <row r="41" spans="1:28" s="129" customFormat="1" ht="13.5" customHeight="1">
      <c r="A41" s="616"/>
      <c r="B41" s="490">
        <v>36</v>
      </c>
      <c r="C41" s="117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  <c r="I41" s="119">
        <v>0</v>
      </c>
      <c r="J41" s="419">
        <v>0</v>
      </c>
      <c r="K41" s="118">
        <v>0</v>
      </c>
      <c r="L41" s="118">
        <v>16</v>
      </c>
      <c r="M41" s="121" t="s">
        <v>80</v>
      </c>
      <c r="N41" s="122">
        <v>3</v>
      </c>
      <c r="O41" s="123">
        <v>3842</v>
      </c>
      <c r="P41" s="165">
        <f t="shared" si="1"/>
        <v>0</v>
      </c>
      <c r="Q41" s="158">
        <f t="shared" si="2"/>
        <v>0</v>
      </c>
      <c r="R41" s="158">
        <f t="shared" si="3"/>
        <v>0</v>
      </c>
      <c r="S41" s="158">
        <f t="shared" si="4"/>
        <v>0</v>
      </c>
      <c r="T41" s="158">
        <f t="shared" si="5"/>
        <v>0</v>
      </c>
      <c r="U41" s="158">
        <f t="shared" si="6"/>
        <v>0</v>
      </c>
      <c r="V41" s="159">
        <f t="shared" si="7"/>
        <v>0</v>
      </c>
      <c r="W41" s="464">
        <f t="shared" si="8"/>
        <v>0</v>
      </c>
      <c r="X41" s="158">
        <f t="shared" si="9"/>
        <v>0</v>
      </c>
      <c r="Y41" s="158">
        <v>0.18032786885245902</v>
      </c>
      <c r="Z41" s="500" t="s">
        <v>80</v>
      </c>
      <c r="AA41" s="206">
        <v>0</v>
      </c>
      <c r="AB41" s="207">
        <v>0.78</v>
      </c>
    </row>
    <row r="42" spans="1:28" s="129" customFormat="1" ht="13.5" customHeight="1">
      <c r="A42" s="616"/>
      <c r="B42" s="490">
        <v>37</v>
      </c>
      <c r="C42" s="117">
        <v>0</v>
      </c>
      <c r="D42" s="118">
        <v>0</v>
      </c>
      <c r="E42" s="118">
        <v>0</v>
      </c>
      <c r="F42" s="118">
        <v>0</v>
      </c>
      <c r="G42" s="118">
        <v>0</v>
      </c>
      <c r="H42" s="118">
        <v>0</v>
      </c>
      <c r="I42" s="119">
        <v>0</v>
      </c>
      <c r="J42" s="419">
        <v>0</v>
      </c>
      <c r="K42" s="118">
        <v>0</v>
      </c>
      <c r="L42" s="118">
        <v>41</v>
      </c>
      <c r="M42" s="121">
        <v>1</v>
      </c>
      <c r="N42" s="122">
        <v>2</v>
      </c>
      <c r="O42" s="123">
        <v>5791</v>
      </c>
      <c r="P42" s="165">
        <f t="shared" si="1"/>
        <v>0</v>
      </c>
      <c r="Q42" s="158">
        <f t="shared" si="2"/>
        <v>0</v>
      </c>
      <c r="R42" s="158">
        <f t="shared" si="3"/>
        <v>0</v>
      </c>
      <c r="S42" s="158">
        <f t="shared" si="4"/>
        <v>0</v>
      </c>
      <c r="T42" s="158">
        <f t="shared" si="5"/>
        <v>0</v>
      </c>
      <c r="U42" s="158">
        <f t="shared" si="6"/>
        <v>0</v>
      </c>
      <c r="V42" s="159">
        <f t="shared" si="7"/>
        <v>0</v>
      </c>
      <c r="W42" s="464">
        <f t="shared" si="8"/>
        <v>0</v>
      </c>
      <c r="X42" s="158">
        <f t="shared" si="9"/>
        <v>0</v>
      </c>
      <c r="Y42" s="158">
        <v>0.5245901639344263</v>
      </c>
      <c r="Z42" s="500">
        <v>0</v>
      </c>
      <c r="AA42" s="206">
        <v>0</v>
      </c>
      <c r="AB42" s="207">
        <v>1.17</v>
      </c>
    </row>
    <row r="43" spans="1:28" s="129" customFormat="1" ht="13.5" customHeight="1">
      <c r="A43" s="616"/>
      <c r="B43" s="490">
        <v>38</v>
      </c>
      <c r="C43" s="117">
        <v>0</v>
      </c>
      <c r="D43" s="118">
        <v>0</v>
      </c>
      <c r="E43" s="118">
        <v>0</v>
      </c>
      <c r="F43" s="118">
        <v>0</v>
      </c>
      <c r="G43" s="118">
        <v>0</v>
      </c>
      <c r="H43" s="118">
        <v>0</v>
      </c>
      <c r="I43" s="119">
        <v>0</v>
      </c>
      <c r="J43" s="419">
        <v>0</v>
      </c>
      <c r="K43" s="118">
        <v>0</v>
      </c>
      <c r="L43" s="118">
        <v>52</v>
      </c>
      <c r="M43" s="121">
        <v>3</v>
      </c>
      <c r="N43" s="122">
        <v>4</v>
      </c>
      <c r="O43" s="123">
        <v>5724</v>
      </c>
      <c r="P43" s="165">
        <f t="shared" si="1"/>
        <v>0</v>
      </c>
      <c r="Q43" s="158">
        <f t="shared" si="2"/>
        <v>0</v>
      </c>
      <c r="R43" s="158">
        <f t="shared" si="3"/>
        <v>0</v>
      </c>
      <c r="S43" s="158">
        <f t="shared" si="4"/>
        <v>0</v>
      </c>
      <c r="T43" s="158">
        <f t="shared" si="5"/>
        <v>0</v>
      </c>
      <c r="U43" s="158">
        <f t="shared" si="6"/>
        <v>0</v>
      </c>
      <c r="V43" s="159">
        <f t="shared" si="7"/>
        <v>0</v>
      </c>
      <c r="W43" s="464">
        <f t="shared" si="8"/>
        <v>0</v>
      </c>
      <c r="X43" s="158">
        <f t="shared" si="9"/>
        <v>0</v>
      </c>
      <c r="Y43" s="158">
        <v>0.6721311475409836</v>
      </c>
      <c r="Z43" s="500">
        <v>0</v>
      </c>
      <c r="AA43" s="206">
        <v>0</v>
      </c>
      <c r="AB43" s="207">
        <v>1.16</v>
      </c>
    </row>
    <row r="44" spans="1:28" s="129" customFormat="1" ht="13.5" customHeight="1">
      <c r="A44" s="617"/>
      <c r="B44" s="489">
        <v>39</v>
      </c>
      <c r="C44" s="132">
        <v>0</v>
      </c>
      <c r="D44" s="133">
        <v>0</v>
      </c>
      <c r="E44" s="133">
        <v>0</v>
      </c>
      <c r="F44" s="133">
        <v>0</v>
      </c>
      <c r="G44" s="133">
        <v>0</v>
      </c>
      <c r="H44" s="133">
        <v>0</v>
      </c>
      <c r="I44" s="134">
        <v>0</v>
      </c>
      <c r="J44" s="422">
        <v>0</v>
      </c>
      <c r="K44" s="133">
        <v>0</v>
      </c>
      <c r="L44" s="133">
        <v>31</v>
      </c>
      <c r="M44" s="135">
        <v>5</v>
      </c>
      <c r="N44" s="136">
        <v>7</v>
      </c>
      <c r="O44" s="137">
        <v>4557</v>
      </c>
      <c r="P44" s="169">
        <f t="shared" si="1"/>
        <v>0</v>
      </c>
      <c r="Q44" s="161">
        <f t="shared" si="2"/>
        <v>0</v>
      </c>
      <c r="R44" s="161">
        <f t="shared" si="3"/>
        <v>0</v>
      </c>
      <c r="S44" s="161">
        <f t="shared" si="4"/>
        <v>0</v>
      </c>
      <c r="T44" s="161">
        <f t="shared" si="5"/>
        <v>0</v>
      </c>
      <c r="U44" s="161">
        <f t="shared" si="6"/>
        <v>0</v>
      </c>
      <c r="V44" s="162">
        <f t="shared" si="7"/>
        <v>0</v>
      </c>
      <c r="W44" s="465">
        <f t="shared" si="8"/>
        <v>0</v>
      </c>
      <c r="X44" s="161">
        <f t="shared" si="9"/>
        <v>0</v>
      </c>
      <c r="Y44" s="161">
        <v>0.13114754098360656</v>
      </c>
      <c r="Z44" s="501">
        <v>0</v>
      </c>
      <c r="AA44" s="208">
        <v>0</v>
      </c>
      <c r="AB44" s="209">
        <v>0.92</v>
      </c>
    </row>
    <row r="45" spans="1:28" s="129" customFormat="1" ht="13.5" customHeight="1">
      <c r="A45" s="618">
        <v>10</v>
      </c>
      <c r="B45" s="491">
        <v>40</v>
      </c>
      <c r="C45" s="175">
        <v>0</v>
      </c>
      <c r="D45" s="176">
        <v>0</v>
      </c>
      <c r="E45" s="176">
        <v>0</v>
      </c>
      <c r="F45" s="176">
        <v>0</v>
      </c>
      <c r="G45" s="176">
        <v>0</v>
      </c>
      <c r="H45" s="176">
        <v>0</v>
      </c>
      <c r="I45" s="177">
        <v>0</v>
      </c>
      <c r="J45" s="428">
        <v>0</v>
      </c>
      <c r="K45" s="176">
        <v>0</v>
      </c>
      <c r="L45" s="176">
        <v>31</v>
      </c>
      <c r="M45" s="152">
        <v>8</v>
      </c>
      <c r="N45" s="153">
        <v>7</v>
      </c>
      <c r="O45" s="154">
        <v>4900</v>
      </c>
      <c r="P45" s="172">
        <f t="shared" si="1"/>
        <v>0</v>
      </c>
      <c r="Q45" s="173">
        <f t="shared" si="2"/>
        <v>0</v>
      </c>
      <c r="R45" s="173">
        <f t="shared" si="3"/>
        <v>0</v>
      </c>
      <c r="S45" s="173">
        <f t="shared" si="4"/>
        <v>0</v>
      </c>
      <c r="T45" s="173">
        <f t="shared" si="5"/>
        <v>0</v>
      </c>
      <c r="U45" s="173">
        <f t="shared" si="6"/>
        <v>0</v>
      </c>
      <c r="V45" s="179">
        <f t="shared" si="7"/>
        <v>0</v>
      </c>
      <c r="W45" s="466">
        <f t="shared" si="8"/>
        <v>0</v>
      </c>
      <c r="X45" s="173">
        <f t="shared" si="9"/>
        <v>0</v>
      </c>
      <c r="Y45" s="173">
        <v>0.18032786885245902</v>
      </c>
      <c r="Z45" s="502">
        <v>0</v>
      </c>
      <c r="AA45" s="213">
        <v>0</v>
      </c>
      <c r="AB45" s="214">
        <v>0.99</v>
      </c>
    </row>
    <row r="46" spans="1:28" s="129" customFormat="1" ht="13.5" customHeight="1">
      <c r="A46" s="616"/>
      <c r="B46" s="490">
        <v>41</v>
      </c>
      <c r="C46" s="117">
        <v>0</v>
      </c>
      <c r="D46" s="118">
        <v>0</v>
      </c>
      <c r="E46" s="118">
        <v>0</v>
      </c>
      <c r="F46" s="118">
        <v>0</v>
      </c>
      <c r="G46" s="118">
        <v>0</v>
      </c>
      <c r="H46" s="118">
        <v>0</v>
      </c>
      <c r="I46" s="119">
        <v>0</v>
      </c>
      <c r="J46" s="419">
        <v>0</v>
      </c>
      <c r="K46" s="118">
        <v>0</v>
      </c>
      <c r="L46" s="118">
        <v>65</v>
      </c>
      <c r="M46" s="121">
        <v>10</v>
      </c>
      <c r="N46" s="122">
        <v>17</v>
      </c>
      <c r="O46" s="123">
        <v>4447</v>
      </c>
      <c r="P46" s="165">
        <f t="shared" si="1"/>
        <v>0</v>
      </c>
      <c r="Q46" s="158">
        <f t="shared" si="2"/>
        <v>0</v>
      </c>
      <c r="R46" s="158">
        <f t="shared" si="3"/>
        <v>0</v>
      </c>
      <c r="S46" s="158">
        <f t="shared" si="4"/>
        <v>0</v>
      </c>
      <c r="T46" s="158">
        <f t="shared" si="5"/>
        <v>0</v>
      </c>
      <c r="U46" s="158">
        <f t="shared" si="6"/>
        <v>0</v>
      </c>
      <c r="V46" s="159">
        <f t="shared" si="7"/>
        <v>0</v>
      </c>
      <c r="W46" s="464">
        <f t="shared" si="8"/>
        <v>0</v>
      </c>
      <c r="X46" s="158">
        <f t="shared" si="9"/>
        <v>0</v>
      </c>
      <c r="Y46" s="158">
        <v>0.03278688524590164</v>
      </c>
      <c r="Z46" s="500">
        <v>0</v>
      </c>
      <c r="AA46" s="206">
        <v>0</v>
      </c>
      <c r="AB46" s="207">
        <v>0.9</v>
      </c>
    </row>
    <row r="47" spans="1:28" s="129" customFormat="1" ht="13.5" customHeight="1">
      <c r="A47" s="616"/>
      <c r="B47" s="490">
        <v>42</v>
      </c>
      <c r="C47" s="117">
        <v>0</v>
      </c>
      <c r="D47" s="118">
        <v>0</v>
      </c>
      <c r="E47" s="118">
        <v>0</v>
      </c>
      <c r="F47" s="118">
        <v>0</v>
      </c>
      <c r="G47" s="118">
        <v>0</v>
      </c>
      <c r="H47" s="118">
        <v>0</v>
      </c>
      <c r="I47" s="119">
        <v>0</v>
      </c>
      <c r="J47" s="419">
        <v>0</v>
      </c>
      <c r="K47" s="118">
        <v>0</v>
      </c>
      <c r="L47" s="118">
        <v>38</v>
      </c>
      <c r="M47" s="121">
        <v>15</v>
      </c>
      <c r="N47" s="122">
        <v>20</v>
      </c>
      <c r="O47" s="123">
        <v>3558</v>
      </c>
      <c r="P47" s="165">
        <f t="shared" si="1"/>
        <v>0</v>
      </c>
      <c r="Q47" s="158">
        <f t="shared" si="2"/>
        <v>0</v>
      </c>
      <c r="R47" s="158">
        <f t="shared" si="3"/>
        <v>0</v>
      </c>
      <c r="S47" s="158">
        <f t="shared" si="4"/>
        <v>0</v>
      </c>
      <c r="T47" s="158">
        <f t="shared" si="5"/>
        <v>0</v>
      </c>
      <c r="U47" s="158">
        <f t="shared" si="6"/>
        <v>0</v>
      </c>
      <c r="V47" s="159">
        <f t="shared" si="7"/>
        <v>0</v>
      </c>
      <c r="W47" s="464">
        <f t="shared" si="8"/>
        <v>0</v>
      </c>
      <c r="X47" s="158">
        <f t="shared" si="9"/>
        <v>0</v>
      </c>
      <c r="Y47" s="158">
        <v>0.16393442622950818</v>
      </c>
      <c r="Z47" s="500">
        <v>0</v>
      </c>
      <c r="AA47" s="206">
        <v>0</v>
      </c>
      <c r="AB47" s="207">
        <v>0.72</v>
      </c>
    </row>
    <row r="48" spans="1:28" s="129" customFormat="1" ht="13.5" customHeight="1">
      <c r="A48" s="616"/>
      <c r="B48" s="490">
        <v>43</v>
      </c>
      <c r="C48" s="117">
        <v>0</v>
      </c>
      <c r="D48" s="118">
        <v>0</v>
      </c>
      <c r="E48" s="118">
        <v>0</v>
      </c>
      <c r="F48" s="118">
        <v>0</v>
      </c>
      <c r="G48" s="118">
        <v>0</v>
      </c>
      <c r="H48" s="118">
        <v>0</v>
      </c>
      <c r="I48" s="119">
        <v>0</v>
      </c>
      <c r="J48" s="419">
        <v>0</v>
      </c>
      <c r="K48" s="118">
        <v>0</v>
      </c>
      <c r="L48" s="118">
        <v>33</v>
      </c>
      <c r="M48" s="121">
        <v>20</v>
      </c>
      <c r="N48" s="122">
        <v>29</v>
      </c>
      <c r="O48" s="123">
        <v>3954</v>
      </c>
      <c r="P48" s="165">
        <f t="shared" si="1"/>
        <v>0</v>
      </c>
      <c r="Q48" s="158">
        <f t="shared" si="2"/>
        <v>0</v>
      </c>
      <c r="R48" s="158">
        <f t="shared" si="3"/>
        <v>0</v>
      </c>
      <c r="S48" s="158">
        <f t="shared" si="4"/>
        <v>0</v>
      </c>
      <c r="T48" s="158">
        <f t="shared" si="5"/>
        <v>0</v>
      </c>
      <c r="U48" s="158">
        <f t="shared" si="6"/>
        <v>0</v>
      </c>
      <c r="V48" s="159">
        <f t="shared" si="7"/>
        <v>0</v>
      </c>
      <c r="W48" s="464">
        <f t="shared" si="8"/>
        <v>0</v>
      </c>
      <c r="X48" s="158">
        <f t="shared" si="9"/>
        <v>0</v>
      </c>
      <c r="Y48" s="158">
        <v>0.29508196721311475</v>
      </c>
      <c r="Z48" s="500">
        <v>0</v>
      </c>
      <c r="AA48" s="206">
        <v>0.01</v>
      </c>
      <c r="AB48" s="207">
        <v>0.8</v>
      </c>
    </row>
    <row r="49" spans="1:28" s="129" customFormat="1" ht="13.5" customHeight="1">
      <c r="A49" s="618">
        <v>11</v>
      </c>
      <c r="B49" s="471">
        <v>44</v>
      </c>
      <c r="C49" s="605">
        <v>0</v>
      </c>
      <c r="D49" s="176">
        <v>0</v>
      </c>
      <c r="E49" s="176">
        <v>0</v>
      </c>
      <c r="F49" s="176">
        <v>0</v>
      </c>
      <c r="G49" s="176">
        <v>0</v>
      </c>
      <c r="H49" s="176">
        <v>0</v>
      </c>
      <c r="I49" s="177">
        <v>0</v>
      </c>
      <c r="J49" s="428">
        <v>0</v>
      </c>
      <c r="K49" s="176">
        <v>0</v>
      </c>
      <c r="L49" s="176">
        <v>57</v>
      </c>
      <c r="M49" s="152">
        <v>23</v>
      </c>
      <c r="N49" s="153">
        <v>32</v>
      </c>
      <c r="O49" s="154">
        <v>4708</v>
      </c>
      <c r="P49" s="172">
        <f t="shared" si="1"/>
        <v>0</v>
      </c>
      <c r="Q49" s="173">
        <f t="shared" si="2"/>
        <v>0</v>
      </c>
      <c r="R49" s="173">
        <f t="shared" si="3"/>
        <v>0</v>
      </c>
      <c r="S49" s="173">
        <f t="shared" si="4"/>
        <v>0</v>
      </c>
      <c r="T49" s="173">
        <f t="shared" si="5"/>
        <v>0</v>
      </c>
      <c r="U49" s="173">
        <f t="shared" si="6"/>
        <v>0</v>
      </c>
      <c r="V49" s="179">
        <f t="shared" si="7"/>
        <v>0</v>
      </c>
      <c r="W49" s="466">
        <f t="shared" si="8"/>
        <v>0</v>
      </c>
      <c r="X49" s="173">
        <f t="shared" si="9"/>
        <v>0</v>
      </c>
      <c r="Y49" s="173">
        <v>0.25</v>
      </c>
      <c r="Z49" s="502">
        <v>0</v>
      </c>
      <c r="AA49" s="213">
        <v>0.01</v>
      </c>
      <c r="AB49" s="214">
        <v>0.95</v>
      </c>
    </row>
    <row r="50" spans="1:28" s="129" customFormat="1" ht="13.5" customHeight="1">
      <c r="A50" s="616"/>
      <c r="B50" s="557">
        <v>45</v>
      </c>
      <c r="C50" s="205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v>0</v>
      </c>
      <c r="I50" s="119">
        <v>0</v>
      </c>
      <c r="J50" s="419">
        <v>0</v>
      </c>
      <c r="K50" s="118">
        <v>0</v>
      </c>
      <c r="L50" s="118">
        <v>53</v>
      </c>
      <c r="M50" s="121">
        <v>26</v>
      </c>
      <c r="N50" s="122">
        <v>23</v>
      </c>
      <c r="O50" s="123">
        <v>5090</v>
      </c>
      <c r="P50" s="165">
        <f t="shared" si="1"/>
        <v>0</v>
      </c>
      <c r="Q50" s="158">
        <f t="shared" si="2"/>
        <v>0</v>
      </c>
      <c r="R50" s="158">
        <f t="shared" si="3"/>
        <v>0</v>
      </c>
      <c r="S50" s="158">
        <f t="shared" si="4"/>
        <v>0</v>
      </c>
      <c r="T50" s="158">
        <f t="shared" si="5"/>
        <v>0</v>
      </c>
      <c r="U50" s="158">
        <f t="shared" si="6"/>
        <v>0</v>
      </c>
      <c r="V50" s="159">
        <f t="shared" si="7"/>
        <v>0</v>
      </c>
      <c r="W50" s="464">
        <f t="shared" si="8"/>
        <v>0</v>
      </c>
      <c r="X50" s="158">
        <f t="shared" si="9"/>
        <v>0</v>
      </c>
      <c r="Y50" s="158">
        <v>0.08333333333333333</v>
      </c>
      <c r="Z50" s="500">
        <v>0.01</v>
      </c>
      <c r="AA50" s="206">
        <v>0</v>
      </c>
      <c r="AB50" s="207">
        <v>1.03</v>
      </c>
    </row>
    <row r="51" spans="1:28" s="129" customFormat="1" ht="13.5" customHeight="1">
      <c r="A51" s="616"/>
      <c r="B51" s="557">
        <v>46</v>
      </c>
      <c r="C51" s="205">
        <v>0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  <c r="I51" s="119">
        <v>0</v>
      </c>
      <c r="J51" s="419">
        <v>0</v>
      </c>
      <c r="K51" s="118">
        <v>1</v>
      </c>
      <c r="L51" s="118">
        <v>63</v>
      </c>
      <c r="M51" s="121">
        <v>20</v>
      </c>
      <c r="N51" s="122">
        <v>22</v>
      </c>
      <c r="O51" s="123">
        <v>9129</v>
      </c>
      <c r="P51" s="165">
        <f t="shared" si="1"/>
        <v>0</v>
      </c>
      <c r="Q51" s="158">
        <f t="shared" si="2"/>
        <v>0</v>
      </c>
      <c r="R51" s="158">
        <f t="shared" si="3"/>
        <v>0</v>
      </c>
      <c r="S51" s="158">
        <f t="shared" si="4"/>
        <v>0</v>
      </c>
      <c r="T51" s="158">
        <f t="shared" si="5"/>
        <v>0</v>
      </c>
      <c r="U51" s="158">
        <f t="shared" si="6"/>
        <v>0</v>
      </c>
      <c r="V51" s="159">
        <f t="shared" si="7"/>
        <v>0</v>
      </c>
      <c r="W51" s="464">
        <f t="shared" si="8"/>
        <v>0</v>
      </c>
      <c r="X51" s="158">
        <f t="shared" si="9"/>
        <v>0.01639344262295082</v>
      </c>
      <c r="Y51" s="158">
        <v>0.1</v>
      </c>
      <c r="Z51" s="500">
        <v>0</v>
      </c>
      <c r="AA51" s="206">
        <v>0</v>
      </c>
      <c r="AB51" s="207">
        <v>1.84</v>
      </c>
    </row>
    <row r="52" spans="1:28" s="129" customFormat="1" ht="13.5" customHeight="1">
      <c r="A52" s="617"/>
      <c r="B52" s="557">
        <v>47</v>
      </c>
      <c r="C52" s="205">
        <v>0</v>
      </c>
      <c r="D52" s="118">
        <v>0</v>
      </c>
      <c r="E52" s="118">
        <v>0</v>
      </c>
      <c r="F52" s="118">
        <v>0</v>
      </c>
      <c r="G52" s="118">
        <v>0</v>
      </c>
      <c r="H52" s="118">
        <v>0</v>
      </c>
      <c r="I52" s="119">
        <v>0</v>
      </c>
      <c r="J52" s="422">
        <v>0</v>
      </c>
      <c r="K52" s="133">
        <v>0</v>
      </c>
      <c r="L52" s="133">
        <v>68</v>
      </c>
      <c r="M52" s="135">
        <v>25</v>
      </c>
      <c r="N52" s="136">
        <v>44</v>
      </c>
      <c r="O52" s="137">
        <v>15438</v>
      </c>
      <c r="P52" s="169">
        <f t="shared" si="1"/>
        <v>0</v>
      </c>
      <c r="Q52" s="161">
        <f t="shared" si="2"/>
        <v>0</v>
      </c>
      <c r="R52" s="161">
        <f t="shared" si="3"/>
        <v>0</v>
      </c>
      <c r="S52" s="161">
        <f t="shared" si="4"/>
        <v>0</v>
      </c>
      <c r="T52" s="161">
        <f t="shared" si="5"/>
        <v>0</v>
      </c>
      <c r="U52" s="161">
        <f t="shared" si="6"/>
        <v>0</v>
      </c>
      <c r="V52" s="162">
        <f t="shared" si="7"/>
        <v>0</v>
      </c>
      <c r="W52" s="465">
        <f t="shared" si="8"/>
        <v>0</v>
      </c>
      <c r="X52" s="161">
        <f t="shared" si="9"/>
        <v>0</v>
      </c>
      <c r="Y52" s="161">
        <v>0.11666666666666667</v>
      </c>
      <c r="Z52" s="501">
        <v>0.01</v>
      </c>
      <c r="AA52" s="138">
        <v>0.01</v>
      </c>
      <c r="AB52" s="149">
        <v>3.11</v>
      </c>
    </row>
    <row r="53" spans="1:28" s="129" customFormat="1" ht="12.75" customHeight="1">
      <c r="A53" s="618">
        <v>12</v>
      </c>
      <c r="B53" s="471">
        <v>48</v>
      </c>
      <c r="C53" s="605">
        <v>0</v>
      </c>
      <c r="D53" s="176">
        <v>0</v>
      </c>
      <c r="E53" s="176">
        <v>0</v>
      </c>
      <c r="F53" s="176">
        <v>0</v>
      </c>
      <c r="G53" s="176">
        <v>0</v>
      </c>
      <c r="H53" s="176">
        <v>0</v>
      </c>
      <c r="I53" s="177">
        <v>0</v>
      </c>
      <c r="J53" s="428">
        <v>0</v>
      </c>
      <c r="K53" s="176">
        <v>0</v>
      </c>
      <c r="L53" s="176">
        <v>143</v>
      </c>
      <c r="M53" s="152">
        <v>25</v>
      </c>
      <c r="N53" s="153">
        <v>49</v>
      </c>
      <c r="O53" s="154">
        <v>27664</v>
      </c>
      <c r="P53" s="172">
        <f t="shared" si="1"/>
        <v>0</v>
      </c>
      <c r="Q53" s="173">
        <f t="shared" si="2"/>
        <v>0</v>
      </c>
      <c r="R53" s="173">
        <f t="shared" si="3"/>
        <v>0</v>
      </c>
      <c r="S53" s="173">
        <f t="shared" si="4"/>
        <v>0</v>
      </c>
      <c r="T53" s="173">
        <f t="shared" si="5"/>
        <v>0</v>
      </c>
      <c r="U53" s="173">
        <f t="shared" si="6"/>
        <v>0</v>
      </c>
      <c r="V53" s="179">
        <f t="shared" si="7"/>
        <v>0</v>
      </c>
      <c r="W53" s="466">
        <f t="shared" si="8"/>
        <v>0</v>
      </c>
      <c r="X53" s="173">
        <f t="shared" si="9"/>
        <v>0</v>
      </c>
      <c r="Y53" s="173">
        <v>0.18333333333333332</v>
      </c>
      <c r="Z53" s="502">
        <v>0.01</v>
      </c>
      <c r="AA53" s="145">
        <v>0.01</v>
      </c>
      <c r="AB53" s="146">
        <v>5.57</v>
      </c>
    </row>
    <row r="54" spans="1:28" s="129" customFormat="1" ht="13.5" customHeight="1">
      <c r="A54" s="616"/>
      <c r="B54" s="470">
        <v>49</v>
      </c>
      <c r="C54" s="205">
        <v>0</v>
      </c>
      <c r="D54" s="205">
        <v>1</v>
      </c>
      <c r="E54" s="118">
        <v>0</v>
      </c>
      <c r="F54" s="118">
        <v>1</v>
      </c>
      <c r="G54" s="118">
        <v>0</v>
      </c>
      <c r="H54" s="118">
        <v>0</v>
      </c>
      <c r="I54" s="119">
        <v>0</v>
      </c>
      <c r="J54" s="419">
        <v>2</v>
      </c>
      <c r="K54" s="118">
        <v>0</v>
      </c>
      <c r="L54" s="118">
        <v>262</v>
      </c>
      <c r="M54" s="121">
        <v>25</v>
      </c>
      <c r="N54" s="122">
        <v>63</v>
      </c>
      <c r="O54" s="123">
        <v>47325</v>
      </c>
      <c r="P54" s="165">
        <f t="shared" si="1"/>
        <v>0</v>
      </c>
      <c r="Q54" s="158">
        <f t="shared" si="2"/>
        <v>0.1</v>
      </c>
      <c r="R54" s="158">
        <f t="shared" si="3"/>
        <v>0</v>
      </c>
      <c r="S54" s="158">
        <f t="shared" si="4"/>
        <v>0.058823529411764705</v>
      </c>
      <c r="T54" s="158">
        <f t="shared" si="5"/>
        <v>0</v>
      </c>
      <c r="U54" s="158">
        <f t="shared" si="6"/>
        <v>0</v>
      </c>
      <c r="V54" s="159">
        <f t="shared" si="7"/>
        <v>0</v>
      </c>
      <c r="W54" s="464">
        <f t="shared" si="8"/>
        <v>0.03278688524590164</v>
      </c>
      <c r="X54" s="158">
        <f t="shared" si="9"/>
        <v>0</v>
      </c>
      <c r="Y54" s="158">
        <v>0.5833333333333334</v>
      </c>
      <c r="Z54" s="500">
        <v>0.01</v>
      </c>
      <c r="AA54" s="206">
        <v>0.01</v>
      </c>
      <c r="AB54" s="207">
        <v>9.53</v>
      </c>
    </row>
    <row r="55" spans="1:28" s="129" customFormat="1" ht="13.5" customHeight="1">
      <c r="A55" s="616"/>
      <c r="B55" s="470">
        <v>50</v>
      </c>
      <c r="C55" s="205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v>0</v>
      </c>
      <c r="I55" s="119">
        <v>0</v>
      </c>
      <c r="J55" s="419">
        <v>0</v>
      </c>
      <c r="K55" s="118">
        <v>0</v>
      </c>
      <c r="L55" s="118">
        <v>490</v>
      </c>
      <c r="M55" s="121">
        <v>28</v>
      </c>
      <c r="N55" s="122">
        <v>58</v>
      </c>
      <c r="O55" s="123">
        <v>77541</v>
      </c>
      <c r="P55" s="165">
        <f t="shared" si="1"/>
        <v>0</v>
      </c>
      <c r="Q55" s="158">
        <f t="shared" si="2"/>
        <v>0</v>
      </c>
      <c r="R55" s="158">
        <f t="shared" si="3"/>
        <v>0</v>
      </c>
      <c r="S55" s="158">
        <f t="shared" si="4"/>
        <v>0</v>
      </c>
      <c r="T55" s="158">
        <f t="shared" si="5"/>
        <v>0</v>
      </c>
      <c r="U55" s="158">
        <f t="shared" si="6"/>
        <v>0</v>
      </c>
      <c r="V55" s="159">
        <f t="shared" si="7"/>
        <v>0</v>
      </c>
      <c r="W55" s="464">
        <f t="shared" si="8"/>
        <v>0</v>
      </c>
      <c r="X55" s="158">
        <f t="shared" si="9"/>
        <v>0</v>
      </c>
      <c r="Y55" s="158">
        <v>1.7166666666666666</v>
      </c>
      <c r="Z55" s="500">
        <v>0.01</v>
      </c>
      <c r="AA55" s="206">
        <v>0.01</v>
      </c>
      <c r="AB55" s="207">
        <v>15.61</v>
      </c>
    </row>
    <row r="56" spans="1:28" s="129" customFormat="1" ht="13.5" customHeight="1">
      <c r="A56" s="616"/>
      <c r="B56" s="470">
        <v>51</v>
      </c>
      <c r="C56" s="205">
        <v>0</v>
      </c>
      <c r="D56" s="118">
        <v>1</v>
      </c>
      <c r="E56" s="118">
        <v>0</v>
      </c>
      <c r="F56" s="118">
        <v>0</v>
      </c>
      <c r="G56" s="118">
        <v>0</v>
      </c>
      <c r="H56" s="118">
        <v>5</v>
      </c>
      <c r="I56" s="119">
        <v>0</v>
      </c>
      <c r="J56" s="419">
        <v>6</v>
      </c>
      <c r="K56" s="118">
        <v>1</v>
      </c>
      <c r="L56" s="118">
        <v>735</v>
      </c>
      <c r="M56" s="121">
        <v>49</v>
      </c>
      <c r="N56" s="122">
        <v>71</v>
      </c>
      <c r="O56" s="123">
        <v>105487</v>
      </c>
      <c r="P56" s="165">
        <f t="shared" si="1"/>
        <v>0</v>
      </c>
      <c r="Q56" s="158">
        <f t="shared" si="2"/>
        <v>0.1</v>
      </c>
      <c r="R56" s="158">
        <f t="shared" si="3"/>
        <v>0</v>
      </c>
      <c r="S56" s="158">
        <f t="shared" si="4"/>
        <v>0</v>
      </c>
      <c r="T56" s="158">
        <f t="shared" si="5"/>
        <v>0</v>
      </c>
      <c r="U56" s="158">
        <f t="shared" si="6"/>
        <v>0.7142857142857143</v>
      </c>
      <c r="V56" s="159">
        <f t="shared" si="7"/>
        <v>0</v>
      </c>
      <c r="W56" s="464">
        <f t="shared" si="8"/>
        <v>0.09836065573770492</v>
      </c>
      <c r="X56" s="158">
        <f t="shared" si="9"/>
        <v>0.01639344262295082</v>
      </c>
      <c r="Y56" s="158">
        <v>3.566666666666667</v>
      </c>
      <c r="Z56" s="500">
        <v>0.01</v>
      </c>
      <c r="AA56" s="206">
        <v>0.01</v>
      </c>
      <c r="AB56" s="207">
        <v>21.23</v>
      </c>
    </row>
    <row r="57" spans="1:28" s="129" customFormat="1" ht="13.5" customHeight="1">
      <c r="A57" s="616"/>
      <c r="B57" s="470">
        <v>52</v>
      </c>
      <c r="C57" s="205">
        <v>0</v>
      </c>
      <c r="D57" s="118">
        <v>0</v>
      </c>
      <c r="E57" s="118">
        <v>0</v>
      </c>
      <c r="F57" s="118">
        <v>0</v>
      </c>
      <c r="G57" s="118">
        <v>0</v>
      </c>
      <c r="H57" s="118">
        <v>1</v>
      </c>
      <c r="I57" s="408">
        <v>0</v>
      </c>
      <c r="J57" s="419">
        <v>1</v>
      </c>
      <c r="K57" s="118">
        <v>0</v>
      </c>
      <c r="L57" s="118">
        <v>1195</v>
      </c>
      <c r="M57" s="121">
        <v>37</v>
      </c>
      <c r="N57" s="122">
        <v>70</v>
      </c>
      <c r="O57" s="123">
        <v>115188</v>
      </c>
      <c r="P57" s="165">
        <f t="shared" si="1"/>
        <v>0</v>
      </c>
      <c r="Q57" s="158">
        <f t="shared" si="2"/>
        <v>0</v>
      </c>
      <c r="R57" s="158">
        <f t="shared" si="3"/>
        <v>0</v>
      </c>
      <c r="S57" s="158">
        <f t="shared" si="4"/>
        <v>0</v>
      </c>
      <c r="T57" s="158">
        <f t="shared" si="5"/>
        <v>0</v>
      </c>
      <c r="U57" s="158">
        <f t="shared" si="6"/>
        <v>0.14285714285714285</v>
      </c>
      <c r="V57" s="159">
        <f t="shared" si="7"/>
        <v>0</v>
      </c>
      <c r="W57" s="464">
        <f t="shared" si="8"/>
        <v>0.01639344262295082</v>
      </c>
      <c r="X57" s="158">
        <f>K57/61</f>
        <v>0</v>
      </c>
      <c r="Y57" s="158">
        <v>5.442622950819672</v>
      </c>
      <c r="Z57" s="500">
        <v>0.01</v>
      </c>
      <c r="AA57" s="206">
        <v>0.01</v>
      </c>
      <c r="AB57" s="207">
        <v>23.27</v>
      </c>
    </row>
    <row r="58" spans="1:28" s="129" customFormat="1" ht="13.5" customHeight="1">
      <c r="A58" s="635"/>
      <c r="B58" s="614">
        <v>53</v>
      </c>
      <c r="C58" s="580" t="s">
        <v>58</v>
      </c>
      <c r="D58" s="571" t="s">
        <v>58</v>
      </c>
      <c r="E58" s="571" t="s">
        <v>58</v>
      </c>
      <c r="F58" s="571" t="s">
        <v>58</v>
      </c>
      <c r="G58" s="571" t="s">
        <v>58</v>
      </c>
      <c r="H58" s="571" t="s">
        <v>58</v>
      </c>
      <c r="I58" s="572" t="s">
        <v>58</v>
      </c>
      <c r="J58" s="573" t="s">
        <v>58</v>
      </c>
      <c r="K58" s="461"/>
      <c r="L58" s="461" t="s">
        <v>59</v>
      </c>
      <c r="M58" s="584" t="s">
        <v>58</v>
      </c>
      <c r="N58" s="300">
        <v>69</v>
      </c>
      <c r="O58" s="475" t="s">
        <v>58</v>
      </c>
      <c r="P58" s="574" t="s">
        <v>58</v>
      </c>
      <c r="Q58" s="477" t="s">
        <v>58</v>
      </c>
      <c r="R58" s="477" t="s">
        <v>58</v>
      </c>
      <c r="S58" s="477" t="s">
        <v>58</v>
      </c>
      <c r="T58" s="477" t="s">
        <v>58</v>
      </c>
      <c r="U58" s="477" t="s">
        <v>58</v>
      </c>
      <c r="V58" s="478" t="s">
        <v>58</v>
      </c>
      <c r="W58" s="575" t="s">
        <v>58</v>
      </c>
      <c r="X58" s="503"/>
      <c r="Y58" s="477" t="s">
        <v>79</v>
      </c>
      <c r="Z58" s="585" t="s">
        <v>58</v>
      </c>
      <c r="AA58" s="576">
        <v>0.01</v>
      </c>
      <c r="AB58" s="462" t="s">
        <v>58</v>
      </c>
    </row>
    <row r="59" spans="1:28" s="129" customFormat="1" ht="15.75" customHeight="1">
      <c r="A59" s="655" t="s">
        <v>20</v>
      </c>
      <c r="B59" s="656"/>
      <c r="C59" s="611">
        <f aca="true" t="shared" si="10" ref="C59:H59">SUM(C6:C58)</f>
        <v>0</v>
      </c>
      <c r="D59" s="189">
        <f t="shared" si="10"/>
        <v>2</v>
      </c>
      <c r="E59" s="189">
        <f t="shared" si="10"/>
        <v>2</v>
      </c>
      <c r="F59" s="189">
        <f t="shared" si="10"/>
        <v>1</v>
      </c>
      <c r="G59" s="189">
        <f t="shared" si="10"/>
        <v>5</v>
      </c>
      <c r="H59" s="189">
        <f t="shared" si="10"/>
        <v>7</v>
      </c>
      <c r="I59" s="189">
        <f>SUM(I6:I58)</f>
        <v>0</v>
      </c>
      <c r="J59" s="429">
        <f>SUM(J6:J57)</f>
        <v>17</v>
      </c>
      <c r="K59" s="244">
        <v>8123</v>
      </c>
      <c r="L59" s="406">
        <v>18271</v>
      </c>
      <c r="M59" s="7">
        <v>1065</v>
      </c>
      <c r="N59" s="190">
        <v>563488</v>
      </c>
      <c r="O59" s="46">
        <v>1876083</v>
      </c>
      <c r="P59" s="235">
        <f>C59/5</f>
        <v>0</v>
      </c>
      <c r="Q59" s="10">
        <f>D59/10</f>
        <v>0.2</v>
      </c>
      <c r="R59" s="10">
        <f>E59/8</f>
        <v>0.25</v>
      </c>
      <c r="S59" s="10">
        <f>F59/17</f>
        <v>0.058823529411764705</v>
      </c>
      <c r="T59" s="10">
        <f>G59/7</f>
        <v>0.7142857142857143</v>
      </c>
      <c r="U59" s="10">
        <f>H59/7</f>
        <v>1</v>
      </c>
      <c r="V59" s="11">
        <f>I59/7</f>
        <v>0</v>
      </c>
      <c r="W59" s="431">
        <f>J59/61</f>
        <v>0.2786885245901639</v>
      </c>
      <c r="X59" s="10">
        <f>SUM(X6:X57)</f>
        <v>133.16393442622953</v>
      </c>
      <c r="Y59" s="44">
        <f>SUM(Y6:Y57)</f>
        <v>395.5674863387978</v>
      </c>
      <c r="Z59" s="431">
        <v>0.22</v>
      </c>
      <c r="AA59" s="193">
        <v>114.25</v>
      </c>
      <c r="AB59" s="215">
        <v>379.77</v>
      </c>
    </row>
    <row r="60" spans="1:28" s="218" customFormat="1" ht="13.5" customHeight="1">
      <c r="A60" s="102"/>
      <c r="B60" s="258"/>
      <c r="C60" s="217"/>
      <c r="D60" s="217"/>
      <c r="E60" s="217"/>
      <c r="F60" s="217"/>
      <c r="G60" s="217"/>
      <c r="H60" s="217"/>
      <c r="I60" s="217"/>
      <c r="J60" s="257"/>
      <c r="K60" s="217"/>
      <c r="M60" s="4"/>
      <c r="N60" s="4"/>
      <c r="O60" s="59"/>
      <c r="P60" s="4"/>
      <c r="Q60" s="257"/>
      <c r="R60" s="59"/>
      <c r="S60" s="59"/>
      <c r="T60" s="59"/>
      <c r="U60" s="59"/>
      <c r="V60" s="59"/>
      <c r="W60" s="59"/>
      <c r="X60" s="59"/>
      <c r="Y60" s="59"/>
      <c r="Z60" s="59"/>
      <c r="AA60" s="217"/>
      <c r="AB60" s="217"/>
    </row>
    <row r="61" ht="12">
      <c r="J61" s="4"/>
    </row>
    <row r="63" spans="2:28" s="102" customFormat="1" ht="14.25">
      <c r="B63" s="252"/>
      <c r="C63" s="101"/>
      <c r="D63" s="101"/>
      <c r="E63" s="101"/>
      <c r="F63" s="101"/>
      <c r="G63" s="101"/>
      <c r="H63" s="101"/>
      <c r="I63" s="101"/>
      <c r="J63" s="1"/>
      <c r="K63" s="101"/>
      <c r="L63" s="10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01"/>
      <c r="AB63" s="101"/>
    </row>
    <row r="64" spans="2:28" s="102" customFormat="1" ht="14.25">
      <c r="B64" s="252"/>
      <c r="C64" s="101"/>
      <c r="D64" s="101"/>
      <c r="E64" s="101"/>
      <c r="F64" s="101"/>
      <c r="G64" s="101"/>
      <c r="H64" s="101"/>
      <c r="I64" s="101"/>
      <c r="J64" s="1"/>
      <c r="K64" s="101"/>
      <c r="L64" s="10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01"/>
      <c r="AB64" s="101"/>
    </row>
    <row r="65" spans="2:28" s="102" customFormat="1" ht="14.25">
      <c r="B65" s="252"/>
      <c r="C65" s="101"/>
      <c r="D65" s="101"/>
      <c r="E65" s="101"/>
      <c r="F65" s="101"/>
      <c r="G65" s="101"/>
      <c r="H65" s="101"/>
      <c r="I65" s="101"/>
      <c r="J65" s="1"/>
      <c r="K65" s="101"/>
      <c r="L65" s="10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01"/>
      <c r="AB65" s="101"/>
    </row>
    <row r="66" spans="2:28" s="102" customFormat="1" ht="14.25">
      <c r="B66" s="252"/>
      <c r="C66" s="101"/>
      <c r="D66" s="101"/>
      <c r="E66" s="101"/>
      <c r="F66" s="101"/>
      <c r="G66" s="101"/>
      <c r="H66" s="101"/>
      <c r="I66" s="101"/>
      <c r="J66" s="1"/>
      <c r="K66" s="101"/>
      <c r="L66" s="10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97"/>
      <c r="AA66" s="219"/>
      <c r="AB66" s="101"/>
    </row>
    <row r="67" spans="2:28" s="102" customFormat="1" ht="14.25">
      <c r="B67" s="252"/>
      <c r="C67" s="101"/>
      <c r="D67" s="101"/>
      <c r="E67" s="101"/>
      <c r="F67" s="101"/>
      <c r="G67" s="101"/>
      <c r="H67" s="101"/>
      <c r="I67" s="101"/>
      <c r="J67" s="1"/>
      <c r="K67" s="101"/>
      <c r="L67" s="10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01"/>
      <c r="AB67" s="101"/>
    </row>
    <row r="68" spans="2:28" s="102" customFormat="1" ht="14.25">
      <c r="B68" s="252"/>
      <c r="C68" s="101"/>
      <c r="D68" s="101"/>
      <c r="E68" s="101"/>
      <c r="F68" s="101"/>
      <c r="G68" s="101"/>
      <c r="H68" s="101"/>
      <c r="I68" s="101"/>
      <c r="J68" s="1"/>
      <c r="K68" s="101"/>
      <c r="L68" s="10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01"/>
      <c r="AB68" s="101"/>
    </row>
    <row r="69" spans="2:28" s="102" customFormat="1" ht="14.25">
      <c r="B69" s="252"/>
      <c r="C69" s="101"/>
      <c r="D69" s="101"/>
      <c r="E69" s="101"/>
      <c r="F69" s="101"/>
      <c r="G69" s="101"/>
      <c r="H69" s="101"/>
      <c r="I69" s="101"/>
      <c r="J69" s="1"/>
      <c r="K69" s="101"/>
      <c r="L69" s="10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01"/>
      <c r="AB69" s="101"/>
    </row>
    <row r="70" spans="2:28" s="102" customFormat="1" ht="14.25">
      <c r="B70" s="252"/>
      <c r="C70" s="101"/>
      <c r="D70" s="101"/>
      <c r="E70" s="101"/>
      <c r="F70" s="101"/>
      <c r="G70" s="101"/>
      <c r="H70" s="101"/>
      <c r="I70" s="101"/>
      <c r="J70" s="1"/>
      <c r="K70" s="101"/>
      <c r="L70" s="10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01"/>
      <c r="AB70" s="101"/>
    </row>
  </sheetData>
  <sheetProtection/>
  <mergeCells count="33">
    <mergeCell ref="P2:AB2"/>
    <mergeCell ref="C2:O2"/>
    <mergeCell ref="C3:I3"/>
    <mergeCell ref="J3:L3"/>
    <mergeCell ref="P3:V3"/>
    <mergeCell ref="AA4:AA5"/>
    <mergeCell ref="M3:O3"/>
    <mergeCell ref="Y4:Y5"/>
    <mergeCell ref="Z3:AB3"/>
    <mergeCell ref="AB4:AB5"/>
    <mergeCell ref="A59:B59"/>
    <mergeCell ref="Z4:Z5"/>
    <mergeCell ref="M4:M5"/>
    <mergeCell ref="J4:J5"/>
    <mergeCell ref="K4:K5"/>
    <mergeCell ref="X4:X5"/>
    <mergeCell ref="L4:L5"/>
    <mergeCell ref="O4:O5"/>
    <mergeCell ref="A6:A9"/>
    <mergeCell ref="A45:A48"/>
    <mergeCell ref="W4:W5"/>
    <mergeCell ref="W3:Y3"/>
    <mergeCell ref="A36:A39"/>
    <mergeCell ref="A31:A35"/>
    <mergeCell ref="A27:A30"/>
    <mergeCell ref="A49:A52"/>
    <mergeCell ref="A53:A58"/>
    <mergeCell ref="N4:N5"/>
    <mergeCell ref="A14:A17"/>
    <mergeCell ref="A10:A13"/>
    <mergeCell ref="A23:A26"/>
    <mergeCell ref="A18:A22"/>
    <mergeCell ref="A40:A44"/>
  </mergeCells>
  <printOptions horizontalCentered="1" verticalCentered="1"/>
  <pageMargins left="0.35433070866141736" right="0.4330708661417323" top="0.5511811023622047" bottom="0.4330708661417323" header="0.4330708661417323" footer="0.35433070866141736"/>
  <pageSetup fitToHeight="1" fitToWidth="1" horizontalDpi="1200" verticalDpi="1200" orientation="landscape" paperSize="9" scale="66" r:id="rId1"/>
  <ignoredErrors>
    <ignoredError sqref="Y59 J59" formulaRange="1"/>
    <ignoredError sqref="S11:W11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9"/>
  <sheetViews>
    <sheetView showGridLines="0" showZeros="0" zoomScalePageLayoutView="0" workbookViewId="0" topLeftCell="A1">
      <pane xSplit="1" ySplit="5" topLeftCell="B6" activePane="bottomRight" state="frozen"/>
      <selection pane="topLeft" activeCell="M67" sqref="M67"/>
      <selection pane="topRight" activeCell="M67" sqref="M67"/>
      <selection pane="bottomLeft" activeCell="M67" sqref="M67"/>
      <selection pane="bottomRight" activeCell="A1" sqref="A1"/>
    </sheetView>
  </sheetViews>
  <sheetFormatPr defaultColWidth="9.00390625" defaultRowHeight="13.5"/>
  <cols>
    <col min="1" max="1" width="3.00390625" style="58" customWidth="1"/>
    <col min="2" max="2" width="3.625" style="56" customWidth="1"/>
    <col min="3" max="8" width="3.875" style="5" customWidth="1"/>
    <col min="9" max="11" width="5.375" style="5" customWidth="1"/>
    <col min="12" max="20" width="6.125" style="5" customWidth="1"/>
    <col min="21" max="21" width="4.125" style="58" customWidth="1"/>
    <col min="22" max="22" width="3.00390625" style="58" customWidth="1"/>
    <col min="23" max="23" width="3.625" style="58" customWidth="1"/>
    <col min="24" max="29" width="3.875" style="58" customWidth="1"/>
    <col min="30" max="32" width="5.375" style="58" customWidth="1"/>
    <col min="33" max="35" width="6.875" style="58" customWidth="1"/>
    <col min="36" max="41" width="6.125" style="58" customWidth="1"/>
    <col min="42" max="16384" width="9.00390625" style="58" customWidth="1"/>
  </cols>
  <sheetData>
    <row r="1" spans="1:41" s="54" customFormat="1" ht="24.75" customHeight="1">
      <c r="A1" s="12" t="s">
        <v>24</v>
      </c>
      <c r="B1" s="25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317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</row>
    <row r="2" spans="1:41" s="61" customFormat="1" ht="18" customHeight="1">
      <c r="A2" s="253"/>
      <c r="B2" s="254"/>
      <c r="C2" s="709" t="s">
        <v>16</v>
      </c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8"/>
      <c r="O2" s="676" t="s">
        <v>47</v>
      </c>
      <c r="P2" s="717"/>
      <c r="Q2" s="717"/>
      <c r="R2" s="717"/>
      <c r="S2" s="717"/>
      <c r="T2" s="719"/>
      <c r="V2" s="77"/>
      <c r="W2" s="77"/>
      <c r="X2" s="724"/>
      <c r="Y2" s="725"/>
      <c r="Z2" s="725"/>
      <c r="AA2" s="725"/>
      <c r="AB2" s="725"/>
      <c r="AC2" s="725"/>
      <c r="AD2" s="725"/>
      <c r="AE2" s="725"/>
      <c r="AF2" s="725"/>
      <c r="AG2" s="725"/>
      <c r="AH2" s="725"/>
      <c r="AI2" s="725"/>
      <c r="AJ2" s="724"/>
      <c r="AK2" s="725"/>
      <c r="AL2" s="725"/>
      <c r="AM2" s="725"/>
      <c r="AN2" s="725"/>
      <c r="AO2" s="725"/>
    </row>
    <row r="3" spans="1:41" s="61" customFormat="1" ht="18" customHeight="1">
      <c r="A3" s="255"/>
      <c r="B3" s="256"/>
      <c r="C3" s="687" t="str">
        <f>'ロタウイルス胃腸炎、細菌性髄膜炎'!C3:H3</f>
        <v>2021年　保健所別</v>
      </c>
      <c r="D3" s="666"/>
      <c r="E3" s="666"/>
      <c r="F3" s="666"/>
      <c r="G3" s="666"/>
      <c r="H3" s="666"/>
      <c r="I3" s="647" t="s">
        <v>13</v>
      </c>
      <c r="J3" s="671"/>
      <c r="K3" s="671"/>
      <c r="L3" s="647" t="s">
        <v>19</v>
      </c>
      <c r="M3" s="671"/>
      <c r="N3" s="649"/>
      <c r="O3" s="731" t="s">
        <v>17</v>
      </c>
      <c r="P3" s="675"/>
      <c r="Q3" s="675"/>
      <c r="R3" s="644" t="s">
        <v>18</v>
      </c>
      <c r="S3" s="732"/>
      <c r="T3" s="646"/>
      <c r="V3" s="77"/>
      <c r="W3" s="77"/>
      <c r="X3" s="725"/>
      <c r="Y3" s="725"/>
      <c r="Z3" s="725"/>
      <c r="AA3" s="725"/>
      <c r="AB3" s="725"/>
      <c r="AC3" s="725"/>
      <c r="AD3" s="726"/>
      <c r="AE3" s="727"/>
      <c r="AF3" s="727"/>
      <c r="AG3" s="726"/>
      <c r="AH3" s="727"/>
      <c r="AI3" s="727"/>
      <c r="AJ3" s="724"/>
      <c r="AK3" s="725"/>
      <c r="AL3" s="725"/>
      <c r="AM3" s="724"/>
      <c r="AN3" s="725"/>
      <c r="AO3" s="725"/>
    </row>
    <row r="4" spans="1:41" s="61" customFormat="1" ht="6.75" customHeight="1">
      <c r="A4" s="255"/>
      <c r="B4" s="256"/>
      <c r="C4" s="73"/>
      <c r="D4" s="72"/>
      <c r="E4" s="72"/>
      <c r="F4" s="72"/>
      <c r="G4" s="72"/>
      <c r="H4" s="71"/>
      <c r="I4" s="701">
        <f>'ロタウイルス胃腸炎、細菌性髄膜炎'!I4:I5</f>
        <v>2021</v>
      </c>
      <c r="J4" s="650">
        <f>'ロタウイルス胃腸炎、細菌性髄膜炎'!J4:J5</f>
        <v>2020</v>
      </c>
      <c r="K4" s="713">
        <f>'ロタウイルス胃腸炎、細菌性髄膜炎'!K4:K5</f>
        <v>2019</v>
      </c>
      <c r="L4" s="701">
        <f>'ロタウイルス胃腸炎、細菌性髄膜炎'!L4:L5</f>
        <v>2021</v>
      </c>
      <c r="M4" s="703">
        <f>'ロタウイルス胃腸炎、細菌性髄膜炎'!M4:M5</f>
        <v>2020</v>
      </c>
      <c r="N4" s="657">
        <f>'ロタウイルス胃腸炎、細菌性髄膜炎'!N4:N5</f>
        <v>2019</v>
      </c>
      <c r="O4" s="713">
        <f>'ロタウイルス胃腸炎、細菌性髄膜炎'!O4:O5</f>
        <v>2021</v>
      </c>
      <c r="P4" s="703">
        <f>'ロタウイルス胃腸炎、細菌性髄膜炎'!P4:P5</f>
        <v>2020</v>
      </c>
      <c r="Q4" s="669">
        <f>'ロタウイルス胃腸炎、細菌性髄膜炎'!Q4:Q5</f>
        <v>2019</v>
      </c>
      <c r="R4" s="701">
        <f>'ロタウイルス胃腸炎、細菌性髄膜炎'!R4:R5</f>
        <v>2021</v>
      </c>
      <c r="S4" s="650">
        <f>'ロタウイルス胃腸炎、細菌性髄膜炎'!S4:S5</f>
        <v>2020</v>
      </c>
      <c r="T4" s="729">
        <f>'ロタウイルス胃腸炎、細菌性髄膜炎'!T4:T5</f>
        <v>2019</v>
      </c>
      <c r="V4" s="77"/>
      <c r="W4" s="77"/>
      <c r="X4" s="71"/>
      <c r="Y4" s="71"/>
      <c r="Z4" s="71"/>
      <c r="AA4" s="71"/>
      <c r="AB4" s="71"/>
      <c r="AC4" s="71"/>
      <c r="AD4" s="722"/>
      <c r="AE4" s="722"/>
      <c r="AF4" s="722"/>
      <c r="AG4" s="722"/>
      <c r="AH4" s="722"/>
      <c r="AI4" s="722"/>
      <c r="AJ4" s="722"/>
      <c r="AK4" s="722"/>
      <c r="AL4" s="722"/>
      <c r="AM4" s="722"/>
      <c r="AN4" s="722"/>
      <c r="AO4" s="722"/>
    </row>
    <row r="5" spans="1:41" s="62" customFormat="1" ht="64.5" customHeight="1">
      <c r="A5" s="261" t="s">
        <v>14</v>
      </c>
      <c r="B5" s="262" t="s">
        <v>15</v>
      </c>
      <c r="C5" s="267" t="s">
        <v>40</v>
      </c>
      <c r="D5" s="57" t="s">
        <v>41</v>
      </c>
      <c r="E5" s="57" t="s">
        <v>42</v>
      </c>
      <c r="F5" s="57" t="s">
        <v>51</v>
      </c>
      <c r="G5" s="57" t="s">
        <v>43</v>
      </c>
      <c r="H5" s="264" t="s">
        <v>44</v>
      </c>
      <c r="I5" s="702"/>
      <c r="J5" s="651"/>
      <c r="K5" s="714"/>
      <c r="L5" s="702"/>
      <c r="M5" s="704"/>
      <c r="N5" s="658"/>
      <c r="O5" s="714"/>
      <c r="P5" s="704"/>
      <c r="Q5" s="670"/>
      <c r="R5" s="702"/>
      <c r="S5" s="651"/>
      <c r="T5" s="730"/>
      <c r="U5" s="554"/>
      <c r="V5" s="319"/>
      <c r="W5" s="319"/>
      <c r="X5" s="320"/>
      <c r="Y5" s="320"/>
      <c r="Z5" s="320"/>
      <c r="AA5" s="320"/>
      <c r="AB5" s="320"/>
      <c r="AC5" s="320"/>
      <c r="AD5" s="722"/>
      <c r="AE5" s="722"/>
      <c r="AF5" s="722"/>
      <c r="AG5" s="722"/>
      <c r="AH5" s="722"/>
      <c r="AI5" s="722"/>
      <c r="AJ5" s="722"/>
      <c r="AK5" s="722"/>
      <c r="AL5" s="722"/>
      <c r="AM5" s="722"/>
      <c r="AN5" s="722"/>
      <c r="AO5" s="722"/>
    </row>
    <row r="6" spans="1:41" s="42" customFormat="1" ht="13.5" customHeight="1">
      <c r="A6" s="615">
        <v>1</v>
      </c>
      <c r="B6" s="458">
        <v>1</v>
      </c>
      <c r="C6" s="268"/>
      <c r="D6" s="269"/>
      <c r="E6" s="269"/>
      <c r="F6" s="269"/>
      <c r="G6" s="269"/>
      <c r="H6" s="270"/>
      <c r="I6" s="268">
        <f>SUM(C6:H6)</f>
        <v>0</v>
      </c>
      <c r="J6" s="269">
        <v>0</v>
      </c>
      <c r="K6" s="270"/>
      <c r="L6" s="498" t="s">
        <v>80</v>
      </c>
      <c r="M6" s="271">
        <v>0</v>
      </c>
      <c r="N6" s="272">
        <v>0</v>
      </c>
      <c r="O6" s="273">
        <f aca="true" t="shared" si="0" ref="O6:O59">I6/6</f>
        <v>0</v>
      </c>
      <c r="P6" s="274">
        <v>0</v>
      </c>
      <c r="Q6" s="275"/>
      <c r="R6" s="430" t="s">
        <v>80</v>
      </c>
      <c r="S6" s="277">
        <v>0</v>
      </c>
      <c r="T6" s="278">
        <v>0</v>
      </c>
      <c r="V6" s="720"/>
      <c r="W6" s="321"/>
      <c r="X6" s="228"/>
      <c r="Y6" s="228"/>
      <c r="Z6" s="228"/>
      <c r="AA6" s="228"/>
      <c r="AB6" s="228"/>
      <c r="AC6" s="228"/>
      <c r="AD6" s="228"/>
      <c r="AE6" s="228"/>
      <c r="AF6" s="228"/>
      <c r="AG6" s="229"/>
      <c r="AH6" s="229"/>
      <c r="AI6" s="229"/>
      <c r="AJ6" s="227"/>
      <c r="AK6" s="227"/>
      <c r="AL6" s="227"/>
      <c r="AM6" s="226"/>
      <c r="AN6" s="226"/>
      <c r="AO6" s="226"/>
    </row>
    <row r="7" spans="1:41" s="42" customFormat="1" ht="13.5" customHeight="1">
      <c r="A7" s="616"/>
      <c r="B7" s="454">
        <v>2</v>
      </c>
      <c r="C7" s="279"/>
      <c r="D7" s="280"/>
      <c r="E7" s="280"/>
      <c r="F7" s="280"/>
      <c r="G7" s="280"/>
      <c r="H7" s="281"/>
      <c r="I7" s="279">
        <f aca="true" t="shared" si="1" ref="I7:I56">SUM(C7:H7)</f>
        <v>0</v>
      </c>
      <c r="J7" s="282">
        <v>0</v>
      </c>
      <c r="K7" s="281"/>
      <c r="L7" s="283" t="s">
        <v>80</v>
      </c>
      <c r="M7" s="284">
        <v>1</v>
      </c>
      <c r="N7" s="285">
        <v>2</v>
      </c>
      <c r="O7" s="273">
        <f t="shared" si="0"/>
        <v>0</v>
      </c>
      <c r="P7" s="286">
        <v>0</v>
      </c>
      <c r="Q7" s="287"/>
      <c r="R7" s="504" t="s">
        <v>80</v>
      </c>
      <c r="S7" s="288">
        <v>0</v>
      </c>
      <c r="T7" s="289">
        <v>0</v>
      </c>
      <c r="V7" s="720"/>
      <c r="W7" s="321"/>
      <c r="X7" s="228"/>
      <c r="Y7" s="228"/>
      <c r="Z7" s="228"/>
      <c r="AA7" s="228"/>
      <c r="AB7" s="228"/>
      <c r="AC7" s="228"/>
      <c r="AD7" s="228"/>
      <c r="AE7" s="228"/>
      <c r="AF7" s="228"/>
      <c r="AG7" s="229"/>
      <c r="AH7" s="229"/>
      <c r="AI7" s="229"/>
      <c r="AJ7" s="227"/>
      <c r="AK7" s="227"/>
      <c r="AL7" s="227"/>
      <c r="AM7" s="226"/>
      <c r="AN7" s="226"/>
      <c r="AO7" s="226"/>
    </row>
    <row r="8" spans="1:41" s="42" customFormat="1" ht="13.5" customHeight="1">
      <c r="A8" s="616"/>
      <c r="B8" s="454">
        <v>3</v>
      </c>
      <c r="C8" s="279"/>
      <c r="D8" s="280"/>
      <c r="E8" s="280"/>
      <c r="F8" s="280"/>
      <c r="G8" s="280"/>
      <c r="H8" s="281"/>
      <c r="I8" s="279">
        <f t="shared" si="1"/>
        <v>0</v>
      </c>
      <c r="J8" s="282">
        <v>0</v>
      </c>
      <c r="K8" s="281"/>
      <c r="L8" s="283">
        <v>1</v>
      </c>
      <c r="M8" s="284">
        <v>0</v>
      </c>
      <c r="N8" s="285">
        <v>2</v>
      </c>
      <c r="O8" s="273">
        <f t="shared" si="0"/>
        <v>0</v>
      </c>
      <c r="P8" s="286">
        <v>0</v>
      </c>
      <c r="Q8" s="287"/>
      <c r="R8" s="504">
        <v>0</v>
      </c>
      <c r="S8" s="288">
        <v>0</v>
      </c>
      <c r="T8" s="289">
        <v>0</v>
      </c>
      <c r="V8" s="720"/>
      <c r="W8" s="321"/>
      <c r="X8" s="228"/>
      <c r="Y8" s="228"/>
      <c r="Z8" s="228"/>
      <c r="AA8" s="228"/>
      <c r="AB8" s="228"/>
      <c r="AC8" s="228"/>
      <c r="AD8" s="228"/>
      <c r="AE8" s="228"/>
      <c r="AF8" s="228"/>
      <c r="AG8" s="229"/>
      <c r="AH8" s="229"/>
      <c r="AI8" s="229"/>
      <c r="AJ8" s="227"/>
      <c r="AK8" s="227"/>
      <c r="AL8" s="227"/>
      <c r="AM8" s="226"/>
      <c r="AN8" s="226"/>
      <c r="AO8" s="226"/>
    </row>
    <row r="9" spans="1:41" s="42" customFormat="1" ht="13.5" customHeight="1">
      <c r="A9" s="616"/>
      <c r="B9" s="454">
        <v>4</v>
      </c>
      <c r="C9" s="279"/>
      <c r="D9" s="280"/>
      <c r="E9" s="280"/>
      <c r="F9" s="280"/>
      <c r="G9" s="280"/>
      <c r="H9" s="281"/>
      <c r="I9" s="279">
        <f t="shared" si="1"/>
        <v>0</v>
      </c>
      <c r="J9" s="282">
        <v>0</v>
      </c>
      <c r="K9" s="281"/>
      <c r="L9" s="283">
        <v>1</v>
      </c>
      <c r="M9" s="284">
        <v>2</v>
      </c>
      <c r="N9" s="285">
        <v>2</v>
      </c>
      <c r="O9" s="273">
        <f t="shared" si="0"/>
        <v>0</v>
      </c>
      <c r="P9" s="286">
        <v>0</v>
      </c>
      <c r="Q9" s="287"/>
      <c r="R9" s="504">
        <v>0</v>
      </c>
      <c r="S9" s="288">
        <v>0</v>
      </c>
      <c r="T9" s="289">
        <v>0</v>
      </c>
      <c r="V9" s="720"/>
      <c r="W9" s="321"/>
      <c r="X9" s="228"/>
      <c r="Y9" s="228"/>
      <c r="Z9" s="228"/>
      <c r="AA9" s="228"/>
      <c r="AB9" s="228"/>
      <c r="AC9" s="228"/>
      <c r="AD9" s="228"/>
      <c r="AE9" s="228"/>
      <c r="AF9" s="228"/>
      <c r="AG9" s="229"/>
      <c r="AH9" s="229"/>
      <c r="AI9" s="229"/>
      <c r="AJ9" s="227"/>
      <c r="AK9" s="227"/>
      <c r="AL9" s="227"/>
      <c r="AM9" s="226"/>
      <c r="AN9" s="226"/>
      <c r="AO9" s="226"/>
    </row>
    <row r="10" spans="1:41" s="42" customFormat="1" ht="13.5" customHeight="1">
      <c r="A10" s="618">
        <v>2</v>
      </c>
      <c r="B10" s="472">
        <v>5</v>
      </c>
      <c r="C10" s="483"/>
      <c r="D10" s="562"/>
      <c r="E10" s="562"/>
      <c r="F10" s="562"/>
      <c r="G10" s="562"/>
      <c r="H10" s="563"/>
      <c r="I10" s="483">
        <f t="shared" si="1"/>
        <v>0</v>
      </c>
      <c r="J10" s="564">
        <v>0</v>
      </c>
      <c r="K10" s="563"/>
      <c r="L10" s="292" t="s">
        <v>80</v>
      </c>
      <c r="M10" s="293">
        <v>0</v>
      </c>
      <c r="N10" s="294">
        <v>4</v>
      </c>
      <c r="O10" s="484">
        <f t="shared" si="0"/>
        <v>0</v>
      </c>
      <c r="P10" s="296">
        <v>0</v>
      </c>
      <c r="Q10" s="297"/>
      <c r="R10" s="512" t="s">
        <v>80</v>
      </c>
      <c r="S10" s="298">
        <v>0</v>
      </c>
      <c r="T10" s="299">
        <v>0.01</v>
      </c>
      <c r="V10" s="720"/>
      <c r="W10" s="321"/>
      <c r="X10" s="228"/>
      <c r="Y10" s="228"/>
      <c r="Z10" s="228"/>
      <c r="AA10" s="228"/>
      <c r="AB10" s="228"/>
      <c r="AC10" s="228"/>
      <c r="AD10" s="228"/>
      <c r="AE10" s="228"/>
      <c r="AF10" s="228"/>
      <c r="AG10" s="229"/>
      <c r="AH10" s="229"/>
      <c r="AI10" s="229"/>
      <c r="AJ10" s="227"/>
      <c r="AK10" s="227"/>
      <c r="AL10" s="227"/>
      <c r="AM10" s="226"/>
      <c r="AN10" s="226"/>
      <c r="AO10" s="226"/>
    </row>
    <row r="11" spans="1:41" s="3" customFormat="1" ht="13.5" customHeight="1">
      <c r="A11" s="616"/>
      <c r="B11" s="454">
        <v>6</v>
      </c>
      <c r="C11" s="283"/>
      <c r="D11" s="284"/>
      <c r="E11" s="284"/>
      <c r="F11" s="284"/>
      <c r="G11" s="284"/>
      <c r="H11" s="285"/>
      <c r="I11" s="279">
        <f t="shared" si="1"/>
        <v>0</v>
      </c>
      <c r="J11" s="300">
        <v>0</v>
      </c>
      <c r="K11" s="285"/>
      <c r="L11" s="283" t="s">
        <v>80</v>
      </c>
      <c r="M11" s="284">
        <v>0</v>
      </c>
      <c r="N11" s="285">
        <v>2</v>
      </c>
      <c r="O11" s="273">
        <f t="shared" si="0"/>
        <v>0</v>
      </c>
      <c r="P11" s="286">
        <v>0</v>
      </c>
      <c r="Q11" s="287"/>
      <c r="R11" s="504" t="s">
        <v>80</v>
      </c>
      <c r="S11" s="288">
        <v>0</v>
      </c>
      <c r="T11" s="289">
        <v>0</v>
      </c>
      <c r="V11" s="721"/>
      <c r="W11" s="321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7"/>
      <c r="AK11" s="227"/>
      <c r="AL11" s="227"/>
      <c r="AM11" s="226"/>
      <c r="AN11" s="226"/>
      <c r="AO11" s="226"/>
    </row>
    <row r="12" spans="1:41" s="3" customFormat="1" ht="13.5" customHeight="1">
      <c r="A12" s="616"/>
      <c r="B12" s="454">
        <v>7</v>
      </c>
      <c r="C12" s="283"/>
      <c r="D12" s="284"/>
      <c r="E12" s="284"/>
      <c r="F12" s="284"/>
      <c r="G12" s="284"/>
      <c r="H12" s="285"/>
      <c r="I12" s="279">
        <f t="shared" si="1"/>
        <v>0</v>
      </c>
      <c r="J12" s="300">
        <v>0</v>
      </c>
      <c r="K12" s="285"/>
      <c r="L12" s="283" t="s">
        <v>80</v>
      </c>
      <c r="M12" s="284">
        <v>3</v>
      </c>
      <c r="N12" s="285">
        <v>2</v>
      </c>
      <c r="O12" s="273">
        <f t="shared" si="0"/>
        <v>0</v>
      </c>
      <c r="P12" s="286">
        <v>0</v>
      </c>
      <c r="Q12" s="287"/>
      <c r="R12" s="504" t="s">
        <v>80</v>
      </c>
      <c r="S12" s="288">
        <v>0.01</v>
      </c>
      <c r="T12" s="289">
        <v>0</v>
      </c>
      <c r="V12" s="721"/>
      <c r="W12" s="321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7"/>
      <c r="AK12" s="227"/>
      <c r="AL12" s="227"/>
      <c r="AM12" s="226"/>
      <c r="AN12" s="226"/>
      <c r="AO12" s="226"/>
    </row>
    <row r="13" spans="1:41" s="3" customFormat="1" ht="13.5" customHeight="1">
      <c r="A13" s="617"/>
      <c r="B13" s="456">
        <v>8</v>
      </c>
      <c r="C13" s="301"/>
      <c r="D13" s="302"/>
      <c r="E13" s="302"/>
      <c r="F13" s="302"/>
      <c r="G13" s="302"/>
      <c r="H13" s="303"/>
      <c r="I13" s="331">
        <f t="shared" si="1"/>
        <v>0</v>
      </c>
      <c r="J13" s="304">
        <v>0</v>
      </c>
      <c r="K13" s="303"/>
      <c r="L13" s="301" t="s">
        <v>80</v>
      </c>
      <c r="M13" s="302">
        <v>4</v>
      </c>
      <c r="N13" s="303">
        <v>1</v>
      </c>
      <c r="O13" s="291">
        <f t="shared" si="0"/>
        <v>0</v>
      </c>
      <c r="P13" s="305">
        <v>0</v>
      </c>
      <c r="Q13" s="306"/>
      <c r="R13" s="511" t="s">
        <v>80</v>
      </c>
      <c r="S13" s="307">
        <v>0.01</v>
      </c>
      <c r="T13" s="308">
        <v>0</v>
      </c>
      <c r="V13" s="721"/>
      <c r="W13" s="321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7"/>
      <c r="AK13" s="227"/>
      <c r="AL13" s="227"/>
      <c r="AM13" s="226"/>
      <c r="AN13" s="226"/>
      <c r="AO13" s="226"/>
    </row>
    <row r="14" spans="1:41" s="3" customFormat="1" ht="13.5" customHeight="1">
      <c r="A14" s="616">
        <v>3</v>
      </c>
      <c r="B14" s="454">
        <v>9</v>
      </c>
      <c r="C14" s="283"/>
      <c r="D14" s="284"/>
      <c r="E14" s="284"/>
      <c r="F14" s="284"/>
      <c r="G14" s="284"/>
      <c r="H14" s="285"/>
      <c r="I14" s="279">
        <f t="shared" si="1"/>
        <v>0</v>
      </c>
      <c r="J14" s="300">
        <v>0</v>
      </c>
      <c r="K14" s="285"/>
      <c r="L14" s="283" t="s">
        <v>80</v>
      </c>
      <c r="M14" s="284">
        <v>1</v>
      </c>
      <c r="N14" s="285">
        <v>0</v>
      </c>
      <c r="O14" s="273">
        <f t="shared" si="0"/>
        <v>0</v>
      </c>
      <c r="P14" s="286">
        <v>0</v>
      </c>
      <c r="Q14" s="287"/>
      <c r="R14" s="504" t="s">
        <v>80</v>
      </c>
      <c r="S14" s="288">
        <v>0</v>
      </c>
      <c r="T14" s="289">
        <v>0</v>
      </c>
      <c r="V14" s="721"/>
      <c r="W14" s="321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7"/>
      <c r="AK14" s="227"/>
      <c r="AL14" s="227"/>
      <c r="AM14" s="226"/>
      <c r="AN14" s="226"/>
      <c r="AO14" s="226"/>
    </row>
    <row r="15" spans="1:41" s="3" customFormat="1" ht="13.5" customHeight="1">
      <c r="A15" s="616"/>
      <c r="B15" s="459">
        <v>10</v>
      </c>
      <c r="C15" s="283"/>
      <c r="D15" s="284"/>
      <c r="E15" s="284"/>
      <c r="F15" s="284"/>
      <c r="G15" s="284"/>
      <c r="H15" s="285"/>
      <c r="I15" s="279">
        <f t="shared" si="1"/>
        <v>0</v>
      </c>
      <c r="J15" s="300">
        <v>0</v>
      </c>
      <c r="K15" s="285"/>
      <c r="L15" s="283">
        <v>1</v>
      </c>
      <c r="M15" s="284">
        <v>3</v>
      </c>
      <c r="N15" s="285">
        <v>1</v>
      </c>
      <c r="O15" s="273">
        <f t="shared" si="0"/>
        <v>0</v>
      </c>
      <c r="P15" s="286">
        <v>0</v>
      </c>
      <c r="Q15" s="287"/>
      <c r="R15" s="504">
        <v>0</v>
      </c>
      <c r="S15" s="288">
        <v>0.01</v>
      </c>
      <c r="T15" s="289">
        <v>0</v>
      </c>
      <c r="V15" s="720"/>
      <c r="W15" s="321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7"/>
      <c r="AK15" s="227"/>
      <c r="AL15" s="227"/>
      <c r="AM15" s="226"/>
      <c r="AN15" s="226"/>
      <c r="AO15" s="226"/>
    </row>
    <row r="16" spans="1:41" s="3" customFormat="1" ht="13.5" customHeight="1">
      <c r="A16" s="616"/>
      <c r="B16" s="454">
        <v>11</v>
      </c>
      <c r="C16" s="283"/>
      <c r="D16" s="284"/>
      <c r="E16" s="284"/>
      <c r="F16" s="284"/>
      <c r="G16" s="284"/>
      <c r="H16" s="285"/>
      <c r="I16" s="279">
        <f t="shared" si="1"/>
        <v>0</v>
      </c>
      <c r="J16" s="300">
        <v>0</v>
      </c>
      <c r="K16" s="285"/>
      <c r="L16" s="283" t="s">
        <v>80</v>
      </c>
      <c r="M16" s="284">
        <v>1</v>
      </c>
      <c r="N16" s="285">
        <v>3</v>
      </c>
      <c r="O16" s="273">
        <f t="shared" si="0"/>
        <v>0</v>
      </c>
      <c r="P16" s="286">
        <v>0</v>
      </c>
      <c r="Q16" s="287"/>
      <c r="R16" s="504" t="s">
        <v>80</v>
      </c>
      <c r="S16" s="288">
        <v>0</v>
      </c>
      <c r="T16" s="289">
        <v>0.01</v>
      </c>
      <c r="V16" s="720"/>
      <c r="W16" s="321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7"/>
      <c r="AK16" s="227"/>
      <c r="AL16" s="227"/>
      <c r="AM16" s="226"/>
      <c r="AN16" s="226"/>
      <c r="AO16" s="226"/>
    </row>
    <row r="17" spans="1:41" s="3" customFormat="1" ht="13.5" customHeight="1">
      <c r="A17" s="616"/>
      <c r="B17" s="454">
        <v>12</v>
      </c>
      <c r="C17" s="283"/>
      <c r="D17" s="284"/>
      <c r="E17" s="284"/>
      <c r="F17" s="284"/>
      <c r="G17" s="284"/>
      <c r="H17" s="285"/>
      <c r="I17" s="279">
        <f t="shared" si="1"/>
        <v>0</v>
      </c>
      <c r="J17" s="300">
        <v>0</v>
      </c>
      <c r="K17" s="285"/>
      <c r="L17" s="283">
        <v>1</v>
      </c>
      <c r="M17" s="284">
        <v>0</v>
      </c>
      <c r="N17" s="285">
        <v>2</v>
      </c>
      <c r="O17" s="273">
        <f t="shared" si="0"/>
        <v>0</v>
      </c>
      <c r="P17" s="286">
        <v>0</v>
      </c>
      <c r="Q17" s="287"/>
      <c r="R17" s="504">
        <v>0</v>
      </c>
      <c r="S17" s="288">
        <v>0</v>
      </c>
      <c r="T17" s="289">
        <v>0</v>
      </c>
      <c r="U17" s="79"/>
      <c r="V17" s="720"/>
      <c r="W17" s="321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7"/>
      <c r="AK17" s="227"/>
      <c r="AL17" s="227"/>
      <c r="AM17" s="226"/>
      <c r="AN17" s="226"/>
      <c r="AO17" s="226"/>
    </row>
    <row r="18" spans="1:41" s="3" customFormat="1" ht="13.5" customHeight="1">
      <c r="A18" s="618">
        <v>4</v>
      </c>
      <c r="B18" s="453">
        <v>13</v>
      </c>
      <c r="C18" s="292"/>
      <c r="D18" s="293"/>
      <c r="E18" s="293"/>
      <c r="F18" s="293"/>
      <c r="G18" s="293"/>
      <c r="H18" s="294"/>
      <c r="I18" s="483">
        <f t="shared" si="1"/>
        <v>0</v>
      </c>
      <c r="J18" s="295">
        <v>0</v>
      </c>
      <c r="K18" s="294"/>
      <c r="L18" s="292">
        <v>3</v>
      </c>
      <c r="M18" s="293">
        <v>6</v>
      </c>
      <c r="N18" s="294">
        <v>6</v>
      </c>
      <c r="O18" s="484">
        <f t="shared" si="0"/>
        <v>0</v>
      </c>
      <c r="P18" s="296">
        <v>0</v>
      </c>
      <c r="Q18" s="297"/>
      <c r="R18" s="512">
        <v>0.01</v>
      </c>
      <c r="S18" s="298">
        <v>0.01</v>
      </c>
      <c r="T18" s="299">
        <v>0.01</v>
      </c>
      <c r="U18" s="79"/>
      <c r="V18" s="720"/>
      <c r="W18" s="321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7"/>
      <c r="AK18" s="227"/>
      <c r="AL18" s="227"/>
      <c r="AM18" s="226"/>
      <c r="AN18" s="226"/>
      <c r="AO18" s="226"/>
    </row>
    <row r="19" spans="1:41" s="3" customFormat="1" ht="13.5" customHeight="1">
      <c r="A19" s="616"/>
      <c r="B19" s="454">
        <v>14</v>
      </c>
      <c r="C19" s="283"/>
      <c r="D19" s="284"/>
      <c r="E19" s="284"/>
      <c r="F19" s="284"/>
      <c r="G19" s="284"/>
      <c r="H19" s="285"/>
      <c r="I19" s="279">
        <f t="shared" si="1"/>
        <v>0</v>
      </c>
      <c r="J19" s="300">
        <v>0</v>
      </c>
      <c r="K19" s="285"/>
      <c r="L19" s="283">
        <v>1</v>
      </c>
      <c r="M19" s="284">
        <v>2</v>
      </c>
      <c r="N19" s="285">
        <v>4</v>
      </c>
      <c r="O19" s="273">
        <f t="shared" si="0"/>
        <v>0</v>
      </c>
      <c r="P19" s="286">
        <v>0</v>
      </c>
      <c r="Q19" s="287"/>
      <c r="R19" s="504">
        <v>0</v>
      </c>
      <c r="S19" s="288">
        <v>0</v>
      </c>
      <c r="T19" s="289">
        <v>0.01</v>
      </c>
      <c r="U19" s="79"/>
      <c r="V19" s="720"/>
      <c r="W19" s="321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7"/>
      <c r="AK19" s="227"/>
      <c r="AL19" s="227"/>
      <c r="AM19" s="226"/>
      <c r="AN19" s="226"/>
      <c r="AO19" s="226"/>
    </row>
    <row r="20" spans="1:41" s="3" customFormat="1" ht="13.5" customHeight="1">
      <c r="A20" s="616"/>
      <c r="B20" s="454">
        <v>15</v>
      </c>
      <c r="C20" s="283"/>
      <c r="D20" s="284"/>
      <c r="E20" s="284"/>
      <c r="F20" s="284"/>
      <c r="G20" s="284"/>
      <c r="H20" s="285"/>
      <c r="I20" s="279">
        <f t="shared" si="1"/>
        <v>0</v>
      </c>
      <c r="J20" s="300">
        <v>0</v>
      </c>
      <c r="K20" s="285"/>
      <c r="L20" s="283" t="s">
        <v>80</v>
      </c>
      <c r="M20" s="284">
        <v>1</v>
      </c>
      <c r="N20" s="285">
        <v>3</v>
      </c>
      <c r="O20" s="273">
        <f t="shared" si="0"/>
        <v>0</v>
      </c>
      <c r="P20" s="286">
        <v>0</v>
      </c>
      <c r="Q20" s="287"/>
      <c r="R20" s="504" t="s">
        <v>80</v>
      </c>
      <c r="S20" s="288">
        <v>0</v>
      </c>
      <c r="T20" s="289">
        <v>0.01</v>
      </c>
      <c r="U20" s="79"/>
      <c r="V20" s="720"/>
      <c r="W20" s="321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7"/>
      <c r="AK20" s="227"/>
      <c r="AL20" s="227"/>
      <c r="AM20" s="226"/>
      <c r="AN20" s="226"/>
      <c r="AO20" s="226"/>
    </row>
    <row r="21" spans="1:41" s="3" customFormat="1" ht="13.5" customHeight="1">
      <c r="A21" s="616"/>
      <c r="B21" s="454">
        <v>16</v>
      </c>
      <c r="C21" s="283"/>
      <c r="D21" s="284"/>
      <c r="E21" s="284"/>
      <c r="F21" s="284"/>
      <c r="G21" s="284"/>
      <c r="H21" s="285"/>
      <c r="I21" s="279">
        <f t="shared" si="1"/>
        <v>0</v>
      </c>
      <c r="J21" s="300">
        <v>0</v>
      </c>
      <c r="K21" s="285">
        <v>0</v>
      </c>
      <c r="L21" s="283">
        <v>1</v>
      </c>
      <c r="M21" s="284">
        <v>3</v>
      </c>
      <c r="N21" s="285">
        <v>1</v>
      </c>
      <c r="O21" s="273">
        <f t="shared" si="0"/>
        <v>0</v>
      </c>
      <c r="P21" s="286">
        <v>0</v>
      </c>
      <c r="Q21" s="287">
        <v>0</v>
      </c>
      <c r="R21" s="504">
        <v>0</v>
      </c>
      <c r="S21" s="288">
        <v>0.01</v>
      </c>
      <c r="T21" s="289">
        <v>0</v>
      </c>
      <c r="U21" s="79"/>
      <c r="V21" s="720"/>
      <c r="W21" s="321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7"/>
      <c r="AK21" s="227"/>
      <c r="AL21" s="227"/>
      <c r="AM21" s="226"/>
      <c r="AN21" s="226"/>
      <c r="AO21" s="226"/>
    </row>
    <row r="22" spans="1:41" s="3" customFormat="1" ht="13.5" customHeight="1">
      <c r="A22" s="617"/>
      <c r="B22" s="456">
        <v>17</v>
      </c>
      <c r="C22" s="301"/>
      <c r="D22" s="302"/>
      <c r="E22" s="302"/>
      <c r="F22" s="302"/>
      <c r="G22" s="302"/>
      <c r="H22" s="303"/>
      <c r="I22" s="331">
        <f t="shared" si="1"/>
        <v>0</v>
      </c>
      <c r="J22" s="304">
        <v>0</v>
      </c>
      <c r="K22" s="303">
        <v>0</v>
      </c>
      <c r="L22" s="301" t="s">
        <v>80</v>
      </c>
      <c r="M22" s="302">
        <v>1</v>
      </c>
      <c r="N22" s="303">
        <v>4</v>
      </c>
      <c r="O22" s="291">
        <f t="shared" si="0"/>
        <v>0</v>
      </c>
      <c r="P22" s="305">
        <v>0</v>
      </c>
      <c r="Q22" s="306">
        <v>0</v>
      </c>
      <c r="R22" s="511" t="s">
        <v>80</v>
      </c>
      <c r="S22" s="307">
        <v>0</v>
      </c>
      <c r="T22" s="308">
        <v>0.01</v>
      </c>
      <c r="U22" s="79"/>
      <c r="V22" s="720"/>
      <c r="W22" s="321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7"/>
      <c r="AK22" s="227"/>
      <c r="AL22" s="227"/>
      <c r="AM22" s="226"/>
      <c r="AN22" s="226"/>
      <c r="AO22" s="226"/>
    </row>
    <row r="23" spans="1:41" s="3" customFormat="1" ht="13.5" customHeight="1">
      <c r="A23" s="616">
        <v>5</v>
      </c>
      <c r="B23" s="459">
        <v>18</v>
      </c>
      <c r="C23" s="283"/>
      <c r="D23" s="284"/>
      <c r="E23" s="284"/>
      <c r="F23" s="284"/>
      <c r="G23" s="284"/>
      <c r="H23" s="285"/>
      <c r="I23" s="279">
        <f t="shared" si="1"/>
        <v>0</v>
      </c>
      <c r="J23" s="300">
        <v>0</v>
      </c>
      <c r="K23" s="285">
        <v>0</v>
      </c>
      <c r="L23" s="283">
        <v>1</v>
      </c>
      <c r="M23" s="284">
        <v>1</v>
      </c>
      <c r="N23" s="285">
        <v>1</v>
      </c>
      <c r="O23" s="273">
        <f t="shared" si="0"/>
        <v>0</v>
      </c>
      <c r="P23" s="286">
        <v>0</v>
      </c>
      <c r="Q23" s="287">
        <v>0</v>
      </c>
      <c r="R23" s="504">
        <v>0</v>
      </c>
      <c r="S23" s="288">
        <v>0</v>
      </c>
      <c r="T23" s="289">
        <v>0</v>
      </c>
      <c r="V23" s="720"/>
      <c r="W23" s="321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7"/>
      <c r="AK23" s="227"/>
      <c r="AL23" s="227"/>
      <c r="AM23" s="226"/>
      <c r="AN23" s="226"/>
      <c r="AO23" s="226"/>
    </row>
    <row r="24" spans="1:41" s="3" customFormat="1" ht="13.5" customHeight="1">
      <c r="A24" s="616"/>
      <c r="B24" s="459">
        <v>19</v>
      </c>
      <c r="C24" s="283"/>
      <c r="D24" s="284"/>
      <c r="E24" s="284"/>
      <c r="F24" s="284"/>
      <c r="G24" s="284"/>
      <c r="H24" s="285"/>
      <c r="I24" s="279">
        <f t="shared" si="1"/>
        <v>0</v>
      </c>
      <c r="J24" s="300">
        <v>0</v>
      </c>
      <c r="K24" s="285">
        <v>0</v>
      </c>
      <c r="L24" s="283" t="s">
        <v>80</v>
      </c>
      <c r="M24" s="284">
        <v>1</v>
      </c>
      <c r="N24" s="285">
        <v>2</v>
      </c>
      <c r="O24" s="273">
        <f t="shared" si="0"/>
        <v>0</v>
      </c>
      <c r="P24" s="286">
        <v>0</v>
      </c>
      <c r="Q24" s="287">
        <v>0</v>
      </c>
      <c r="R24" s="504" t="s">
        <v>80</v>
      </c>
      <c r="S24" s="288">
        <v>0</v>
      </c>
      <c r="T24" s="289">
        <v>0</v>
      </c>
      <c r="V24" s="720"/>
      <c r="W24" s="321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7"/>
      <c r="AK24" s="227"/>
      <c r="AL24" s="227"/>
      <c r="AM24" s="226"/>
      <c r="AN24" s="226"/>
      <c r="AO24" s="226"/>
    </row>
    <row r="25" spans="1:41" s="3" customFormat="1" ht="13.5" customHeight="1">
      <c r="A25" s="616"/>
      <c r="B25" s="459">
        <v>20</v>
      </c>
      <c r="C25" s="283"/>
      <c r="D25" s="284"/>
      <c r="E25" s="284"/>
      <c r="F25" s="284"/>
      <c r="G25" s="284"/>
      <c r="H25" s="285"/>
      <c r="I25" s="279">
        <f t="shared" si="1"/>
        <v>0</v>
      </c>
      <c r="J25" s="300">
        <v>0</v>
      </c>
      <c r="K25" s="285">
        <v>0</v>
      </c>
      <c r="L25" s="283" t="s">
        <v>80</v>
      </c>
      <c r="M25" s="284">
        <v>2</v>
      </c>
      <c r="N25" s="285">
        <v>1</v>
      </c>
      <c r="O25" s="273">
        <f t="shared" si="0"/>
        <v>0</v>
      </c>
      <c r="P25" s="286">
        <v>0</v>
      </c>
      <c r="Q25" s="287">
        <v>0</v>
      </c>
      <c r="R25" s="504" t="s">
        <v>80</v>
      </c>
      <c r="S25" s="288">
        <v>0</v>
      </c>
      <c r="T25" s="289">
        <v>0</v>
      </c>
      <c r="V25" s="720"/>
      <c r="W25" s="321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7"/>
      <c r="AK25" s="227"/>
      <c r="AL25" s="227"/>
      <c r="AM25" s="226"/>
      <c r="AN25" s="226"/>
      <c r="AO25" s="226"/>
    </row>
    <row r="26" spans="1:41" s="3" customFormat="1" ht="13.5" customHeight="1">
      <c r="A26" s="616"/>
      <c r="B26" s="459">
        <v>21</v>
      </c>
      <c r="C26" s="283"/>
      <c r="D26" s="284"/>
      <c r="E26" s="284"/>
      <c r="F26" s="284"/>
      <c r="G26" s="284"/>
      <c r="H26" s="285"/>
      <c r="I26" s="279">
        <f t="shared" si="1"/>
        <v>0</v>
      </c>
      <c r="J26" s="300">
        <v>0</v>
      </c>
      <c r="K26" s="285">
        <v>0</v>
      </c>
      <c r="L26" s="283">
        <v>2</v>
      </c>
      <c r="M26" s="284">
        <v>1</v>
      </c>
      <c r="N26" s="285">
        <v>1</v>
      </c>
      <c r="O26" s="273">
        <f t="shared" si="0"/>
        <v>0</v>
      </c>
      <c r="P26" s="286">
        <v>0</v>
      </c>
      <c r="Q26" s="287">
        <v>0</v>
      </c>
      <c r="R26" s="504">
        <v>0</v>
      </c>
      <c r="S26" s="288">
        <v>0</v>
      </c>
      <c r="T26" s="289">
        <v>0</v>
      </c>
      <c r="V26" s="720"/>
      <c r="W26" s="321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7"/>
      <c r="AK26" s="227"/>
      <c r="AL26" s="227"/>
      <c r="AM26" s="226"/>
      <c r="AN26" s="226"/>
      <c r="AO26" s="226"/>
    </row>
    <row r="27" spans="1:41" s="3" customFormat="1" ht="13.5" customHeight="1">
      <c r="A27" s="618">
        <v>6</v>
      </c>
      <c r="B27" s="453">
        <v>22</v>
      </c>
      <c r="C27" s="292"/>
      <c r="D27" s="293"/>
      <c r="E27" s="293"/>
      <c r="F27" s="293"/>
      <c r="G27" s="293"/>
      <c r="H27" s="294"/>
      <c r="I27" s="483">
        <f t="shared" si="1"/>
        <v>0</v>
      </c>
      <c r="J27" s="295">
        <v>0</v>
      </c>
      <c r="K27" s="294">
        <v>0</v>
      </c>
      <c r="L27" s="292" t="s">
        <v>80</v>
      </c>
      <c r="M27" s="293">
        <v>0</v>
      </c>
      <c r="N27" s="294">
        <v>2</v>
      </c>
      <c r="O27" s="484">
        <f t="shared" si="0"/>
        <v>0</v>
      </c>
      <c r="P27" s="296">
        <v>0</v>
      </c>
      <c r="Q27" s="297">
        <v>0</v>
      </c>
      <c r="R27" s="512" t="s">
        <v>80</v>
      </c>
      <c r="S27" s="298">
        <v>0</v>
      </c>
      <c r="T27" s="299">
        <v>0</v>
      </c>
      <c r="V27" s="720"/>
      <c r="W27" s="321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7"/>
      <c r="AK27" s="227"/>
      <c r="AL27" s="227"/>
      <c r="AM27" s="226"/>
      <c r="AN27" s="226"/>
      <c r="AO27" s="226"/>
    </row>
    <row r="28" spans="1:41" s="3" customFormat="1" ht="13.5" customHeight="1">
      <c r="A28" s="616"/>
      <c r="B28" s="454">
        <v>23</v>
      </c>
      <c r="C28" s="283"/>
      <c r="D28" s="284"/>
      <c r="E28" s="284"/>
      <c r="F28" s="284"/>
      <c r="G28" s="284"/>
      <c r="H28" s="285"/>
      <c r="I28" s="279">
        <f t="shared" si="1"/>
        <v>0</v>
      </c>
      <c r="J28" s="300">
        <v>0</v>
      </c>
      <c r="K28" s="285">
        <v>0</v>
      </c>
      <c r="L28" s="283" t="s">
        <v>80</v>
      </c>
      <c r="M28" s="284">
        <v>4</v>
      </c>
      <c r="N28" s="285">
        <v>2</v>
      </c>
      <c r="O28" s="273">
        <f t="shared" si="0"/>
        <v>0</v>
      </c>
      <c r="P28" s="286">
        <v>0</v>
      </c>
      <c r="Q28" s="287">
        <v>0</v>
      </c>
      <c r="R28" s="504" t="s">
        <v>80</v>
      </c>
      <c r="S28" s="288">
        <v>0.01</v>
      </c>
      <c r="T28" s="289">
        <v>0</v>
      </c>
      <c r="V28" s="720"/>
      <c r="W28" s="321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7"/>
      <c r="AK28" s="227"/>
      <c r="AL28" s="227"/>
      <c r="AM28" s="226"/>
      <c r="AN28" s="226"/>
      <c r="AO28" s="226"/>
    </row>
    <row r="29" spans="1:41" s="3" customFormat="1" ht="13.5" customHeight="1">
      <c r="A29" s="616"/>
      <c r="B29" s="454">
        <v>24</v>
      </c>
      <c r="C29" s="283"/>
      <c r="D29" s="284"/>
      <c r="E29" s="284"/>
      <c r="F29" s="284"/>
      <c r="G29" s="284"/>
      <c r="H29" s="285"/>
      <c r="I29" s="279">
        <f t="shared" si="1"/>
        <v>0</v>
      </c>
      <c r="J29" s="300">
        <v>0</v>
      </c>
      <c r="K29" s="285">
        <v>0</v>
      </c>
      <c r="L29" s="283">
        <v>1</v>
      </c>
      <c r="M29" s="284">
        <v>1</v>
      </c>
      <c r="N29" s="285">
        <v>0</v>
      </c>
      <c r="O29" s="273">
        <f t="shared" si="0"/>
        <v>0</v>
      </c>
      <c r="P29" s="286">
        <v>0</v>
      </c>
      <c r="Q29" s="287">
        <v>0</v>
      </c>
      <c r="R29" s="504">
        <v>0</v>
      </c>
      <c r="S29" s="288">
        <v>0</v>
      </c>
      <c r="T29" s="289">
        <v>0</v>
      </c>
      <c r="V29" s="720"/>
      <c r="W29" s="321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7"/>
      <c r="AK29" s="227"/>
      <c r="AL29" s="227"/>
      <c r="AM29" s="226"/>
      <c r="AN29" s="226"/>
      <c r="AO29" s="226"/>
    </row>
    <row r="30" spans="1:41" s="3" customFormat="1" ht="13.5" customHeight="1">
      <c r="A30" s="617"/>
      <c r="B30" s="456">
        <v>25</v>
      </c>
      <c r="C30" s="301"/>
      <c r="D30" s="302"/>
      <c r="E30" s="302"/>
      <c r="F30" s="302"/>
      <c r="G30" s="302"/>
      <c r="H30" s="303"/>
      <c r="I30" s="331">
        <f>SUM(C30:H30)</f>
        <v>0</v>
      </c>
      <c r="J30" s="304">
        <v>0</v>
      </c>
      <c r="K30" s="303">
        <v>0</v>
      </c>
      <c r="L30" s="301" t="s">
        <v>80</v>
      </c>
      <c r="M30" s="302">
        <v>1</v>
      </c>
      <c r="N30" s="303">
        <v>1</v>
      </c>
      <c r="O30" s="291">
        <f t="shared" si="0"/>
        <v>0</v>
      </c>
      <c r="P30" s="305">
        <v>0</v>
      </c>
      <c r="Q30" s="306">
        <v>0</v>
      </c>
      <c r="R30" s="511" t="s">
        <v>80</v>
      </c>
      <c r="S30" s="307">
        <v>0</v>
      </c>
      <c r="T30" s="308">
        <v>0</v>
      </c>
      <c r="V30" s="720"/>
      <c r="W30" s="321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7"/>
      <c r="AK30" s="227"/>
      <c r="AL30" s="227"/>
      <c r="AM30" s="226"/>
      <c r="AN30" s="226"/>
      <c r="AO30" s="226"/>
    </row>
    <row r="31" spans="1:41" s="3" customFormat="1" ht="13.5" customHeight="1">
      <c r="A31" s="618">
        <v>7</v>
      </c>
      <c r="B31" s="453">
        <v>26</v>
      </c>
      <c r="C31" s="292"/>
      <c r="D31" s="293"/>
      <c r="E31" s="293"/>
      <c r="F31" s="293"/>
      <c r="G31" s="293"/>
      <c r="H31" s="294"/>
      <c r="I31" s="483">
        <f>SUM(C31:H31)</f>
        <v>0</v>
      </c>
      <c r="J31" s="300">
        <v>0</v>
      </c>
      <c r="K31" s="285">
        <v>0</v>
      </c>
      <c r="L31" s="283" t="s">
        <v>80</v>
      </c>
      <c r="M31" s="284">
        <v>1</v>
      </c>
      <c r="N31" s="285">
        <v>1</v>
      </c>
      <c r="O31" s="273">
        <f t="shared" si="0"/>
        <v>0</v>
      </c>
      <c r="P31" s="286">
        <v>0</v>
      </c>
      <c r="Q31" s="287">
        <v>0</v>
      </c>
      <c r="R31" s="504" t="s">
        <v>80</v>
      </c>
      <c r="S31" s="288">
        <v>0</v>
      </c>
      <c r="T31" s="289">
        <v>0</v>
      </c>
      <c r="V31" s="720"/>
      <c r="W31" s="321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7"/>
      <c r="AK31" s="227"/>
      <c r="AL31" s="227"/>
      <c r="AM31" s="226"/>
      <c r="AN31" s="226"/>
      <c r="AO31" s="226"/>
    </row>
    <row r="32" spans="1:41" s="3" customFormat="1" ht="13.5" customHeight="1">
      <c r="A32" s="616"/>
      <c r="B32" s="454">
        <v>27</v>
      </c>
      <c r="C32" s="283"/>
      <c r="D32" s="284"/>
      <c r="E32" s="284"/>
      <c r="F32" s="284"/>
      <c r="G32" s="284"/>
      <c r="H32" s="285"/>
      <c r="I32" s="279">
        <f t="shared" si="1"/>
        <v>0</v>
      </c>
      <c r="J32" s="300">
        <v>0</v>
      </c>
      <c r="K32" s="285">
        <v>0</v>
      </c>
      <c r="L32" s="283" t="s">
        <v>80</v>
      </c>
      <c r="M32" s="284">
        <v>1</v>
      </c>
      <c r="N32" s="285">
        <v>0</v>
      </c>
      <c r="O32" s="273">
        <f t="shared" si="0"/>
        <v>0</v>
      </c>
      <c r="P32" s="286">
        <v>0</v>
      </c>
      <c r="Q32" s="287">
        <v>0</v>
      </c>
      <c r="R32" s="504" t="s">
        <v>80</v>
      </c>
      <c r="S32" s="288">
        <v>0</v>
      </c>
      <c r="T32" s="289">
        <v>0</v>
      </c>
      <c r="V32" s="720"/>
      <c r="W32" s="321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7"/>
      <c r="AK32" s="227"/>
      <c r="AL32" s="227"/>
      <c r="AM32" s="226"/>
      <c r="AN32" s="226"/>
      <c r="AO32" s="226"/>
    </row>
    <row r="33" spans="1:41" s="3" customFormat="1" ht="13.5" customHeight="1">
      <c r="A33" s="616"/>
      <c r="B33" s="454">
        <v>28</v>
      </c>
      <c r="C33" s="283"/>
      <c r="D33" s="284"/>
      <c r="E33" s="284"/>
      <c r="F33" s="284"/>
      <c r="G33" s="284"/>
      <c r="H33" s="285"/>
      <c r="I33" s="279">
        <f t="shared" si="1"/>
        <v>0</v>
      </c>
      <c r="J33" s="300">
        <v>0</v>
      </c>
      <c r="K33" s="285">
        <v>0</v>
      </c>
      <c r="L33" s="283">
        <v>1</v>
      </c>
      <c r="M33" s="284">
        <v>1</v>
      </c>
      <c r="N33" s="285">
        <v>1</v>
      </c>
      <c r="O33" s="273">
        <f t="shared" si="0"/>
        <v>0</v>
      </c>
      <c r="P33" s="286">
        <v>0</v>
      </c>
      <c r="Q33" s="287">
        <v>0</v>
      </c>
      <c r="R33" s="504">
        <v>0</v>
      </c>
      <c r="S33" s="288">
        <v>0</v>
      </c>
      <c r="T33" s="289">
        <v>0</v>
      </c>
      <c r="V33" s="720"/>
      <c r="W33" s="321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7"/>
      <c r="AK33" s="227"/>
      <c r="AL33" s="227"/>
      <c r="AM33" s="226"/>
      <c r="AN33" s="226"/>
      <c r="AO33" s="226"/>
    </row>
    <row r="34" spans="1:41" s="3" customFormat="1" ht="13.5" customHeight="1">
      <c r="A34" s="616"/>
      <c r="B34" s="454">
        <v>29</v>
      </c>
      <c r="C34" s="283"/>
      <c r="D34" s="284"/>
      <c r="E34" s="284"/>
      <c r="F34" s="284"/>
      <c r="G34" s="284"/>
      <c r="H34" s="285"/>
      <c r="I34" s="279">
        <f t="shared" si="1"/>
        <v>0</v>
      </c>
      <c r="J34" s="300">
        <v>0</v>
      </c>
      <c r="K34" s="285">
        <v>0</v>
      </c>
      <c r="L34" s="283">
        <v>1</v>
      </c>
      <c r="M34" s="284">
        <v>1</v>
      </c>
      <c r="N34" s="285">
        <v>4</v>
      </c>
      <c r="O34" s="273">
        <f t="shared" si="0"/>
        <v>0</v>
      </c>
      <c r="P34" s="286">
        <v>0</v>
      </c>
      <c r="Q34" s="287">
        <v>0</v>
      </c>
      <c r="R34" s="504">
        <v>0</v>
      </c>
      <c r="S34" s="288">
        <v>0</v>
      </c>
      <c r="T34" s="289">
        <v>0.01</v>
      </c>
      <c r="V34" s="720"/>
      <c r="W34" s="321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7"/>
      <c r="AK34" s="227"/>
      <c r="AL34" s="227"/>
      <c r="AM34" s="226"/>
      <c r="AN34" s="226"/>
      <c r="AO34" s="226"/>
    </row>
    <row r="35" spans="1:41" s="3" customFormat="1" ht="13.5" customHeight="1">
      <c r="A35" s="616"/>
      <c r="B35" s="454">
        <v>30</v>
      </c>
      <c r="C35" s="283"/>
      <c r="D35" s="284"/>
      <c r="E35" s="284"/>
      <c r="F35" s="284"/>
      <c r="G35" s="284"/>
      <c r="H35" s="285"/>
      <c r="I35" s="279">
        <f t="shared" si="1"/>
        <v>0</v>
      </c>
      <c r="J35" s="300">
        <v>0</v>
      </c>
      <c r="K35" s="285">
        <v>0</v>
      </c>
      <c r="L35" s="283" t="s">
        <v>80</v>
      </c>
      <c r="M35" s="284">
        <v>1</v>
      </c>
      <c r="N35" s="285">
        <v>0</v>
      </c>
      <c r="O35" s="273">
        <f t="shared" si="0"/>
        <v>0</v>
      </c>
      <c r="P35" s="286">
        <v>0</v>
      </c>
      <c r="Q35" s="287">
        <v>0</v>
      </c>
      <c r="R35" s="504" t="s">
        <v>80</v>
      </c>
      <c r="S35" s="288">
        <v>0</v>
      </c>
      <c r="T35" s="289">
        <v>0</v>
      </c>
      <c r="U35" s="79"/>
      <c r="V35" s="720"/>
      <c r="W35" s="321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7"/>
      <c r="AK35" s="227"/>
      <c r="AL35" s="227"/>
      <c r="AM35" s="226"/>
      <c r="AN35" s="226"/>
      <c r="AO35" s="226"/>
    </row>
    <row r="36" spans="1:41" s="3" customFormat="1" ht="13.5" customHeight="1">
      <c r="A36" s="618">
        <v>8</v>
      </c>
      <c r="B36" s="453">
        <v>31</v>
      </c>
      <c r="C36" s="292"/>
      <c r="D36" s="293"/>
      <c r="E36" s="293"/>
      <c r="F36" s="293"/>
      <c r="G36" s="293"/>
      <c r="H36" s="294"/>
      <c r="I36" s="483">
        <f t="shared" si="1"/>
        <v>0</v>
      </c>
      <c r="J36" s="295">
        <v>0</v>
      </c>
      <c r="K36" s="294">
        <v>0</v>
      </c>
      <c r="L36" s="292" t="s">
        <v>80</v>
      </c>
      <c r="M36" s="293">
        <v>1</v>
      </c>
      <c r="N36" s="294">
        <v>5</v>
      </c>
      <c r="O36" s="484">
        <f t="shared" si="0"/>
        <v>0</v>
      </c>
      <c r="P36" s="296">
        <v>0</v>
      </c>
      <c r="Q36" s="297">
        <v>0</v>
      </c>
      <c r="R36" s="512" t="s">
        <v>80</v>
      </c>
      <c r="S36" s="298">
        <v>0</v>
      </c>
      <c r="T36" s="299">
        <v>0.01</v>
      </c>
      <c r="U36" s="79"/>
      <c r="V36" s="720"/>
      <c r="W36" s="321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7"/>
      <c r="AK36" s="227"/>
      <c r="AL36" s="227"/>
      <c r="AM36" s="226"/>
      <c r="AN36" s="226"/>
      <c r="AO36" s="226"/>
    </row>
    <row r="37" spans="1:41" s="3" customFormat="1" ht="13.5" customHeight="1">
      <c r="A37" s="616"/>
      <c r="B37" s="459">
        <v>32</v>
      </c>
      <c r="C37" s="283"/>
      <c r="D37" s="284"/>
      <c r="E37" s="284"/>
      <c r="F37" s="284"/>
      <c r="G37" s="284"/>
      <c r="H37" s="285"/>
      <c r="I37" s="279">
        <f t="shared" si="1"/>
        <v>0</v>
      </c>
      <c r="J37" s="300">
        <v>0</v>
      </c>
      <c r="K37" s="285">
        <v>0</v>
      </c>
      <c r="L37" s="283" t="s">
        <v>80</v>
      </c>
      <c r="M37" s="284">
        <v>1</v>
      </c>
      <c r="N37" s="285">
        <v>2</v>
      </c>
      <c r="O37" s="273">
        <f t="shared" si="0"/>
        <v>0</v>
      </c>
      <c r="P37" s="286">
        <v>0</v>
      </c>
      <c r="Q37" s="287">
        <v>0</v>
      </c>
      <c r="R37" s="504" t="s">
        <v>80</v>
      </c>
      <c r="S37" s="288">
        <v>0</v>
      </c>
      <c r="T37" s="289">
        <v>0</v>
      </c>
      <c r="U37" s="79"/>
      <c r="V37" s="720"/>
      <c r="W37" s="321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7"/>
      <c r="AK37" s="227"/>
      <c r="AL37" s="227"/>
      <c r="AM37" s="226"/>
      <c r="AN37" s="226"/>
      <c r="AO37" s="226"/>
    </row>
    <row r="38" spans="1:41" s="3" customFormat="1" ht="13.5" customHeight="1">
      <c r="A38" s="616"/>
      <c r="B38" s="454">
        <v>33</v>
      </c>
      <c r="C38" s="283"/>
      <c r="D38" s="284"/>
      <c r="E38" s="284"/>
      <c r="F38" s="284"/>
      <c r="G38" s="284"/>
      <c r="H38" s="285"/>
      <c r="I38" s="279">
        <f t="shared" si="1"/>
        <v>0</v>
      </c>
      <c r="J38" s="300">
        <v>0</v>
      </c>
      <c r="K38" s="285">
        <v>0</v>
      </c>
      <c r="L38" s="283" t="s">
        <v>80</v>
      </c>
      <c r="M38" s="284">
        <v>3</v>
      </c>
      <c r="N38" s="285">
        <v>0</v>
      </c>
      <c r="O38" s="273">
        <f t="shared" si="0"/>
        <v>0</v>
      </c>
      <c r="P38" s="286">
        <v>0</v>
      </c>
      <c r="Q38" s="287">
        <v>0</v>
      </c>
      <c r="R38" s="504" t="s">
        <v>80</v>
      </c>
      <c r="S38" s="288">
        <v>0.01</v>
      </c>
      <c r="T38" s="289">
        <v>0</v>
      </c>
      <c r="U38" s="79"/>
      <c r="V38" s="720"/>
      <c r="W38" s="321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7"/>
      <c r="AK38" s="227"/>
      <c r="AL38" s="227"/>
      <c r="AM38" s="226"/>
      <c r="AN38" s="226"/>
      <c r="AO38" s="226"/>
    </row>
    <row r="39" spans="1:41" s="3" customFormat="1" ht="13.5" customHeight="1">
      <c r="A39" s="617"/>
      <c r="B39" s="456">
        <v>34</v>
      </c>
      <c r="C39" s="301"/>
      <c r="D39" s="302"/>
      <c r="E39" s="302"/>
      <c r="F39" s="302"/>
      <c r="G39" s="302"/>
      <c r="H39" s="303"/>
      <c r="I39" s="331">
        <f t="shared" si="1"/>
        <v>0</v>
      </c>
      <c r="J39" s="304">
        <v>0</v>
      </c>
      <c r="K39" s="303">
        <v>0</v>
      </c>
      <c r="L39" s="301">
        <v>1</v>
      </c>
      <c r="M39" s="302">
        <v>0</v>
      </c>
      <c r="N39" s="303">
        <v>0</v>
      </c>
      <c r="O39" s="291">
        <f t="shared" si="0"/>
        <v>0</v>
      </c>
      <c r="P39" s="305">
        <v>0</v>
      </c>
      <c r="Q39" s="306">
        <v>0</v>
      </c>
      <c r="R39" s="511">
        <v>0</v>
      </c>
      <c r="S39" s="307">
        <v>0</v>
      </c>
      <c r="T39" s="308">
        <v>0</v>
      </c>
      <c r="U39" s="79"/>
      <c r="V39" s="720"/>
      <c r="W39" s="321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7"/>
      <c r="AK39" s="227"/>
      <c r="AL39" s="227"/>
      <c r="AM39" s="226"/>
      <c r="AN39" s="226"/>
      <c r="AO39" s="226"/>
    </row>
    <row r="40" spans="1:41" s="3" customFormat="1" ht="13.5" customHeight="1">
      <c r="A40" s="616">
        <v>9</v>
      </c>
      <c r="B40" s="470">
        <v>35</v>
      </c>
      <c r="C40" s="283"/>
      <c r="D40" s="284"/>
      <c r="E40" s="284"/>
      <c r="F40" s="284"/>
      <c r="G40" s="284"/>
      <c r="H40" s="285"/>
      <c r="I40" s="279">
        <f t="shared" si="1"/>
        <v>0</v>
      </c>
      <c r="J40" s="300">
        <v>0</v>
      </c>
      <c r="K40" s="285">
        <v>0</v>
      </c>
      <c r="L40" s="283" t="s">
        <v>80</v>
      </c>
      <c r="M40" s="284">
        <v>0</v>
      </c>
      <c r="N40" s="285">
        <v>1</v>
      </c>
      <c r="O40" s="273">
        <f t="shared" si="0"/>
        <v>0</v>
      </c>
      <c r="P40" s="286">
        <v>0</v>
      </c>
      <c r="Q40" s="287">
        <v>0</v>
      </c>
      <c r="R40" s="504" t="s">
        <v>80</v>
      </c>
      <c r="S40" s="288">
        <v>0</v>
      </c>
      <c r="T40" s="289">
        <v>0</v>
      </c>
      <c r="U40" s="79"/>
      <c r="V40" s="720"/>
      <c r="W40" s="321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7"/>
      <c r="AK40" s="227"/>
      <c r="AL40" s="227"/>
      <c r="AM40" s="226"/>
      <c r="AN40" s="226"/>
      <c r="AO40" s="226"/>
    </row>
    <row r="41" spans="1:41" s="3" customFormat="1" ht="13.5" customHeight="1">
      <c r="A41" s="616"/>
      <c r="B41" s="470">
        <v>36</v>
      </c>
      <c r="C41" s="283"/>
      <c r="D41" s="284"/>
      <c r="E41" s="284"/>
      <c r="F41" s="284"/>
      <c r="G41" s="284"/>
      <c r="H41" s="285"/>
      <c r="I41" s="279">
        <f t="shared" si="1"/>
        <v>0</v>
      </c>
      <c r="J41" s="300">
        <v>0</v>
      </c>
      <c r="K41" s="285">
        <v>0</v>
      </c>
      <c r="L41" s="283" t="s">
        <v>80</v>
      </c>
      <c r="M41" s="284">
        <v>1</v>
      </c>
      <c r="N41" s="285">
        <v>2</v>
      </c>
      <c r="O41" s="273">
        <f t="shared" si="0"/>
        <v>0</v>
      </c>
      <c r="P41" s="286">
        <v>0</v>
      </c>
      <c r="Q41" s="287">
        <v>0</v>
      </c>
      <c r="R41" s="504" t="s">
        <v>80</v>
      </c>
      <c r="S41" s="288">
        <v>0</v>
      </c>
      <c r="T41" s="289">
        <v>0</v>
      </c>
      <c r="V41" s="720"/>
      <c r="W41" s="321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7"/>
      <c r="AK41" s="227"/>
      <c r="AL41" s="227"/>
      <c r="AM41" s="226"/>
      <c r="AN41" s="226"/>
      <c r="AO41" s="226"/>
    </row>
    <row r="42" spans="1:41" s="3" customFormat="1" ht="13.5" customHeight="1">
      <c r="A42" s="616"/>
      <c r="B42" s="470">
        <v>37</v>
      </c>
      <c r="C42" s="283"/>
      <c r="D42" s="284"/>
      <c r="E42" s="284"/>
      <c r="F42" s="284"/>
      <c r="G42" s="284"/>
      <c r="H42" s="285"/>
      <c r="I42" s="279">
        <f t="shared" si="1"/>
        <v>0</v>
      </c>
      <c r="J42" s="300">
        <v>0</v>
      </c>
      <c r="K42" s="285">
        <v>0</v>
      </c>
      <c r="L42" s="283" t="s">
        <v>80</v>
      </c>
      <c r="M42" s="284">
        <v>0</v>
      </c>
      <c r="N42" s="285">
        <v>2</v>
      </c>
      <c r="O42" s="273">
        <f t="shared" si="0"/>
        <v>0</v>
      </c>
      <c r="P42" s="286">
        <v>0</v>
      </c>
      <c r="Q42" s="287">
        <v>0</v>
      </c>
      <c r="R42" s="504" t="s">
        <v>80</v>
      </c>
      <c r="S42" s="288">
        <v>0</v>
      </c>
      <c r="T42" s="289">
        <v>0</v>
      </c>
      <c r="V42" s="720"/>
      <c r="W42" s="321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7"/>
      <c r="AK42" s="227"/>
      <c r="AL42" s="227"/>
      <c r="AM42" s="226"/>
      <c r="AN42" s="226"/>
      <c r="AO42" s="226"/>
    </row>
    <row r="43" spans="1:41" s="3" customFormat="1" ht="13.5" customHeight="1">
      <c r="A43" s="616"/>
      <c r="B43" s="470">
        <v>38</v>
      </c>
      <c r="C43" s="283"/>
      <c r="D43" s="284"/>
      <c r="E43" s="284"/>
      <c r="F43" s="284"/>
      <c r="G43" s="284"/>
      <c r="H43" s="285"/>
      <c r="I43" s="279">
        <f t="shared" si="1"/>
        <v>0</v>
      </c>
      <c r="J43" s="300">
        <v>0</v>
      </c>
      <c r="K43" s="285">
        <v>0</v>
      </c>
      <c r="L43" s="283" t="s">
        <v>80</v>
      </c>
      <c r="M43" s="284">
        <v>0</v>
      </c>
      <c r="N43" s="285">
        <v>4</v>
      </c>
      <c r="O43" s="273">
        <f t="shared" si="0"/>
        <v>0</v>
      </c>
      <c r="P43" s="286">
        <v>0</v>
      </c>
      <c r="Q43" s="287">
        <v>0</v>
      </c>
      <c r="R43" s="504" t="s">
        <v>80</v>
      </c>
      <c r="S43" s="288">
        <v>0</v>
      </c>
      <c r="T43" s="289">
        <v>0.01</v>
      </c>
      <c r="V43" s="720"/>
      <c r="W43" s="321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7"/>
      <c r="AK43" s="227"/>
      <c r="AL43" s="227"/>
      <c r="AM43" s="226"/>
      <c r="AN43" s="226"/>
      <c r="AO43" s="226"/>
    </row>
    <row r="44" spans="1:41" s="3" customFormat="1" ht="13.5" customHeight="1">
      <c r="A44" s="617"/>
      <c r="B44" s="469">
        <v>39</v>
      </c>
      <c r="C44" s="301"/>
      <c r="D44" s="302"/>
      <c r="E44" s="302"/>
      <c r="F44" s="302"/>
      <c r="G44" s="302"/>
      <c r="H44" s="303"/>
      <c r="I44" s="331">
        <f t="shared" si="1"/>
        <v>0</v>
      </c>
      <c r="J44" s="304">
        <v>0</v>
      </c>
      <c r="K44" s="303">
        <v>0</v>
      </c>
      <c r="L44" s="301" t="s">
        <v>80</v>
      </c>
      <c r="M44" s="302">
        <v>0</v>
      </c>
      <c r="N44" s="303">
        <v>1</v>
      </c>
      <c r="O44" s="291">
        <f t="shared" si="0"/>
        <v>0</v>
      </c>
      <c r="P44" s="305">
        <v>0</v>
      </c>
      <c r="Q44" s="306">
        <v>0</v>
      </c>
      <c r="R44" s="511" t="s">
        <v>80</v>
      </c>
      <c r="S44" s="307">
        <v>0</v>
      </c>
      <c r="T44" s="308">
        <v>0</v>
      </c>
      <c r="V44" s="720"/>
      <c r="W44" s="321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7"/>
      <c r="AK44" s="227"/>
      <c r="AL44" s="227"/>
      <c r="AM44" s="226"/>
      <c r="AN44" s="226"/>
      <c r="AO44" s="226"/>
    </row>
    <row r="45" spans="1:41" s="3" customFormat="1" ht="13.5" customHeight="1">
      <c r="A45" s="618">
        <v>10</v>
      </c>
      <c r="B45" s="471">
        <v>40</v>
      </c>
      <c r="C45" s="292"/>
      <c r="D45" s="293"/>
      <c r="E45" s="293"/>
      <c r="F45" s="293"/>
      <c r="G45" s="293"/>
      <c r="H45" s="294"/>
      <c r="I45" s="279">
        <f t="shared" si="1"/>
        <v>0</v>
      </c>
      <c r="J45" s="295">
        <v>0</v>
      </c>
      <c r="K45" s="294">
        <v>0</v>
      </c>
      <c r="L45" s="292">
        <v>1</v>
      </c>
      <c r="M45" s="293">
        <v>1</v>
      </c>
      <c r="N45" s="294">
        <v>1</v>
      </c>
      <c r="O45" s="273">
        <f t="shared" si="0"/>
        <v>0</v>
      </c>
      <c r="P45" s="296">
        <v>0</v>
      </c>
      <c r="Q45" s="297">
        <v>0</v>
      </c>
      <c r="R45" s="504">
        <v>0</v>
      </c>
      <c r="S45" s="298">
        <v>0</v>
      </c>
      <c r="T45" s="299">
        <v>0</v>
      </c>
      <c r="V45" s="720"/>
      <c r="W45" s="321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7"/>
      <c r="AK45" s="227"/>
      <c r="AL45" s="227"/>
      <c r="AM45" s="226"/>
      <c r="AN45" s="226"/>
      <c r="AO45" s="226"/>
    </row>
    <row r="46" spans="1:41" s="3" customFormat="1" ht="13.5" customHeight="1">
      <c r="A46" s="616"/>
      <c r="B46" s="470">
        <v>41</v>
      </c>
      <c r="C46" s="283"/>
      <c r="D46" s="284"/>
      <c r="E46" s="284"/>
      <c r="F46" s="284"/>
      <c r="G46" s="284"/>
      <c r="H46" s="285"/>
      <c r="I46" s="279">
        <f t="shared" si="1"/>
        <v>0</v>
      </c>
      <c r="J46" s="300">
        <v>0</v>
      </c>
      <c r="K46" s="285">
        <v>0</v>
      </c>
      <c r="L46" s="283">
        <v>1</v>
      </c>
      <c r="M46" s="284">
        <v>0</v>
      </c>
      <c r="N46" s="285">
        <v>0</v>
      </c>
      <c r="O46" s="273">
        <f t="shared" si="0"/>
        <v>0</v>
      </c>
      <c r="P46" s="286">
        <v>0</v>
      </c>
      <c r="Q46" s="287">
        <v>0</v>
      </c>
      <c r="R46" s="504">
        <v>0</v>
      </c>
      <c r="S46" s="288">
        <v>0</v>
      </c>
      <c r="T46" s="289">
        <v>0</v>
      </c>
      <c r="V46" s="720"/>
      <c r="W46" s="321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7"/>
      <c r="AK46" s="227"/>
      <c r="AL46" s="227"/>
      <c r="AM46" s="226"/>
      <c r="AN46" s="226"/>
      <c r="AO46" s="226"/>
    </row>
    <row r="47" spans="1:41" s="3" customFormat="1" ht="13.5" customHeight="1">
      <c r="A47" s="616"/>
      <c r="B47" s="470">
        <v>42</v>
      </c>
      <c r="C47" s="121"/>
      <c r="D47" s="157"/>
      <c r="E47" s="157"/>
      <c r="F47" s="157"/>
      <c r="G47" s="157"/>
      <c r="H47" s="123"/>
      <c r="I47" s="279">
        <f t="shared" si="1"/>
        <v>0</v>
      </c>
      <c r="J47" s="300">
        <v>0</v>
      </c>
      <c r="K47" s="285">
        <v>0</v>
      </c>
      <c r="L47" s="283" t="s">
        <v>80</v>
      </c>
      <c r="M47" s="284">
        <v>0</v>
      </c>
      <c r="N47" s="285">
        <v>3</v>
      </c>
      <c r="O47" s="273">
        <f t="shared" si="0"/>
        <v>0</v>
      </c>
      <c r="P47" s="309">
        <v>0</v>
      </c>
      <c r="Q47" s="287">
        <v>0</v>
      </c>
      <c r="R47" s="504" t="s">
        <v>80</v>
      </c>
      <c r="S47" s="288">
        <v>0</v>
      </c>
      <c r="T47" s="289">
        <v>0.01</v>
      </c>
      <c r="V47" s="720"/>
      <c r="W47" s="321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7"/>
      <c r="AK47" s="227"/>
      <c r="AL47" s="227"/>
      <c r="AM47" s="226"/>
      <c r="AN47" s="226"/>
      <c r="AO47" s="226"/>
    </row>
    <row r="48" spans="1:41" s="3" customFormat="1" ht="13.5" customHeight="1">
      <c r="A48" s="616"/>
      <c r="B48" s="470">
        <v>43</v>
      </c>
      <c r="C48" s="121"/>
      <c r="D48" s="157"/>
      <c r="E48" s="157"/>
      <c r="F48" s="157"/>
      <c r="G48" s="157"/>
      <c r="H48" s="123"/>
      <c r="I48" s="279">
        <f t="shared" si="1"/>
        <v>0</v>
      </c>
      <c r="J48" s="300">
        <v>0</v>
      </c>
      <c r="K48" s="285">
        <v>0</v>
      </c>
      <c r="L48" s="283" t="s">
        <v>80</v>
      </c>
      <c r="M48" s="284">
        <v>0</v>
      </c>
      <c r="N48" s="285">
        <v>4</v>
      </c>
      <c r="O48" s="273">
        <f t="shared" si="0"/>
        <v>0</v>
      </c>
      <c r="P48" s="309">
        <v>0</v>
      </c>
      <c r="Q48" s="287">
        <v>0</v>
      </c>
      <c r="R48" s="504" t="s">
        <v>80</v>
      </c>
      <c r="S48" s="288">
        <v>0</v>
      </c>
      <c r="T48" s="289">
        <v>0.01</v>
      </c>
      <c r="V48" s="720"/>
      <c r="W48" s="321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7"/>
      <c r="AK48" s="227"/>
      <c r="AL48" s="227"/>
      <c r="AM48" s="226"/>
      <c r="AN48" s="226"/>
      <c r="AO48" s="226"/>
    </row>
    <row r="49" spans="1:41" s="3" customFormat="1" ht="13.5" customHeight="1">
      <c r="A49" s="618">
        <v>11</v>
      </c>
      <c r="B49" s="471">
        <v>44</v>
      </c>
      <c r="C49" s="152"/>
      <c r="D49" s="232"/>
      <c r="E49" s="232"/>
      <c r="F49" s="232"/>
      <c r="G49" s="232"/>
      <c r="H49" s="154"/>
      <c r="I49" s="483">
        <f t="shared" si="1"/>
        <v>0</v>
      </c>
      <c r="J49" s="295">
        <v>0</v>
      </c>
      <c r="K49" s="294">
        <v>0</v>
      </c>
      <c r="L49" s="292" t="s">
        <v>80</v>
      </c>
      <c r="M49" s="293">
        <v>0</v>
      </c>
      <c r="N49" s="294">
        <v>1</v>
      </c>
      <c r="O49" s="484">
        <f t="shared" si="0"/>
        <v>0</v>
      </c>
      <c r="P49" s="565">
        <v>0</v>
      </c>
      <c r="Q49" s="297">
        <v>0</v>
      </c>
      <c r="R49" s="512" t="s">
        <v>80</v>
      </c>
      <c r="S49" s="298">
        <v>0</v>
      </c>
      <c r="T49" s="299">
        <v>0</v>
      </c>
      <c r="V49" s="720"/>
      <c r="W49" s="321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7"/>
      <c r="AK49" s="227"/>
      <c r="AL49" s="227"/>
      <c r="AM49" s="226"/>
      <c r="AN49" s="226"/>
      <c r="AO49" s="226"/>
    </row>
    <row r="50" spans="1:41" s="3" customFormat="1" ht="13.5" customHeight="1">
      <c r="A50" s="616"/>
      <c r="B50" s="557">
        <v>45</v>
      </c>
      <c r="C50" s="121"/>
      <c r="D50" s="157"/>
      <c r="E50" s="157"/>
      <c r="F50" s="157"/>
      <c r="G50" s="157"/>
      <c r="H50" s="123"/>
      <c r="I50" s="279">
        <f t="shared" si="1"/>
        <v>0</v>
      </c>
      <c r="J50" s="300">
        <v>0</v>
      </c>
      <c r="K50" s="285">
        <v>0</v>
      </c>
      <c r="L50" s="283">
        <v>1</v>
      </c>
      <c r="M50" s="284">
        <v>1</v>
      </c>
      <c r="N50" s="285">
        <v>0</v>
      </c>
      <c r="O50" s="273">
        <f t="shared" si="0"/>
        <v>0</v>
      </c>
      <c r="P50" s="309">
        <v>0</v>
      </c>
      <c r="Q50" s="287">
        <v>0</v>
      </c>
      <c r="R50" s="504">
        <v>0</v>
      </c>
      <c r="S50" s="288">
        <v>0</v>
      </c>
      <c r="T50" s="289">
        <v>0</v>
      </c>
      <c r="V50" s="720"/>
      <c r="W50" s="321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7"/>
      <c r="AK50" s="227"/>
      <c r="AL50" s="227"/>
      <c r="AM50" s="226"/>
      <c r="AN50" s="226"/>
      <c r="AO50" s="226"/>
    </row>
    <row r="51" spans="1:41" s="3" customFormat="1" ht="13.5" customHeight="1">
      <c r="A51" s="616"/>
      <c r="B51" s="557">
        <v>46</v>
      </c>
      <c r="C51" s="121"/>
      <c r="D51" s="157"/>
      <c r="E51" s="157"/>
      <c r="F51" s="157"/>
      <c r="G51" s="157"/>
      <c r="H51" s="123"/>
      <c r="I51" s="279">
        <f t="shared" si="1"/>
        <v>0</v>
      </c>
      <c r="J51" s="300">
        <v>0</v>
      </c>
      <c r="K51" s="285">
        <v>0</v>
      </c>
      <c r="L51" s="283" t="s">
        <v>80</v>
      </c>
      <c r="M51" s="284">
        <v>1</v>
      </c>
      <c r="N51" s="285">
        <v>2</v>
      </c>
      <c r="O51" s="273">
        <f t="shared" si="0"/>
        <v>0</v>
      </c>
      <c r="P51" s="309">
        <v>0</v>
      </c>
      <c r="Q51" s="287">
        <v>0</v>
      </c>
      <c r="R51" s="504" t="s">
        <v>80</v>
      </c>
      <c r="S51" s="288">
        <v>0</v>
      </c>
      <c r="T51" s="289">
        <v>0</v>
      </c>
      <c r="V51" s="720"/>
      <c r="W51" s="321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7"/>
      <c r="AK51" s="227"/>
      <c r="AL51" s="227"/>
      <c r="AM51" s="226"/>
      <c r="AN51" s="226"/>
      <c r="AO51" s="226"/>
    </row>
    <row r="52" spans="1:41" s="3" customFormat="1" ht="13.5" customHeight="1">
      <c r="A52" s="617"/>
      <c r="B52" s="558">
        <v>47</v>
      </c>
      <c r="C52" s="135"/>
      <c r="D52" s="160"/>
      <c r="E52" s="160"/>
      <c r="F52" s="160"/>
      <c r="G52" s="160"/>
      <c r="H52" s="137"/>
      <c r="I52" s="331">
        <f t="shared" si="1"/>
        <v>0</v>
      </c>
      <c r="J52" s="304">
        <v>0</v>
      </c>
      <c r="K52" s="303">
        <v>0</v>
      </c>
      <c r="L52" s="301">
        <v>1</v>
      </c>
      <c r="M52" s="302">
        <v>0</v>
      </c>
      <c r="N52" s="303">
        <v>1</v>
      </c>
      <c r="O52" s="291">
        <f t="shared" si="0"/>
        <v>0</v>
      </c>
      <c r="P52" s="310">
        <v>0</v>
      </c>
      <c r="Q52" s="306">
        <v>0</v>
      </c>
      <c r="R52" s="511">
        <v>0</v>
      </c>
      <c r="S52" s="307">
        <v>0</v>
      </c>
      <c r="T52" s="308">
        <v>0</v>
      </c>
      <c r="V52" s="720"/>
      <c r="W52" s="321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7"/>
      <c r="AK52" s="227"/>
      <c r="AL52" s="227"/>
      <c r="AM52" s="226"/>
      <c r="AN52" s="226"/>
      <c r="AO52" s="226"/>
    </row>
    <row r="53" spans="1:41" s="3" customFormat="1" ht="13.5" customHeight="1">
      <c r="A53" s="616">
        <v>12</v>
      </c>
      <c r="B53" s="470">
        <v>48</v>
      </c>
      <c r="C53" s="121"/>
      <c r="D53" s="157"/>
      <c r="E53" s="157"/>
      <c r="F53" s="157"/>
      <c r="G53" s="157"/>
      <c r="H53" s="123"/>
      <c r="I53" s="279">
        <f t="shared" si="1"/>
        <v>0</v>
      </c>
      <c r="J53" s="300">
        <v>0</v>
      </c>
      <c r="K53" s="285">
        <v>0</v>
      </c>
      <c r="L53" s="283">
        <v>1</v>
      </c>
      <c r="M53" s="284">
        <v>0</v>
      </c>
      <c r="N53" s="285">
        <v>1</v>
      </c>
      <c r="O53" s="273">
        <f t="shared" si="0"/>
        <v>0</v>
      </c>
      <c r="P53" s="309">
        <v>0</v>
      </c>
      <c r="Q53" s="287">
        <v>0</v>
      </c>
      <c r="R53" s="504">
        <v>0</v>
      </c>
      <c r="S53" s="288">
        <v>0</v>
      </c>
      <c r="T53" s="289">
        <v>0</v>
      </c>
      <c r="V53" s="720"/>
      <c r="W53" s="321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7"/>
      <c r="AK53" s="227"/>
      <c r="AL53" s="227"/>
      <c r="AM53" s="226"/>
      <c r="AN53" s="226"/>
      <c r="AO53" s="226"/>
    </row>
    <row r="54" spans="1:41" s="3" customFormat="1" ht="13.5" customHeight="1">
      <c r="A54" s="616"/>
      <c r="B54" s="470">
        <v>49</v>
      </c>
      <c r="C54" s="121"/>
      <c r="D54" s="157"/>
      <c r="E54" s="157"/>
      <c r="F54" s="157"/>
      <c r="G54" s="157"/>
      <c r="H54" s="123"/>
      <c r="I54" s="279">
        <f t="shared" si="1"/>
        <v>0</v>
      </c>
      <c r="J54" s="300">
        <v>0</v>
      </c>
      <c r="K54" s="285">
        <v>0</v>
      </c>
      <c r="L54" s="283" t="s">
        <v>80</v>
      </c>
      <c r="M54" s="284">
        <v>0</v>
      </c>
      <c r="N54" s="285">
        <v>3</v>
      </c>
      <c r="O54" s="273">
        <f t="shared" si="0"/>
        <v>0</v>
      </c>
      <c r="P54" s="309">
        <v>0</v>
      </c>
      <c r="Q54" s="287">
        <v>0</v>
      </c>
      <c r="R54" s="504" t="s">
        <v>80</v>
      </c>
      <c r="S54" s="288">
        <v>0</v>
      </c>
      <c r="T54" s="289">
        <v>0.01</v>
      </c>
      <c r="V54" s="720"/>
      <c r="W54" s="321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7"/>
      <c r="AK54" s="227"/>
      <c r="AL54" s="227"/>
      <c r="AM54" s="226"/>
      <c r="AN54" s="226"/>
      <c r="AO54" s="226"/>
    </row>
    <row r="55" spans="1:41" s="3" customFormat="1" ht="13.5" customHeight="1">
      <c r="A55" s="616"/>
      <c r="B55" s="470">
        <v>50</v>
      </c>
      <c r="C55" s="121"/>
      <c r="D55" s="157"/>
      <c r="E55" s="157"/>
      <c r="F55" s="157"/>
      <c r="G55" s="157"/>
      <c r="H55" s="123"/>
      <c r="I55" s="279">
        <f t="shared" si="1"/>
        <v>0</v>
      </c>
      <c r="J55" s="300">
        <v>0</v>
      </c>
      <c r="K55" s="285">
        <v>0</v>
      </c>
      <c r="L55" s="283" t="s">
        <v>80</v>
      </c>
      <c r="M55" s="284">
        <v>0</v>
      </c>
      <c r="N55" s="285">
        <v>2</v>
      </c>
      <c r="O55" s="273">
        <f t="shared" si="0"/>
        <v>0</v>
      </c>
      <c r="P55" s="309">
        <v>0</v>
      </c>
      <c r="Q55" s="287">
        <v>0</v>
      </c>
      <c r="R55" s="504" t="s">
        <v>80</v>
      </c>
      <c r="S55" s="288">
        <v>0</v>
      </c>
      <c r="T55" s="289">
        <v>0</v>
      </c>
      <c r="V55" s="720"/>
      <c r="W55" s="321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7"/>
      <c r="AK55" s="227"/>
      <c r="AL55" s="227"/>
      <c r="AM55" s="226"/>
      <c r="AN55" s="226"/>
      <c r="AO55" s="226"/>
    </row>
    <row r="56" spans="1:41" s="3" customFormat="1" ht="13.5" customHeight="1">
      <c r="A56" s="616"/>
      <c r="B56" s="470">
        <v>51</v>
      </c>
      <c r="C56" s="121"/>
      <c r="D56" s="157"/>
      <c r="E56" s="157"/>
      <c r="F56" s="157"/>
      <c r="G56" s="157"/>
      <c r="H56" s="123"/>
      <c r="I56" s="279">
        <f t="shared" si="1"/>
        <v>0</v>
      </c>
      <c r="J56" s="300">
        <v>0</v>
      </c>
      <c r="K56" s="285">
        <v>0</v>
      </c>
      <c r="L56" s="283">
        <v>2</v>
      </c>
      <c r="M56" s="284">
        <v>1</v>
      </c>
      <c r="N56" s="285">
        <v>1</v>
      </c>
      <c r="O56" s="273">
        <f t="shared" si="0"/>
        <v>0</v>
      </c>
      <c r="P56" s="309">
        <v>0</v>
      </c>
      <c r="Q56" s="287">
        <v>0</v>
      </c>
      <c r="R56" s="504">
        <v>0</v>
      </c>
      <c r="S56" s="288">
        <v>0</v>
      </c>
      <c r="T56" s="289">
        <v>0</v>
      </c>
      <c r="V56" s="720"/>
      <c r="W56" s="321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7"/>
      <c r="AK56" s="227"/>
      <c r="AL56" s="227"/>
      <c r="AM56" s="226"/>
      <c r="AN56" s="226"/>
      <c r="AO56" s="226"/>
    </row>
    <row r="57" spans="1:41" s="3" customFormat="1" ht="13.5" customHeight="1">
      <c r="A57" s="616"/>
      <c r="B57" s="470">
        <v>52</v>
      </c>
      <c r="C57" s="121"/>
      <c r="D57" s="157"/>
      <c r="E57" s="157"/>
      <c r="F57" s="157"/>
      <c r="G57" s="157"/>
      <c r="H57" s="123"/>
      <c r="I57" s="279">
        <f>SUM(C57:H57)</f>
        <v>0</v>
      </c>
      <c r="J57" s="300">
        <v>0</v>
      </c>
      <c r="K57" s="285">
        <v>0</v>
      </c>
      <c r="L57" s="283" t="s">
        <v>80</v>
      </c>
      <c r="M57" s="284">
        <v>0</v>
      </c>
      <c r="N57" s="285">
        <v>3</v>
      </c>
      <c r="O57" s="273">
        <f>I57/6</f>
        <v>0</v>
      </c>
      <c r="P57" s="309">
        <v>0</v>
      </c>
      <c r="Q57" s="287">
        <v>0</v>
      </c>
      <c r="R57" s="504" t="s">
        <v>80</v>
      </c>
      <c r="S57" s="288">
        <v>0</v>
      </c>
      <c r="T57" s="289">
        <v>0.01</v>
      </c>
      <c r="V57" s="720"/>
      <c r="W57" s="321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7"/>
      <c r="AK57" s="227"/>
      <c r="AL57" s="227"/>
      <c r="AM57" s="226"/>
      <c r="AN57" s="226"/>
      <c r="AO57" s="226"/>
    </row>
    <row r="58" spans="1:41" s="3" customFormat="1" ht="13.5" customHeight="1">
      <c r="A58" s="617"/>
      <c r="B58" s="470">
        <v>53</v>
      </c>
      <c r="C58" s="475" t="s">
        <v>58</v>
      </c>
      <c r="D58" s="474" t="s">
        <v>58</v>
      </c>
      <c r="E58" s="474" t="s">
        <v>58</v>
      </c>
      <c r="F58" s="474" t="s">
        <v>58</v>
      </c>
      <c r="G58" s="474" t="s">
        <v>58</v>
      </c>
      <c r="H58" s="475" t="s">
        <v>58</v>
      </c>
      <c r="I58" s="573" t="s">
        <v>59</v>
      </c>
      <c r="J58" s="300">
        <v>0</v>
      </c>
      <c r="K58" s="475" t="s">
        <v>58</v>
      </c>
      <c r="L58" s="584" t="s">
        <v>58</v>
      </c>
      <c r="M58" s="474">
        <v>0</v>
      </c>
      <c r="N58" s="475" t="s">
        <v>58</v>
      </c>
      <c r="O58" s="574" t="s">
        <v>59</v>
      </c>
      <c r="P58" s="477">
        <v>0</v>
      </c>
      <c r="Q58" s="478" t="s">
        <v>58</v>
      </c>
      <c r="R58" s="585" t="s">
        <v>58</v>
      </c>
      <c r="S58" s="482">
        <v>0</v>
      </c>
      <c r="T58" s="480" t="s">
        <v>58</v>
      </c>
      <c r="V58" s="720"/>
      <c r="W58" s="321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7"/>
      <c r="AK58" s="227"/>
      <c r="AL58" s="227"/>
      <c r="AM58" s="226"/>
      <c r="AN58" s="226"/>
      <c r="AO58" s="226"/>
    </row>
    <row r="59" spans="1:41" s="3" customFormat="1" ht="15.75" customHeight="1">
      <c r="A59" s="728" t="s">
        <v>20</v>
      </c>
      <c r="B59" s="708"/>
      <c r="C59" s="7">
        <f aca="true" t="shared" si="2" ref="C59:I59">SUM(C6:C58)</f>
        <v>0</v>
      </c>
      <c r="D59" s="8">
        <f t="shared" si="2"/>
        <v>0</v>
      </c>
      <c r="E59" s="8">
        <f t="shared" si="2"/>
        <v>0</v>
      </c>
      <c r="F59" s="8">
        <f t="shared" si="2"/>
        <v>0</v>
      </c>
      <c r="G59" s="8">
        <f t="shared" si="2"/>
        <v>0</v>
      </c>
      <c r="H59" s="46">
        <f t="shared" si="2"/>
        <v>0</v>
      </c>
      <c r="I59" s="332">
        <f t="shared" si="2"/>
        <v>0</v>
      </c>
      <c r="J59" s="311">
        <v>0</v>
      </c>
      <c r="K59" s="312"/>
      <c r="L59" s="7">
        <v>23</v>
      </c>
      <c r="M59" s="311">
        <v>54</v>
      </c>
      <c r="N59" s="312">
        <v>94</v>
      </c>
      <c r="O59" s="330">
        <f t="shared" si="0"/>
        <v>0</v>
      </c>
      <c r="P59" s="314">
        <v>0</v>
      </c>
      <c r="Q59" s="315"/>
      <c r="R59" s="513">
        <v>0.05</v>
      </c>
      <c r="S59" s="314">
        <v>0.11</v>
      </c>
      <c r="T59" s="316">
        <v>0.2</v>
      </c>
      <c r="V59" s="723"/>
      <c r="W59" s="720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7"/>
      <c r="AK59" s="227"/>
      <c r="AL59" s="227"/>
      <c r="AM59" s="227"/>
      <c r="AN59" s="227"/>
      <c r="AO59" s="227"/>
    </row>
  </sheetData>
  <sheetProtection/>
  <mergeCells count="64">
    <mergeCell ref="A6:A9"/>
    <mergeCell ref="A10:A13"/>
    <mergeCell ref="A14:A17"/>
    <mergeCell ref="A18:A22"/>
    <mergeCell ref="A23:A26"/>
    <mergeCell ref="A27:A30"/>
    <mergeCell ref="I4:I5"/>
    <mergeCell ref="L4:L5"/>
    <mergeCell ref="O4:O5"/>
    <mergeCell ref="C2:N2"/>
    <mergeCell ref="O2:T2"/>
    <mergeCell ref="C3:H3"/>
    <mergeCell ref="I3:K3"/>
    <mergeCell ref="L3:N3"/>
    <mergeCell ref="O3:Q3"/>
    <mergeCell ref="R3:T3"/>
    <mergeCell ref="M4:M5"/>
    <mergeCell ref="N4:N5"/>
    <mergeCell ref="AD4:AD5"/>
    <mergeCell ref="AE4:AE5"/>
    <mergeCell ref="A59:B59"/>
    <mergeCell ref="Q4:Q5"/>
    <mergeCell ref="R4:R5"/>
    <mergeCell ref="S4:S5"/>
    <mergeCell ref="T4:T5"/>
    <mergeCell ref="J4:J5"/>
    <mergeCell ref="K4:K5"/>
    <mergeCell ref="AJ4:AJ5"/>
    <mergeCell ref="AK4:AK5"/>
    <mergeCell ref="P4:P5"/>
    <mergeCell ref="X2:AI2"/>
    <mergeCell ref="AJ2:AO2"/>
    <mergeCell ref="X3:AC3"/>
    <mergeCell ref="AD3:AF3"/>
    <mergeCell ref="AG3:AI3"/>
    <mergeCell ref="AJ3:AL3"/>
    <mergeCell ref="AM3:AO3"/>
    <mergeCell ref="AL4:AL5"/>
    <mergeCell ref="AM4:AM5"/>
    <mergeCell ref="AN4:AN5"/>
    <mergeCell ref="AO4:AO5"/>
    <mergeCell ref="V6:V10"/>
    <mergeCell ref="V11:V14"/>
    <mergeCell ref="AF4:AF5"/>
    <mergeCell ref="AG4:AG5"/>
    <mergeCell ref="AH4:AH5"/>
    <mergeCell ref="AI4:AI5"/>
    <mergeCell ref="V59:W59"/>
    <mergeCell ref="V32:V35"/>
    <mergeCell ref="V36:V40"/>
    <mergeCell ref="V41:V44"/>
    <mergeCell ref="V45:V49"/>
    <mergeCell ref="V54:V58"/>
    <mergeCell ref="A53:A58"/>
    <mergeCell ref="A49:A52"/>
    <mergeCell ref="V19:V22"/>
    <mergeCell ref="V23:V27"/>
    <mergeCell ref="V28:V31"/>
    <mergeCell ref="V15:V18"/>
    <mergeCell ref="A31:A35"/>
    <mergeCell ref="A36:A39"/>
    <mergeCell ref="A40:A44"/>
    <mergeCell ref="A45:A48"/>
    <mergeCell ref="V50:V53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6" r:id="rId1"/>
  <ignoredErrors>
    <ignoredError sqref="I6:I57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AA37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6.125" style="56" customWidth="1"/>
    <col min="2" max="8" width="6.125" style="5" customWidth="1"/>
    <col min="9" max="9" width="7.50390625" style="5" customWidth="1"/>
    <col min="10" max="11" width="7.125" style="5" customWidth="1"/>
    <col min="12" max="14" width="8.625" style="5" customWidth="1"/>
    <col min="15" max="21" width="6.625" style="5" customWidth="1"/>
    <col min="22" max="24" width="7.125" style="5" customWidth="1"/>
    <col min="25" max="27" width="8.125" style="5" customWidth="1"/>
    <col min="28" max="16384" width="9.00390625" style="58" customWidth="1"/>
  </cols>
  <sheetData>
    <row r="1" spans="1:27" s="54" customFormat="1" ht="24.75" customHeight="1">
      <c r="A1" s="12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61" customFormat="1" ht="18" customHeight="1">
      <c r="A2" s="55"/>
      <c r="B2" s="639" t="s">
        <v>16</v>
      </c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61"/>
      <c r="O2" s="636" t="s">
        <v>46</v>
      </c>
      <c r="P2" s="659"/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60"/>
    </row>
    <row r="3" spans="1:27" s="61" customFormat="1" ht="18" customHeight="1">
      <c r="A3" s="52"/>
      <c r="B3" s="640" t="s">
        <v>63</v>
      </c>
      <c r="C3" s="641"/>
      <c r="D3" s="641"/>
      <c r="E3" s="641"/>
      <c r="F3" s="641"/>
      <c r="G3" s="641"/>
      <c r="H3" s="662"/>
      <c r="I3" s="642" t="s">
        <v>13</v>
      </c>
      <c r="J3" s="663"/>
      <c r="K3" s="664"/>
      <c r="L3" s="647" t="s">
        <v>19</v>
      </c>
      <c r="M3" s="648"/>
      <c r="N3" s="668"/>
      <c r="O3" s="665" t="str">
        <f>$B$3</f>
        <v>2021年　保健所別</v>
      </c>
      <c r="P3" s="666"/>
      <c r="Q3" s="666"/>
      <c r="R3" s="666"/>
      <c r="S3" s="666"/>
      <c r="T3" s="666"/>
      <c r="U3" s="667"/>
      <c r="V3" s="652" t="s">
        <v>17</v>
      </c>
      <c r="W3" s="653"/>
      <c r="X3" s="654"/>
      <c r="Y3" s="652" t="s">
        <v>18</v>
      </c>
      <c r="Z3" s="653"/>
      <c r="AA3" s="654"/>
    </row>
    <row r="4" spans="1:27" s="61" customFormat="1" ht="6.75" customHeight="1">
      <c r="A4" s="52"/>
      <c r="B4" s="106"/>
      <c r="C4" s="107"/>
      <c r="D4" s="107"/>
      <c r="E4" s="107"/>
      <c r="F4" s="107"/>
      <c r="G4" s="107"/>
      <c r="H4" s="108"/>
      <c r="I4" s="701">
        <f>'（参考）インフルエンザ【2021年】'!J4:J5</f>
        <v>2021</v>
      </c>
      <c r="J4" s="703">
        <f>'（参考）インフルエンザ【2021年】'!$K$4:$K$5</f>
        <v>2020</v>
      </c>
      <c r="K4" s="669">
        <f>'（参考）インフルエンザ【2021年】'!$L$4:$L$5</f>
        <v>2019</v>
      </c>
      <c r="L4" s="701">
        <f>'（参考）インフルエンザ【2021年】'!$M$4:$M$5</f>
        <v>2021</v>
      </c>
      <c r="M4" s="703">
        <f>'（参考）インフルエンザ【2021年】'!$N$4:$N$5</f>
        <v>2020</v>
      </c>
      <c r="N4" s="657">
        <f>'（参考）インフルエンザ【2021年】'!$O$4:$O$5</f>
        <v>2019</v>
      </c>
      <c r="O4" s="260"/>
      <c r="P4" s="72"/>
      <c r="Q4" s="72"/>
      <c r="R4" s="72"/>
      <c r="S4" s="72"/>
      <c r="T4" s="72"/>
      <c r="U4" s="71"/>
      <c r="V4" s="701">
        <f>'（参考）インフルエンザ【2021年】'!$W$4:$W$5</f>
        <v>2021</v>
      </c>
      <c r="W4" s="703">
        <f>'（参考）インフルエンザ【2021年】'!$X$4:$X$5</f>
        <v>2020</v>
      </c>
      <c r="X4" s="669">
        <f>'（参考）インフルエンザ【2021年】'!$Y$4:$Y$5</f>
        <v>2019</v>
      </c>
      <c r="Y4" s="701">
        <f>'（参考）インフルエンザ【2021年】'!$Z$4:$Z$5</f>
        <v>2021</v>
      </c>
      <c r="Z4" s="650">
        <f>'（参考）インフルエンザ【2021年】'!$AA$4:$AA$5</f>
        <v>2020</v>
      </c>
      <c r="AA4" s="729">
        <f>'（参考）インフルエンザ【2021年】'!$AB$4:$AB$5</f>
        <v>2019</v>
      </c>
    </row>
    <row r="5" spans="1:27" s="62" customFormat="1" ht="77.25" customHeight="1">
      <c r="A5" s="53" t="s">
        <v>14</v>
      </c>
      <c r="B5" s="111" t="s">
        <v>40</v>
      </c>
      <c r="C5" s="112" t="s">
        <v>41</v>
      </c>
      <c r="D5" s="112" t="s">
        <v>42</v>
      </c>
      <c r="E5" s="112" t="s">
        <v>12</v>
      </c>
      <c r="F5" s="112" t="s">
        <v>51</v>
      </c>
      <c r="G5" s="112" t="s">
        <v>43</v>
      </c>
      <c r="H5" s="113" t="s">
        <v>44</v>
      </c>
      <c r="I5" s="702"/>
      <c r="J5" s="704"/>
      <c r="K5" s="670"/>
      <c r="L5" s="702"/>
      <c r="M5" s="704"/>
      <c r="N5" s="658"/>
      <c r="O5" s="265" t="s">
        <v>40</v>
      </c>
      <c r="P5" s="57" t="s">
        <v>41</v>
      </c>
      <c r="Q5" s="57" t="s">
        <v>42</v>
      </c>
      <c r="R5" s="57" t="s">
        <v>12</v>
      </c>
      <c r="S5" s="57" t="s">
        <v>51</v>
      </c>
      <c r="T5" s="57" t="s">
        <v>43</v>
      </c>
      <c r="U5" s="264" t="s">
        <v>44</v>
      </c>
      <c r="V5" s="702"/>
      <c r="W5" s="704"/>
      <c r="X5" s="670"/>
      <c r="Y5" s="702"/>
      <c r="Z5" s="651"/>
      <c r="AA5" s="730"/>
    </row>
    <row r="6" spans="1:27" s="42" customFormat="1" ht="18" customHeight="1">
      <c r="A6" s="49" t="s">
        <v>0</v>
      </c>
      <c r="B6" s="36">
        <v>1</v>
      </c>
      <c r="C6" s="37">
        <v>3</v>
      </c>
      <c r="D6" s="37">
        <v>0</v>
      </c>
      <c r="E6" s="37">
        <v>0</v>
      </c>
      <c r="F6" s="37">
        <v>0</v>
      </c>
      <c r="G6" s="37">
        <v>0</v>
      </c>
      <c r="H6" s="38">
        <v>0</v>
      </c>
      <c r="I6" s="64">
        <f>SUM(B6:H6)</f>
        <v>4</v>
      </c>
      <c r="J6" s="37">
        <v>8</v>
      </c>
      <c r="K6" s="38">
        <v>6</v>
      </c>
      <c r="L6" s="514">
        <v>2363</v>
      </c>
      <c r="M6" s="13">
        <v>2420</v>
      </c>
      <c r="N6" s="48">
        <v>2184</v>
      </c>
      <c r="O6" s="322">
        <f>B6/1</f>
        <v>1</v>
      </c>
      <c r="P6" s="34">
        <f>C6/2</f>
        <v>1.5</v>
      </c>
      <c r="Q6" s="34">
        <f aca="true" t="shared" si="0" ref="Q6:Q17">D6/1</f>
        <v>0</v>
      </c>
      <c r="R6" s="34">
        <f>E6/4</f>
        <v>0</v>
      </c>
      <c r="S6" s="34">
        <f aca="true" t="shared" si="1" ref="S6:S17">F6/1</f>
        <v>0</v>
      </c>
      <c r="T6" s="34">
        <f aca="true" t="shared" si="2" ref="T6:T17">G6/1</f>
        <v>0</v>
      </c>
      <c r="U6" s="65">
        <f aca="true" t="shared" si="3" ref="U6:U17">H6/1</f>
        <v>0</v>
      </c>
      <c r="V6" s="2">
        <f>I6/11</f>
        <v>0.36363636363636365</v>
      </c>
      <c r="W6" s="34">
        <v>0.7272727272727273</v>
      </c>
      <c r="X6" s="39">
        <v>0.5454545454545454</v>
      </c>
      <c r="Y6" s="69">
        <v>2.4</v>
      </c>
      <c r="Z6" s="34">
        <v>2.46</v>
      </c>
      <c r="AA6" s="65">
        <v>2.22</v>
      </c>
    </row>
    <row r="7" spans="1:27" s="42" customFormat="1" ht="18" customHeight="1">
      <c r="A7" s="50" t="s">
        <v>1</v>
      </c>
      <c r="B7" s="63">
        <v>0</v>
      </c>
      <c r="C7" s="40">
        <v>1</v>
      </c>
      <c r="D7" s="40">
        <v>3</v>
      </c>
      <c r="E7" s="40">
        <v>3</v>
      </c>
      <c r="F7" s="40">
        <v>1</v>
      </c>
      <c r="G7" s="40">
        <v>0</v>
      </c>
      <c r="H7" s="45">
        <v>2</v>
      </c>
      <c r="I7" s="63">
        <f aca="true" t="shared" si="4" ref="I7:I17">SUM(B7:H7)</f>
        <v>10</v>
      </c>
      <c r="J7" s="40">
        <v>6</v>
      </c>
      <c r="K7" s="45">
        <v>7</v>
      </c>
      <c r="L7" s="14">
        <v>2293</v>
      </c>
      <c r="M7" s="15">
        <v>2326</v>
      </c>
      <c r="N7" s="19">
        <v>2016</v>
      </c>
      <c r="O7" s="35">
        <f aca="true" t="shared" si="5" ref="O7:O17">B7/1</f>
        <v>0</v>
      </c>
      <c r="P7" s="20">
        <f aca="true" t="shared" si="6" ref="P7:P17">C7/2</f>
        <v>0.5</v>
      </c>
      <c r="Q7" s="20">
        <f t="shared" si="0"/>
        <v>3</v>
      </c>
      <c r="R7" s="20">
        <f aca="true" t="shared" si="7" ref="R7:R17">E7/4</f>
        <v>0.75</v>
      </c>
      <c r="S7" s="20">
        <f t="shared" si="1"/>
        <v>1</v>
      </c>
      <c r="T7" s="20">
        <f t="shared" si="2"/>
        <v>0</v>
      </c>
      <c r="U7" s="22">
        <f t="shared" si="3"/>
        <v>2</v>
      </c>
      <c r="V7" s="16">
        <f aca="true" t="shared" si="8" ref="V7:V17">I7/11</f>
        <v>0.9090909090909091</v>
      </c>
      <c r="W7" s="20">
        <v>0.5454545454545454</v>
      </c>
      <c r="X7" s="21">
        <v>0.6363636363636364</v>
      </c>
      <c r="Y7" s="16">
        <v>2.33</v>
      </c>
      <c r="Z7" s="20">
        <v>2.37</v>
      </c>
      <c r="AA7" s="22">
        <v>2.04</v>
      </c>
    </row>
    <row r="8" spans="1:27" s="42" customFormat="1" ht="18" customHeight="1">
      <c r="A8" s="50" t="s">
        <v>2</v>
      </c>
      <c r="B8" s="63">
        <v>0</v>
      </c>
      <c r="C8" s="40">
        <v>3</v>
      </c>
      <c r="D8" s="40">
        <v>0</v>
      </c>
      <c r="E8" s="40">
        <v>4</v>
      </c>
      <c r="F8" s="40">
        <v>1</v>
      </c>
      <c r="G8" s="409">
        <v>0</v>
      </c>
      <c r="H8" s="45">
        <v>0</v>
      </c>
      <c r="I8" s="63">
        <f t="shared" si="4"/>
        <v>8</v>
      </c>
      <c r="J8" s="40">
        <v>10</v>
      </c>
      <c r="K8" s="45">
        <v>3</v>
      </c>
      <c r="L8" s="14">
        <v>2510</v>
      </c>
      <c r="M8" s="15">
        <v>2390</v>
      </c>
      <c r="N8" s="19">
        <v>2230</v>
      </c>
      <c r="O8" s="35">
        <f t="shared" si="5"/>
        <v>0</v>
      </c>
      <c r="P8" s="20">
        <f t="shared" si="6"/>
        <v>1.5</v>
      </c>
      <c r="Q8" s="20">
        <f t="shared" si="0"/>
        <v>0</v>
      </c>
      <c r="R8" s="20">
        <f t="shared" si="7"/>
        <v>1</v>
      </c>
      <c r="S8" s="20">
        <f t="shared" si="1"/>
        <v>1</v>
      </c>
      <c r="T8" s="409"/>
      <c r="U8" s="22">
        <f t="shared" si="3"/>
        <v>0</v>
      </c>
      <c r="V8" s="16">
        <f>I8/11</f>
        <v>0.7272727272727273</v>
      </c>
      <c r="W8" s="20">
        <v>0.9090909090909091</v>
      </c>
      <c r="X8" s="21">
        <v>0.3</v>
      </c>
      <c r="Y8" s="16">
        <v>2.56</v>
      </c>
      <c r="Z8" s="20">
        <v>2.45</v>
      </c>
      <c r="AA8" s="22">
        <v>2.27</v>
      </c>
    </row>
    <row r="9" spans="1:27" s="42" customFormat="1" ht="18" customHeight="1">
      <c r="A9" s="50" t="s">
        <v>3</v>
      </c>
      <c r="B9" s="63">
        <v>0</v>
      </c>
      <c r="C9" s="40">
        <v>0</v>
      </c>
      <c r="D9" s="40">
        <v>1</v>
      </c>
      <c r="E9" s="40">
        <v>4</v>
      </c>
      <c r="F9" s="40">
        <v>1</v>
      </c>
      <c r="G9" s="40">
        <v>0</v>
      </c>
      <c r="H9" s="45">
        <v>0</v>
      </c>
      <c r="I9" s="63">
        <f t="shared" si="4"/>
        <v>6</v>
      </c>
      <c r="J9" s="40">
        <v>5</v>
      </c>
      <c r="K9" s="45">
        <v>3</v>
      </c>
      <c r="L9" s="14">
        <v>2373</v>
      </c>
      <c r="M9" s="15">
        <v>2210</v>
      </c>
      <c r="N9" s="19">
        <v>2130</v>
      </c>
      <c r="O9" s="35">
        <f t="shared" si="5"/>
        <v>0</v>
      </c>
      <c r="P9" s="20">
        <f t="shared" si="6"/>
        <v>0</v>
      </c>
      <c r="Q9" s="20">
        <f t="shared" si="0"/>
        <v>1</v>
      </c>
      <c r="R9" s="20">
        <f t="shared" si="7"/>
        <v>1</v>
      </c>
      <c r="S9" s="20">
        <f t="shared" si="1"/>
        <v>1</v>
      </c>
      <c r="T9" s="20">
        <f t="shared" si="2"/>
        <v>0</v>
      </c>
      <c r="U9" s="22">
        <f t="shared" si="3"/>
        <v>0</v>
      </c>
      <c r="V9" s="16">
        <f t="shared" si="8"/>
        <v>0.5454545454545454</v>
      </c>
      <c r="W9" s="20">
        <v>0.45454545454545453</v>
      </c>
      <c r="X9" s="21">
        <v>0.2727272727272727</v>
      </c>
      <c r="Y9" s="16">
        <v>2.42</v>
      </c>
      <c r="Z9" s="20">
        <v>2.25</v>
      </c>
      <c r="AA9" s="22">
        <v>2.17</v>
      </c>
    </row>
    <row r="10" spans="1:27" s="42" customFormat="1" ht="18" customHeight="1">
      <c r="A10" s="50" t="s">
        <v>4</v>
      </c>
      <c r="B10" s="63">
        <v>0</v>
      </c>
      <c r="C10" s="40">
        <v>0</v>
      </c>
      <c r="D10" s="40">
        <v>0</v>
      </c>
      <c r="E10" s="40">
        <v>1</v>
      </c>
      <c r="F10" s="40">
        <v>1</v>
      </c>
      <c r="G10" s="40">
        <v>0</v>
      </c>
      <c r="H10" s="45">
        <v>0</v>
      </c>
      <c r="I10" s="63">
        <f t="shared" si="4"/>
        <v>2</v>
      </c>
      <c r="J10" s="40">
        <v>8</v>
      </c>
      <c r="K10" s="45">
        <v>4</v>
      </c>
      <c r="L10" s="14">
        <v>2475</v>
      </c>
      <c r="M10" s="15">
        <v>2176</v>
      </c>
      <c r="N10" s="19">
        <v>2201</v>
      </c>
      <c r="O10" s="35">
        <f t="shared" si="5"/>
        <v>0</v>
      </c>
      <c r="P10" s="20">
        <f t="shared" si="6"/>
        <v>0</v>
      </c>
      <c r="Q10" s="20">
        <f t="shared" si="0"/>
        <v>0</v>
      </c>
      <c r="R10" s="20">
        <f t="shared" si="7"/>
        <v>0.25</v>
      </c>
      <c r="S10" s="20">
        <f t="shared" si="1"/>
        <v>1</v>
      </c>
      <c r="T10" s="20">
        <f t="shared" si="2"/>
        <v>0</v>
      </c>
      <c r="U10" s="22">
        <f t="shared" si="3"/>
        <v>0</v>
      </c>
      <c r="V10" s="16">
        <f t="shared" si="8"/>
        <v>0.18181818181818182</v>
      </c>
      <c r="W10" s="20">
        <v>0.7272727272727273</v>
      </c>
      <c r="X10" s="21">
        <v>0.36363636363636365</v>
      </c>
      <c r="Y10" s="16">
        <v>2.52</v>
      </c>
      <c r="Z10" s="20">
        <v>2.22</v>
      </c>
      <c r="AA10" s="22">
        <v>2.23</v>
      </c>
    </row>
    <row r="11" spans="1:27" s="3" customFormat="1" ht="18" customHeight="1">
      <c r="A11" s="50" t="s">
        <v>5</v>
      </c>
      <c r="B11" s="14">
        <v>0</v>
      </c>
      <c r="C11" s="17">
        <v>0</v>
      </c>
      <c r="D11" s="17">
        <v>0</v>
      </c>
      <c r="E11" s="17">
        <v>5</v>
      </c>
      <c r="F11" s="17">
        <v>1</v>
      </c>
      <c r="G11" s="17">
        <v>0</v>
      </c>
      <c r="H11" s="18">
        <v>0</v>
      </c>
      <c r="I11" s="63">
        <f t="shared" si="4"/>
        <v>6</v>
      </c>
      <c r="J11" s="17">
        <v>9</v>
      </c>
      <c r="K11" s="18">
        <v>4</v>
      </c>
      <c r="L11" s="14">
        <v>2635</v>
      </c>
      <c r="M11" s="15">
        <v>2326</v>
      </c>
      <c r="N11" s="19">
        <v>2276</v>
      </c>
      <c r="O11" s="35">
        <f t="shared" si="5"/>
        <v>0</v>
      </c>
      <c r="P11" s="20">
        <f t="shared" si="6"/>
        <v>0</v>
      </c>
      <c r="Q11" s="20">
        <f t="shared" si="0"/>
        <v>0</v>
      </c>
      <c r="R11" s="20">
        <f t="shared" si="7"/>
        <v>1.25</v>
      </c>
      <c r="S11" s="20">
        <f t="shared" si="1"/>
        <v>1</v>
      </c>
      <c r="T11" s="20">
        <f t="shared" si="2"/>
        <v>0</v>
      </c>
      <c r="U11" s="22">
        <f t="shared" si="3"/>
        <v>0</v>
      </c>
      <c r="V11" s="16">
        <f t="shared" si="8"/>
        <v>0.5454545454545454</v>
      </c>
      <c r="W11" s="20">
        <v>0.8181818181818182</v>
      </c>
      <c r="X11" s="21">
        <v>0.36363636363636365</v>
      </c>
      <c r="Y11" s="16">
        <v>2.68</v>
      </c>
      <c r="Z11" s="20">
        <v>2.37</v>
      </c>
      <c r="AA11" s="22">
        <v>2.32</v>
      </c>
    </row>
    <row r="12" spans="1:27" s="3" customFormat="1" ht="18" customHeight="1">
      <c r="A12" s="50" t="s">
        <v>6</v>
      </c>
      <c r="B12" s="14">
        <v>1</v>
      </c>
      <c r="C12" s="17">
        <v>0</v>
      </c>
      <c r="D12" s="17">
        <v>2</v>
      </c>
      <c r="E12" s="17">
        <v>4</v>
      </c>
      <c r="F12" s="17">
        <v>0</v>
      </c>
      <c r="G12" s="17">
        <v>0</v>
      </c>
      <c r="H12" s="18">
        <v>1</v>
      </c>
      <c r="I12" s="63">
        <f t="shared" si="4"/>
        <v>8</v>
      </c>
      <c r="J12" s="17">
        <v>6</v>
      </c>
      <c r="K12" s="18">
        <v>6</v>
      </c>
      <c r="L12" s="14">
        <v>2710</v>
      </c>
      <c r="M12" s="15">
        <v>2450</v>
      </c>
      <c r="N12" s="19">
        <v>2428</v>
      </c>
      <c r="O12" s="35">
        <f t="shared" si="5"/>
        <v>1</v>
      </c>
      <c r="P12" s="20">
        <f t="shared" si="6"/>
        <v>0</v>
      </c>
      <c r="Q12" s="20">
        <f t="shared" si="0"/>
        <v>2</v>
      </c>
      <c r="R12" s="20">
        <f t="shared" si="7"/>
        <v>1</v>
      </c>
      <c r="S12" s="20">
        <f t="shared" si="1"/>
        <v>0</v>
      </c>
      <c r="T12" s="20">
        <f t="shared" si="2"/>
        <v>0</v>
      </c>
      <c r="U12" s="22">
        <f t="shared" si="3"/>
        <v>1</v>
      </c>
      <c r="V12" s="16">
        <f t="shared" si="8"/>
        <v>0.7272727272727273</v>
      </c>
      <c r="W12" s="20">
        <v>0.5454545454545454</v>
      </c>
      <c r="X12" s="21">
        <v>0.5454545454545454</v>
      </c>
      <c r="Y12" s="16">
        <v>2.75</v>
      </c>
      <c r="Z12" s="20">
        <v>2.5</v>
      </c>
      <c r="AA12" s="22">
        <v>2.47</v>
      </c>
    </row>
    <row r="13" spans="1:27" s="3" customFormat="1" ht="18" customHeight="1">
      <c r="A13" s="50" t="s">
        <v>7</v>
      </c>
      <c r="B13" s="14">
        <v>1</v>
      </c>
      <c r="C13" s="17">
        <v>1</v>
      </c>
      <c r="D13" s="17">
        <v>1</v>
      </c>
      <c r="E13" s="17">
        <v>6</v>
      </c>
      <c r="F13" s="17">
        <v>1</v>
      </c>
      <c r="G13" s="17">
        <v>0</v>
      </c>
      <c r="H13" s="18">
        <v>0</v>
      </c>
      <c r="I13" s="63">
        <f t="shared" si="4"/>
        <v>10</v>
      </c>
      <c r="J13" s="17">
        <v>6</v>
      </c>
      <c r="K13" s="18">
        <v>6</v>
      </c>
      <c r="L13" s="14">
        <v>2560</v>
      </c>
      <c r="M13" s="15">
        <v>2453</v>
      </c>
      <c r="N13" s="19">
        <v>2352</v>
      </c>
      <c r="O13" s="35">
        <f t="shared" si="5"/>
        <v>1</v>
      </c>
      <c r="P13" s="20">
        <f t="shared" si="6"/>
        <v>0.5</v>
      </c>
      <c r="Q13" s="20">
        <f t="shared" si="0"/>
        <v>1</v>
      </c>
      <c r="R13" s="20">
        <f t="shared" si="7"/>
        <v>1.5</v>
      </c>
      <c r="S13" s="20">
        <f t="shared" si="1"/>
        <v>1</v>
      </c>
      <c r="T13" s="20">
        <f t="shared" si="2"/>
        <v>0</v>
      </c>
      <c r="U13" s="22">
        <f t="shared" si="3"/>
        <v>0</v>
      </c>
      <c r="V13" s="16">
        <f t="shared" si="8"/>
        <v>0.9090909090909091</v>
      </c>
      <c r="W13" s="20">
        <v>0.5454545454545454</v>
      </c>
      <c r="X13" s="21">
        <v>0.5454545454545454</v>
      </c>
      <c r="Y13" s="16">
        <v>2.6</v>
      </c>
      <c r="Z13" s="20">
        <v>2.49</v>
      </c>
      <c r="AA13" s="22">
        <v>2.39</v>
      </c>
    </row>
    <row r="14" spans="1:27" s="3" customFormat="1" ht="18" customHeight="1">
      <c r="A14" s="50" t="s">
        <v>8</v>
      </c>
      <c r="B14" s="14">
        <v>0</v>
      </c>
      <c r="C14" s="17">
        <v>4</v>
      </c>
      <c r="D14" s="17">
        <v>2</v>
      </c>
      <c r="E14" s="17">
        <v>6</v>
      </c>
      <c r="F14" s="17">
        <v>0</v>
      </c>
      <c r="G14" s="17">
        <v>2</v>
      </c>
      <c r="H14" s="18">
        <v>0</v>
      </c>
      <c r="I14" s="63">
        <f t="shared" si="4"/>
        <v>14</v>
      </c>
      <c r="J14" s="17">
        <v>11</v>
      </c>
      <c r="K14" s="18">
        <v>8</v>
      </c>
      <c r="L14" s="14">
        <v>2560</v>
      </c>
      <c r="M14" s="15">
        <v>2428</v>
      </c>
      <c r="N14" s="19">
        <v>2357</v>
      </c>
      <c r="O14" s="35">
        <f t="shared" si="5"/>
        <v>0</v>
      </c>
      <c r="P14" s="20">
        <f t="shared" si="6"/>
        <v>2</v>
      </c>
      <c r="Q14" s="20">
        <f t="shared" si="0"/>
        <v>2</v>
      </c>
      <c r="R14" s="20">
        <f t="shared" si="7"/>
        <v>1.5</v>
      </c>
      <c r="S14" s="20">
        <f t="shared" si="1"/>
        <v>0</v>
      </c>
      <c r="T14" s="20">
        <f t="shared" si="2"/>
        <v>2</v>
      </c>
      <c r="U14" s="22">
        <f t="shared" si="3"/>
        <v>0</v>
      </c>
      <c r="V14" s="16">
        <f t="shared" si="8"/>
        <v>1.2727272727272727</v>
      </c>
      <c r="W14" s="20">
        <v>1</v>
      </c>
      <c r="X14" s="21">
        <v>0.7272727272727273</v>
      </c>
      <c r="Y14" s="16">
        <v>2.6</v>
      </c>
      <c r="Z14" s="20">
        <v>2.48</v>
      </c>
      <c r="AA14" s="22">
        <v>2.4</v>
      </c>
    </row>
    <row r="15" spans="1:27" s="3" customFormat="1" ht="18" customHeight="1">
      <c r="A15" s="50" t="s">
        <v>9</v>
      </c>
      <c r="B15" s="14">
        <v>2</v>
      </c>
      <c r="C15" s="17">
        <v>3</v>
      </c>
      <c r="D15" s="17">
        <v>1</v>
      </c>
      <c r="E15" s="17">
        <v>16</v>
      </c>
      <c r="F15" s="17">
        <v>1</v>
      </c>
      <c r="G15" s="17">
        <v>0</v>
      </c>
      <c r="H15" s="18">
        <v>1</v>
      </c>
      <c r="I15" s="63">
        <f t="shared" si="4"/>
        <v>24</v>
      </c>
      <c r="J15" s="17">
        <v>3</v>
      </c>
      <c r="K15" s="18">
        <v>3</v>
      </c>
      <c r="L15" s="14">
        <v>2571</v>
      </c>
      <c r="M15" s="15">
        <v>2631</v>
      </c>
      <c r="N15" s="19">
        <v>2520</v>
      </c>
      <c r="O15" s="35">
        <f t="shared" si="5"/>
        <v>2</v>
      </c>
      <c r="P15" s="20">
        <f t="shared" si="6"/>
        <v>1.5</v>
      </c>
      <c r="Q15" s="20">
        <f t="shared" si="0"/>
        <v>1</v>
      </c>
      <c r="R15" s="20">
        <f t="shared" si="7"/>
        <v>4</v>
      </c>
      <c r="S15" s="20">
        <f t="shared" si="1"/>
        <v>1</v>
      </c>
      <c r="T15" s="20">
        <f t="shared" si="2"/>
        <v>0</v>
      </c>
      <c r="U15" s="22">
        <f t="shared" si="3"/>
        <v>1</v>
      </c>
      <c r="V15" s="16">
        <f t="shared" si="8"/>
        <v>2.1818181818181817</v>
      </c>
      <c r="W15" s="20">
        <v>0.2727272727272727</v>
      </c>
      <c r="X15" s="21">
        <v>0.2727272727272727</v>
      </c>
      <c r="Y15" s="16">
        <v>2.62</v>
      </c>
      <c r="Z15" s="20">
        <v>2.68</v>
      </c>
      <c r="AA15" s="22">
        <v>2.57</v>
      </c>
    </row>
    <row r="16" spans="1:27" s="3" customFormat="1" ht="18" customHeight="1">
      <c r="A16" s="50" t="s">
        <v>10</v>
      </c>
      <c r="B16" s="14">
        <v>0</v>
      </c>
      <c r="C16" s="17">
        <v>1</v>
      </c>
      <c r="D16" s="17">
        <v>1</v>
      </c>
      <c r="E16" s="17">
        <v>13</v>
      </c>
      <c r="F16" s="17">
        <v>0</v>
      </c>
      <c r="G16" s="17">
        <v>1</v>
      </c>
      <c r="H16" s="18">
        <v>0</v>
      </c>
      <c r="I16" s="63">
        <f t="shared" si="4"/>
        <v>16</v>
      </c>
      <c r="J16" s="17">
        <v>11</v>
      </c>
      <c r="K16" s="18">
        <v>8</v>
      </c>
      <c r="L16" s="14">
        <v>2495</v>
      </c>
      <c r="M16" s="15">
        <v>2248</v>
      </c>
      <c r="N16" s="19">
        <v>2231</v>
      </c>
      <c r="O16" s="35">
        <f t="shared" si="5"/>
        <v>0</v>
      </c>
      <c r="P16" s="20">
        <f t="shared" si="6"/>
        <v>0.5</v>
      </c>
      <c r="Q16" s="20">
        <f t="shared" si="0"/>
        <v>1</v>
      </c>
      <c r="R16" s="20">
        <f t="shared" si="7"/>
        <v>3.25</v>
      </c>
      <c r="S16" s="20">
        <f t="shared" si="1"/>
        <v>0</v>
      </c>
      <c r="T16" s="20">
        <f t="shared" si="2"/>
        <v>1</v>
      </c>
      <c r="U16" s="22">
        <f t="shared" si="3"/>
        <v>0</v>
      </c>
      <c r="V16" s="16">
        <f t="shared" si="8"/>
        <v>1.4545454545454546</v>
      </c>
      <c r="W16" s="20">
        <v>1</v>
      </c>
      <c r="X16" s="21">
        <v>0.7272727272727273</v>
      </c>
      <c r="Y16" s="16">
        <v>2.53</v>
      </c>
      <c r="Z16" s="20">
        <v>2.29</v>
      </c>
      <c r="AA16" s="22">
        <v>2.27</v>
      </c>
    </row>
    <row r="17" spans="1:27" s="3" customFormat="1" ht="18" customHeight="1">
      <c r="A17" s="51" t="s">
        <v>11</v>
      </c>
      <c r="B17" s="82">
        <v>2</v>
      </c>
      <c r="C17" s="23">
        <v>2</v>
      </c>
      <c r="D17" s="23">
        <v>2</v>
      </c>
      <c r="E17" s="23">
        <v>13</v>
      </c>
      <c r="F17" s="23">
        <v>1</v>
      </c>
      <c r="G17" s="23">
        <v>1</v>
      </c>
      <c r="H17" s="24">
        <v>1</v>
      </c>
      <c r="I17" s="436">
        <f t="shared" si="4"/>
        <v>22</v>
      </c>
      <c r="J17" s="23">
        <v>6</v>
      </c>
      <c r="K17" s="24">
        <v>5</v>
      </c>
      <c r="L17" s="82">
        <v>2458</v>
      </c>
      <c r="M17" s="89">
        <v>2323</v>
      </c>
      <c r="N17" s="25">
        <v>2296</v>
      </c>
      <c r="O17" s="91">
        <f t="shared" si="5"/>
        <v>2</v>
      </c>
      <c r="P17" s="26">
        <f t="shared" si="6"/>
        <v>1</v>
      </c>
      <c r="Q17" s="26">
        <f t="shared" si="0"/>
        <v>2</v>
      </c>
      <c r="R17" s="26">
        <f t="shared" si="7"/>
        <v>3.25</v>
      </c>
      <c r="S17" s="26">
        <f t="shared" si="1"/>
        <v>1</v>
      </c>
      <c r="T17" s="26">
        <f t="shared" si="2"/>
        <v>1</v>
      </c>
      <c r="U17" s="29">
        <f t="shared" si="3"/>
        <v>1</v>
      </c>
      <c r="V17" s="28">
        <f t="shared" si="8"/>
        <v>2</v>
      </c>
      <c r="W17" s="26">
        <v>0.5454545454545454</v>
      </c>
      <c r="X17" s="27">
        <v>0.45454545454545453</v>
      </c>
      <c r="Y17" s="28">
        <v>2.5</v>
      </c>
      <c r="Z17" s="26">
        <v>2.37</v>
      </c>
      <c r="AA17" s="29">
        <v>2.34</v>
      </c>
    </row>
    <row r="18" spans="1:27" s="3" customFormat="1" ht="21" customHeight="1">
      <c r="A18" s="323" t="s">
        <v>20</v>
      </c>
      <c r="B18" s="7">
        <f>SUM(B6:B17)</f>
        <v>7</v>
      </c>
      <c r="C18" s="8">
        <f aca="true" t="shared" si="9" ref="C18:V18">SUM(C6:C17)</f>
        <v>18</v>
      </c>
      <c r="D18" s="8">
        <f t="shared" si="9"/>
        <v>13</v>
      </c>
      <c r="E18" s="8">
        <f t="shared" si="9"/>
        <v>75</v>
      </c>
      <c r="F18" s="8">
        <f t="shared" si="9"/>
        <v>8</v>
      </c>
      <c r="G18" s="8">
        <f t="shared" si="9"/>
        <v>4</v>
      </c>
      <c r="H18" s="46">
        <f t="shared" si="9"/>
        <v>5</v>
      </c>
      <c r="I18" s="7">
        <f t="shared" si="9"/>
        <v>130</v>
      </c>
      <c r="J18" s="8">
        <v>89</v>
      </c>
      <c r="K18" s="46">
        <v>63</v>
      </c>
      <c r="L18" s="7">
        <v>30003</v>
      </c>
      <c r="M18" s="190">
        <v>28381</v>
      </c>
      <c r="N18" s="9">
        <v>27221</v>
      </c>
      <c r="O18" s="96">
        <f t="shared" si="9"/>
        <v>7</v>
      </c>
      <c r="P18" s="66">
        <f t="shared" si="9"/>
        <v>9</v>
      </c>
      <c r="Q18" s="66">
        <f t="shared" si="9"/>
        <v>13</v>
      </c>
      <c r="R18" s="66">
        <f t="shared" si="9"/>
        <v>18.75</v>
      </c>
      <c r="S18" s="66">
        <f t="shared" si="9"/>
        <v>8</v>
      </c>
      <c r="T18" s="66">
        <f t="shared" si="9"/>
        <v>4</v>
      </c>
      <c r="U18" s="324">
        <f t="shared" si="9"/>
        <v>5</v>
      </c>
      <c r="V18" s="67">
        <f t="shared" si="9"/>
        <v>11.818181818181818</v>
      </c>
      <c r="W18" s="66">
        <v>8.09090909090909</v>
      </c>
      <c r="X18" s="43">
        <v>5.754545454545454</v>
      </c>
      <c r="Y18" s="509">
        <v>30.52</v>
      </c>
      <c r="Z18" s="43">
        <v>28.93</v>
      </c>
      <c r="AA18" s="324">
        <v>27.69</v>
      </c>
    </row>
    <row r="19" spans="15:25" ht="34.5" customHeight="1">
      <c r="O19" s="58"/>
      <c r="Y19" s="197"/>
    </row>
    <row r="20" spans="1:27" ht="24.75" customHeight="1">
      <c r="A20" s="12" t="s">
        <v>34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</row>
    <row r="21" spans="1:27" s="60" customFormat="1" ht="18" customHeight="1">
      <c r="A21" s="55"/>
      <c r="B21" s="639" t="s">
        <v>16</v>
      </c>
      <c r="C21" s="659"/>
      <c r="D21" s="659"/>
      <c r="E21" s="659"/>
      <c r="F21" s="659"/>
      <c r="G21" s="659"/>
      <c r="H21" s="659"/>
      <c r="I21" s="659"/>
      <c r="J21" s="659"/>
      <c r="K21" s="659"/>
      <c r="L21" s="659"/>
      <c r="M21" s="659"/>
      <c r="N21" s="661"/>
      <c r="O21" s="636" t="s">
        <v>46</v>
      </c>
      <c r="P21" s="659"/>
      <c r="Q21" s="659"/>
      <c r="R21" s="659"/>
      <c r="S21" s="659"/>
      <c r="T21" s="659"/>
      <c r="U21" s="659"/>
      <c r="V21" s="659"/>
      <c r="W21" s="659"/>
      <c r="X21" s="659"/>
      <c r="Y21" s="659"/>
      <c r="Z21" s="659"/>
      <c r="AA21" s="660"/>
    </row>
    <row r="22" spans="1:27" s="60" customFormat="1" ht="18" customHeight="1">
      <c r="A22" s="52"/>
      <c r="B22" s="640" t="s">
        <v>63</v>
      </c>
      <c r="C22" s="641"/>
      <c r="D22" s="641"/>
      <c r="E22" s="641"/>
      <c r="F22" s="641"/>
      <c r="G22" s="641"/>
      <c r="H22" s="662"/>
      <c r="I22" s="642" t="s">
        <v>13</v>
      </c>
      <c r="J22" s="663"/>
      <c r="K22" s="664"/>
      <c r="L22" s="647" t="s">
        <v>19</v>
      </c>
      <c r="M22" s="648"/>
      <c r="N22" s="668"/>
      <c r="O22" s="665" t="str">
        <f>$B$3</f>
        <v>2021年　保健所別</v>
      </c>
      <c r="P22" s="666"/>
      <c r="Q22" s="666"/>
      <c r="R22" s="666"/>
      <c r="S22" s="666"/>
      <c r="T22" s="666"/>
      <c r="U22" s="667"/>
      <c r="V22" s="652" t="s">
        <v>17</v>
      </c>
      <c r="W22" s="653"/>
      <c r="X22" s="654"/>
      <c r="Y22" s="652" t="s">
        <v>18</v>
      </c>
      <c r="Z22" s="653"/>
      <c r="AA22" s="654"/>
    </row>
    <row r="23" spans="1:27" s="61" customFormat="1" ht="6.75" customHeight="1">
      <c r="A23" s="52"/>
      <c r="B23" s="106"/>
      <c r="C23" s="107"/>
      <c r="D23" s="107"/>
      <c r="E23" s="107"/>
      <c r="F23" s="107"/>
      <c r="G23" s="107"/>
      <c r="H23" s="108"/>
      <c r="I23" s="701">
        <f aca="true" t="shared" si="10" ref="I23:N23">I4</f>
        <v>2021</v>
      </c>
      <c r="J23" s="703">
        <f t="shared" si="10"/>
        <v>2020</v>
      </c>
      <c r="K23" s="669">
        <f t="shared" si="10"/>
        <v>2019</v>
      </c>
      <c r="L23" s="626">
        <f t="shared" si="10"/>
        <v>2021</v>
      </c>
      <c r="M23" s="713">
        <f t="shared" si="10"/>
        <v>2020</v>
      </c>
      <c r="N23" s="657">
        <f t="shared" si="10"/>
        <v>2019</v>
      </c>
      <c r="O23" s="260"/>
      <c r="P23" s="72"/>
      <c r="Q23" s="72"/>
      <c r="R23" s="72"/>
      <c r="S23" s="72"/>
      <c r="T23" s="72"/>
      <c r="U23" s="71"/>
      <c r="V23" s="701">
        <f aca="true" t="shared" si="11" ref="V23:AA23">V4</f>
        <v>2021</v>
      </c>
      <c r="W23" s="703">
        <f t="shared" si="11"/>
        <v>2020</v>
      </c>
      <c r="X23" s="669">
        <f t="shared" si="11"/>
        <v>2019</v>
      </c>
      <c r="Y23" s="701">
        <f t="shared" si="11"/>
        <v>2021</v>
      </c>
      <c r="Z23" s="650">
        <f t="shared" si="11"/>
        <v>2020</v>
      </c>
      <c r="AA23" s="729">
        <f t="shared" si="11"/>
        <v>2019</v>
      </c>
    </row>
    <row r="24" spans="1:27" s="62" customFormat="1" ht="77.25" customHeight="1">
      <c r="A24" s="53" t="s">
        <v>14</v>
      </c>
      <c r="B24" s="111" t="s">
        <v>40</v>
      </c>
      <c r="C24" s="112" t="s">
        <v>41</v>
      </c>
      <c r="D24" s="112" t="s">
        <v>42</v>
      </c>
      <c r="E24" s="112" t="s">
        <v>12</v>
      </c>
      <c r="F24" s="112" t="s">
        <v>51</v>
      </c>
      <c r="G24" s="112" t="s">
        <v>43</v>
      </c>
      <c r="H24" s="113" t="s">
        <v>44</v>
      </c>
      <c r="I24" s="702"/>
      <c r="J24" s="704"/>
      <c r="K24" s="670"/>
      <c r="L24" s="627"/>
      <c r="M24" s="714"/>
      <c r="N24" s="658"/>
      <c r="O24" s="265" t="s">
        <v>40</v>
      </c>
      <c r="P24" s="57" t="s">
        <v>41</v>
      </c>
      <c r="Q24" s="57" t="s">
        <v>42</v>
      </c>
      <c r="R24" s="57" t="s">
        <v>12</v>
      </c>
      <c r="S24" s="57" t="s">
        <v>51</v>
      </c>
      <c r="T24" s="57" t="s">
        <v>43</v>
      </c>
      <c r="U24" s="264" t="s">
        <v>44</v>
      </c>
      <c r="V24" s="702"/>
      <c r="W24" s="704"/>
      <c r="X24" s="670"/>
      <c r="Y24" s="702"/>
      <c r="Z24" s="651"/>
      <c r="AA24" s="730"/>
    </row>
    <row r="25" spans="1:27" s="60" customFormat="1" ht="18" customHeight="1">
      <c r="A25" s="49" t="s">
        <v>0</v>
      </c>
      <c r="B25" s="36">
        <v>0</v>
      </c>
      <c r="C25" s="37">
        <v>10</v>
      </c>
      <c r="D25" s="37">
        <v>3</v>
      </c>
      <c r="E25" s="37">
        <v>0</v>
      </c>
      <c r="F25" s="37">
        <v>0</v>
      </c>
      <c r="G25" s="37">
        <v>0</v>
      </c>
      <c r="H25" s="38">
        <v>0</v>
      </c>
      <c r="I25" s="64">
        <f>SUM(B25:H25)</f>
        <v>13</v>
      </c>
      <c r="J25" s="37">
        <v>1</v>
      </c>
      <c r="K25" s="38">
        <v>3</v>
      </c>
      <c r="L25" s="514">
        <v>718</v>
      </c>
      <c r="M25" s="47">
        <v>800</v>
      </c>
      <c r="N25" s="48">
        <v>729</v>
      </c>
      <c r="O25" s="322">
        <f>B25/1</f>
        <v>0</v>
      </c>
      <c r="P25" s="34">
        <f>C25/2</f>
        <v>5</v>
      </c>
      <c r="Q25" s="34">
        <f>D25/1</f>
        <v>3</v>
      </c>
      <c r="R25" s="34">
        <f>E25/4</f>
        <v>0</v>
      </c>
      <c r="S25" s="34">
        <f aca="true" t="shared" si="12" ref="S25:S36">F25/1</f>
        <v>0</v>
      </c>
      <c r="T25" s="34">
        <f aca="true" t="shared" si="13" ref="T25:T36">G25/1</f>
        <v>0</v>
      </c>
      <c r="U25" s="65">
        <f aca="true" t="shared" si="14" ref="U25:U36">H25/1</f>
        <v>0</v>
      </c>
      <c r="V25" s="437">
        <f>I25/11</f>
        <v>1.1818181818181819</v>
      </c>
      <c r="W25" s="41">
        <v>0.09090909090909091</v>
      </c>
      <c r="X25" s="68">
        <v>0.2727272727272727</v>
      </c>
      <c r="Y25" s="69">
        <v>0.73</v>
      </c>
      <c r="Z25" s="34">
        <v>0.81</v>
      </c>
      <c r="AA25" s="65">
        <v>0.74</v>
      </c>
    </row>
    <row r="26" spans="1:27" s="60" customFormat="1" ht="18" customHeight="1">
      <c r="A26" s="50" t="s">
        <v>1</v>
      </c>
      <c r="B26" s="63">
        <v>0</v>
      </c>
      <c r="C26" s="40">
        <v>7</v>
      </c>
      <c r="D26" s="40">
        <v>2</v>
      </c>
      <c r="E26" s="40">
        <v>0</v>
      </c>
      <c r="F26" s="40">
        <v>0</v>
      </c>
      <c r="G26" s="40">
        <v>0</v>
      </c>
      <c r="H26" s="45">
        <v>0</v>
      </c>
      <c r="I26" s="63">
        <f aca="true" t="shared" si="15" ref="I26:I36">SUM(B26:H26)</f>
        <v>9</v>
      </c>
      <c r="J26" s="40">
        <v>3</v>
      </c>
      <c r="K26" s="45">
        <v>3</v>
      </c>
      <c r="L26" s="14">
        <v>632</v>
      </c>
      <c r="M26" s="17">
        <v>749</v>
      </c>
      <c r="N26" s="19">
        <v>757</v>
      </c>
      <c r="O26" s="35">
        <f aca="true" t="shared" si="16" ref="O26:O36">B26/1</f>
        <v>0</v>
      </c>
      <c r="P26" s="20">
        <f aca="true" t="shared" si="17" ref="P26:P36">C26/2</f>
        <v>3.5</v>
      </c>
      <c r="Q26" s="20">
        <f aca="true" t="shared" si="18" ref="Q26:Q36">D26/1</f>
        <v>2</v>
      </c>
      <c r="R26" s="20">
        <f aca="true" t="shared" si="19" ref="R26:R36">E26/4</f>
        <v>0</v>
      </c>
      <c r="S26" s="20">
        <f t="shared" si="12"/>
        <v>0</v>
      </c>
      <c r="T26" s="20">
        <f t="shared" si="13"/>
        <v>0</v>
      </c>
      <c r="U26" s="22">
        <f t="shared" si="14"/>
        <v>0</v>
      </c>
      <c r="V26" s="438">
        <f aca="true" t="shared" si="20" ref="V26:V36">I26/11</f>
        <v>0.8181818181818182</v>
      </c>
      <c r="W26" s="30">
        <v>0.2727272727272727</v>
      </c>
      <c r="X26" s="31">
        <v>0.2727272727272727</v>
      </c>
      <c r="Y26" s="16">
        <v>0.64</v>
      </c>
      <c r="Z26" s="20">
        <v>0.76</v>
      </c>
      <c r="AA26" s="22">
        <v>0.77</v>
      </c>
    </row>
    <row r="27" spans="1:27" s="60" customFormat="1" ht="18" customHeight="1">
      <c r="A27" s="50" t="s">
        <v>2</v>
      </c>
      <c r="B27" s="63">
        <v>0</v>
      </c>
      <c r="C27" s="40">
        <v>13</v>
      </c>
      <c r="D27" s="40">
        <v>0</v>
      </c>
      <c r="E27" s="40">
        <v>0</v>
      </c>
      <c r="F27" s="40">
        <v>0</v>
      </c>
      <c r="G27" s="409">
        <v>0</v>
      </c>
      <c r="H27" s="45">
        <v>0</v>
      </c>
      <c r="I27" s="63">
        <f t="shared" si="15"/>
        <v>13</v>
      </c>
      <c r="J27" s="40">
        <v>0</v>
      </c>
      <c r="K27" s="45">
        <v>2</v>
      </c>
      <c r="L27" s="14">
        <v>805</v>
      </c>
      <c r="M27" s="17">
        <v>743</v>
      </c>
      <c r="N27" s="19">
        <v>784</v>
      </c>
      <c r="O27" s="35">
        <f t="shared" si="16"/>
        <v>0</v>
      </c>
      <c r="P27" s="20">
        <f t="shared" si="17"/>
        <v>6.5</v>
      </c>
      <c r="Q27" s="20">
        <f t="shared" si="18"/>
        <v>0</v>
      </c>
      <c r="R27" s="20">
        <f t="shared" si="19"/>
        <v>0</v>
      </c>
      <c r="S27" s="20">
        <f t="shared" si="12"/>
        <v>0</v>
      </c>
      <c r="T27" s="409"/>
      <c r="U27" s="22">
        <f t="shared" si="14"/>
        <v>0</v>
      </c>
      <c r="V27" s="438">
        <f>I27/11</f>
        <v>1.1818181818181819</v>
      </c>
      <c r="W27" s="30">
        <v>0</v>
      </c>
      <c r="X27" s="31">
        <v>0.2</v>
      </c>
      <c r="Y27" s="16">
        <v>0.82</v>
      </c>
      <c r="Z27" s="20">
        <v>0.76</v>
      </c>
      <c r="AA27" s="22">
        <v>0.8</v>
      </c>
    </row>
    <row r="28" spans="1:27" s="60" customFormat="1" ht="18" customHeight="1">
      <c r="A28" s="50" t="s">
        <v>3</v>
      </c>
      <c r="B28" s="63">
        <v>0</v>
      </c>
      <c r="C28" s="40">
        <v>6</v>
      </c>
      <c r="D28" s="40">
        <v>0</v>
      </c>
      <c r="E28" s="40">
        <v>1</v>
      </c>
      <c r="F28" s="40">
        <v>0</v>
      </c>
      <c r="G28" s="40">
        <v>0</v>
      </c>
      <c r="H28" s="45">
        <v>0</v>
      </c>
      <c r="I28" s="63">
        <f t="shared" si="15"/>
        <v>7</v>
      </c>
      <c r="J28" s="40">
        <v>4</v>
      </c>
      <c r="K28" s="45">
        <v>1</v>
      </c>
      <c r="L28" s="14">
        <v>706</v>
      </c>
      <c r="M28" s="17">
        <v>742</v>
      </c>
      <c r="N28" s="19">
        <v>742</v>
      </c>
      <c r="O28" s="35">
        <f t="shared" si="16"/>
        <v>0</v>
      </c>
      <c r="P28" s="20">
        <f t="shared" si="17"/>
        <v>3</v>
      </c>
      <c r="Q28" s="20">
        <f t="shared" si="18"/>
        <v>0</v>
      </c>
      <c r="R28" s="20">
        <f t="shared" si="19"/>
        <v>0.25</v>
      </c>
      <c r="S28" s="20">
        <f t="shared" si="12"/>
        <v>0</v>
      </c>
      <c r="T28" s="20">
        <f t="shared" si="13"/>
        <v>0</v>
      </c>
      <c r="U28" s="22">
        <f t="shared" si="14"/>
        <v>0</v>
      </c>
      <c r="V28" s="438">
        <f t="shared" si="20"/>
        <v>0.6363636363636364</v>
      </c>
      <c r="W28" s="30">
        <v>0.36363636363636365</v>
      </c>
      <c r="X28" s="31">
        <v>0.09090909090909091</v>
      </c>
      <c r="Y28" s="16">
        <v>0.72</v>
      </c>
      <c r="Z28" s="20">
        <v>0.75</v>
      </c>
      <c r="AA28" s="22">
        <v>0.76</v>
      </c>
    </row>
    <row r="29" spans="1:27" s="60" customFormat="1" ht="18" customHeight="1">
      <c r="A29" s="50" t="s">
        <v>4</v>
      </c>
      <c r="B29" s="63">
        <v>0</v>
      </c>
      <c r="C29" s="40">
        <v>11</v>
      </c>
      <c r="D29" s="40">
        <v>2</v>
      </c>
      <c r="E29" s="40">
        <v>1</v>
      </c>
      <c r="F29" s="40">
        <v>0</v>
      </c>
      <c r="G29" s="40">
        <v>0</v>
      </c>
      <c r="H29" s="45">
        <v>0</v>
      </c>
      <c r="I29" s="63">
        <f t="shared" si="15"/>
        <v>14</v>
      </c>
      <c r="J29" s="40">
        <v>1</v>
      </c>
      <c r="K29" s="45">
        <v>4</v>
      </c>
      <c r="L29" s="14">
        <v>702</v>
      </c>
      <c r="M29" s="17">
        <v>605</v>
      </c>
      <c r="N29" s="19">
        <v>781</v>
      </c>
      <c r="O29" s="35">
        <f t="shared" si="16"/>
        <v>0</v>
      </c>
      <c r="P29" s="20">
        <f t="shared" si="17"/>
        <v>5.5</v>
      </c>
      <c r="Q29" s="20">
        <f t="shared" si="18"/>
        <v>2</v>
      </c>
      <c r="R29" s="20">
        <f t="shared" si="19"/>
        <v>0.25</v>
      </c>
      <c r="S29" s="20">
        <f t="shared" si="12"/>
        <v>0</v>
      </c>
      <c r="T29" s="20">
        <f t="shared" si="13"/>
        <v>0</v>
      </c>
      <c r="U29" s="22">
        <f t="shared" si="14"/>
        <v>0</v>
      </c>
      <c r="V29" s="438">
        <f t="shared" si="20"/>
        <v>1.2727272727272727</v>
      </c>
      <c r="W29" s="30">
        <v>0.09090909090909091</v>
      </c>
      <c r="X29" s="31">
        <v>0.36363636363636365</v>
      </c>
      <c r="Y29" s="16">
        <v>0.71</v>
      </c>
      <c r="Z29" s="20">
        <v>0.62</v>
      </c>
      <c r="AA29" s="22">
        <v>0.79</v>
      </c>
    </row>
    <row r="30" spans="1:27" s="60" customFormat="1" ht="18" customHeight="1">
      <c r="A30" s="50" t="s">
        <v>5</v>
      </c>
      <c r="B30" s="14">
        <v>0</v>
      </c>
      <c r="C30" s="17">
        <v>8</v>
      </c>
      <c r="D30" s="17">
        <v>3</v>
      </c>
      <c r="E30" s="17">
        <v>0</v>
      </c>
      <c r="F30" s="17">
        <v>0</v>
      </c>
      <c r="G30" s="17">
        <v>0</v>
      </c>
      <c r="H30" s="18">
        <v>0</v>
      </c>
      <c r="I30" s="63">
        <f t="shared" si="15"/>
        <v>11</v>
      </c>
      <c r="J30" s="17">
        <v>6</v>
      </c>
      <c r="K30" s="18">
        <v>5</v>
      </c>
      <c r="L30" s="14">
        <v>770</v>
      </c>
      <c r="M30" s="17">
        <v>802</v>
      </c>
      <c r="N30" s="19">
        <v>761</v>
      </c>
      <c r="O30" s="35">
        <f t="shared" si="16"/>
        <v>0</v>
      </c>
      <c r="P30" s="20">
        <f t="shared" si="17"/>
        <v>4</v>
      </c>
      <c r="Q30" s="20">
        <f t="shared" si="18"/>
        <v>3</v>
      </c>
      <c r="R30" s="20">
        <f t="shared" si="19"/>
        <v>0</v>
      </c>
      <c r="S30" s="20">
        <f t="shared" si="12"/>
        <v>0</v>
      </c>
      <c r="T30" s="20">
        <f t="shared" si="13"/>
        <v>0</v>
      </c>
      <c r="U30" s="22">
        <f t="shared" si="14"/>
        <v>0</v>
      </c>
      <c r="V30" s="438">
        <f t="shared" si="20"/>
        <v>1</v>
      </c>
      <c r="W30" s="30">
        <v>0.5454545454545454</v>
      </c>
      <c r="X30" s="31">
        <v>0.45454545454545453</v>
      </c>
      <c r="Y30" s="16">
        <v>0.78</v>
      </c>
      <c r="Z30" s="20">
        <v>0.82</v>
      </c>
      <c r="AA30" s="22">
        <v>0.77</v>
      </c>
    </row>
    <row r="31" spans="1:27" s="60" customFormat="1" ht="18" customHeight="1">
      <c r="A31" s="50" t="s">
        <v>6</v>
      </c>
      <c r="B31" s="14">
        <v>0</v>
      </c>
      <c r="C31" s="17">
        <v>10</v>
      </c>
      <c r="D31" s="17">
        <v>2</v>
      </c>
      <c r="E31" s="17">
        <v>0</v>
      </c>
      <c r="F31" s="17">
        <v>0</v>
      </c>
      <c r="G31" s="17">
        <v>0</v>
      </c>
      <c r="H31" s="18">
        <v>0</v>
      </c>
      <c r="I31" s="63">
        <f t="shared" si="15"/>
        <v>12</v>
      </c>
      <c r="J31" s="17">
        <v>2</v>
      </c>
      <c r="K31" s="18">
        <v>5</v>
      </c>
      <c r="L31" s="14">
        <v>761</v>
      </c>
      <c r="M31" s="17">
        <v>745</v>
      </c>
      <c r="N31" s="19">
        <v>809</v>
      </c>
      <c r="O31" s="35">
        <f t="shared" si="16"/>
        <v>0</v>
      </c>
      <c r="P31" s="20">
        <f t="shared" si="17"/>
        <v>5</v>
      </c>
      <c r="Q31" s="20">
        <f t="shared" si="18"/>
        <v>2</v>
      </c>
      <c r="R31" s="20">
        <f t="shared" si="19"/>
        <v>0</v>
      </c>
      <c r="S31" s="20">
        <f t="shared" si="12"/>
        <v>0</v>
      </c>
      <c r="T31" s="20">
        <f t="shared" si="13"/>
        <v>0</v>
      </c>
      <c r="U31" s="22">
        <f t="shared" si="14"/>
        <v>0</v>
      </c>
      <c r="V31" s="438">
        <f t="shared" si="20"/>
        <v>1.0909090909090908</v>
      </c>
      <c r="W31" s="30">
        <v>0.18181818181818182</v>
      </c>
      <c r="X31" s="31">
        <v>0.45454545454545453</v>
      </c>
      <c r="Y31" s="16">
        <v>0.77</v>
      </c>
      <c r="Z31" s="20">
        <v>0.76</v>
      </c>
      <c r="AA31" s="22">
        <v>0.82</v>
      </c>
    </row>
    <row r="32" spans="1:27" s="60" customFormat="1" ht="18" customHeight="1">
      <c r="A32" s="50" t="s">
        <v>7</v>
      </c>
      <c r="B32" s="14">
        <v>0</v>
      </c>
      <c r="C32" s="17">
        <v>10</v>
      </c>
      <c r="D32" s="17">
        <v>3</v>
      </c>
      <c r="E32" s="17">
        <v>3</v>
      </c>
      <c r="F32" s="17">
        <v>0</v>
      </c>
      <c r="G32" s="17">
        <v>0</v>
      </c>
      <c r="H32" s="18">
        <v>0</v>
      </c>
      <c r="I32" s="63">
        <f t="shared" si="15"/>
        <v>16</v>
      </c>
      <c r="J32" s="17">
        <v>3</v>
      </c>
      <c r="K32" s="18">
        <v>1</v>
      </c>
      <c r="L32" s="14">
        <v>753</v>
      </c>
      <c r="M32" s="17">
        <v>781</v>
      </c>
      <c r="N32" s="19">
        <v>803</v>
      </c>
      <c r="O32" s="35">
        <f t="shared" si="16"/>
        <v>0</v>
      </c>
      <c r="P32" s="20">
        <f t="shared" si="17"/>
        <v>5</v>
      </c>
      <c r="Q32" s="20">
        <f t="shared" si="18"/>
        <v>3</v>
      </c>
      <c r="R32" s="20">
        <f t="shared" si="19"/>
        <v>0.75</v>
      </c>
      <c r="S32" s="20">
        <f t="shared" si="12"/>
        <v>0</v>
      </c>
      <c r="T32" s="20">
        <f t="shared" si="13"/>
        <v>0</v>
      </c>
      <c r="U32" s="22">
        <f t="shared" si="14"/>
        <v>0</v>
      </c>
      <c r="V32" s="438">
        <f t="shared" si="20"/>
        <v>1.4545454545454546</v>
      </c>
      <c r="W32" s="30">
        <v>0.2727272727272727</v>
      </c>
      <c r="X32" s="31">
        <v>0.09090909090909091</v>
      </c>
      <c r="Y32" s="16">
        <v>0.77</v>
      </c>
      <c r="Z32" s="20">
        <v>0.79</v>
      </c>
      <c r="AA32" s="22">
        <v>0.82</v>
      </c>
    </row>
    <row r="33" spans="1:27" s="60" customFormat="1" ht="18" customHeight="1">
      <c r="A33" s="50" t="s">
        <v>8</v>
      </c>
      <c r="B33" s="14">
        <v>0</v>
      </c>
      <c r="C33" s="17">
        <v>10</v>
      </c>
      <c r="D33" s="17">
        <v>2</v>
      </c>
      <c r="E33" s="17">
        <v>2</v>
      </c>
      <c r="F33" s="17">
        <v>0</v>
      </c>
      <c r="G33" s="17">
        <v>0</v>
      </c>
      <c r="H33" s="18">
        <v>0</v>
      </c>
      <c r="I33" s="63">
        <f t="shared" si="15"/>
        <v>14</v>
      </c>
      <c r="J33" s="17">
        <v>1</v>
      </c>
      <c r="K33" s="18">
        <v>4</v>
      </c>
      <c r="L33" s="14">
        <v>737</v>
      </c>
      <c r="M33" s="17">
        <v>766</v>
      </c>
      <c r="N33" s="19">
        <v>854</v>
      </c>
      <c r="O33" s="35">
        <f t="shared" si="16"/>
        <v>0</v>
      </c>
      <c r="P33" s="20">
        <f t="shared" si="17"/>
        <v>5</v>
      </c>
      <c r="Q33" s="20">
        <f t="shared" si="18"/>
        <v>2</v>
      </c>
      <c r="R33" s="20">
        <f t="shared" si="19"/>
        <v>0.5</v>
      </c>
      <c r="S33" s="20">
        <f t="shared" si="12"/>
        <v>0</v>
      </c>
      <c r="T33" s="20">
        <f t="shared" si="13"/>
        <v>0</v>
      </c>
      <c r="U33" s="22">
        <f t="shared" si="14"/>
        <v>0</v>
      </c>
      <c r="V33" s="438">
        <f t="shared" si="20"/>
        <v>1.2727272727272727</v>
      </c>
      <c r="W33" s="30">
        <v>0.09090909090909091</v>
      </c>
      <c r="X33" s="31">
        <v>0.36363636363636365</v>
      </c>
      <c r="Y33" s="16">
        <v>0.75</v>
      </c>
      <c r="Z33" s="20">
        <v>0.78</v>
      </c>
      <c r="AA33" s="22">
        <v>0.87</v>
      </c>
    </row>
    <row r="34" spans="1:27" s="60" customFormat="1" ht="18" customHeight="1">
      <c r="A34" s="50" t="s">
        <v>9</v>
      </c>
      <c r="B34" s="14">
        <v>0</v>
      </c>
      <c r="C34" s="17">
        <v>9</v>
      </c>
      <c r="D34" s="17">
        <v>4</v>
      </c>
      <c r="E34" s="17">
        <v>1</v>
      </c>
      <c r="F34" s="17">
        <v>0</v>
      </c>
      <c r="G34" s="17">
        <v>0</v>
      </c>
      <c r="H34" s="18">
        <v>0</v>
      </c>
      <c r="I34" s="63">
        <f t="shared" si="15"/>
        <v>14</v>
      </c>
      <c r="J34" s="17">
        <v>1</v>
      </c>
      <c r="K34" s="18">
        <v>2</v>
      </c>
      <c r="L34" s="14">
        <v>775</v>
      </c>
      <c r="M34" s="17">
        <v>807</v>
      </c>
      <c r="N34" s="19">
        <v>835</v>
      </c>
      <c r="O34" s="35">
        <f t="shared" si="16"/>
        <v>0</v>
      </c>
      <c r="P34" s="20">
        <f t="shared" si="17"/>
        <v>4.5</v>
      </c>
      <c r="Q34" s="20">
        <f t="shared" si="18"/>
        <v>4</v>
      </c>
      <c r="R34" s="20">
        <f t="shared" si="19"/>
        <v>0.25</v>
      </c>
      <c r="S34" s="20">
        <f t="shared" si="12"/>
        <v>0</v>
      </c>
      <c r="T34" s="20">
        <f t="shared" si="13"/>
        <v>0</v>
      </c>
      <c r="U34" s="22">
        <f t="shared" si="14"/>
        <v>0</v>
      </c>
      <c r="V34" s="438">
        <f t="shared" si="20"/>
        <v>1.2727272727272727</v>
      </c>
      <c r="W34" s="30">
        <v>0.09090909090909091</v>
      </c>
      <c r="X34" s="31">
        <v>0.18181818181818182</v>
      </c>
      <c r="Y34" s="16">
        <v>0.79</v>
      </c>
      <c r="Z34" s="20">
        <v>0.82</v>
      </c>
      <c r="AA34" s="22">
        <v>0.85</v>
      </c>
    </row>
    <row r="35" spans="1:27" s="60" customFormat="1" ht="18" customHeight="1">
      <c r="A35" s="50" t="s">
        <v>10</v>
      </c>
      <c r="B35" s="14">
        <v>0</v>
      </c>
      <c r="C35" s="17">
        <v>9</v>
      </c>
      <c r="D35" s="17">
        <v>3</v>
      </c>
      <c r="E35" s="17">
        <v>2</v>
      </c>
      <c r="F35" s="17">
        <v>0</v>
      </c>
      <c r="G35" s="17">
        <v>0</v>
      </c>
      <c r="H35" s="18">
        <v>0</v>
      </c>
      <c r="I35" s="63">
        <f t="shared" si="15"/>
        <v>14</v>
      </c>
      <c r="J35" s="17">
        <v>12</v>
      </c>
      <c r="K35" s="18">
        <v>3</v>
      </c>
      <c r="L35" s="14">
        <v>823</v>
      </c>
      <c r="M35" s="17">
        <v>713</v>
      </c>
      <c r="N35" s="19">
        <v>763</v>
      </c>
      <c r="O35" s="35">
        <f t="shared" si="16"/>
        <v>0</v>
      </c>
      <c r="P35" s="20">
        <f t="shared" si="17"/>
        <v>4.5</v>
      </c>
      <c r="Q35" s="20">
        <f t="shared" si="18"/>
        <v>3</v>
      </c>
      <c r="R35" s="20">
        <f t="shared" si="19"/>
        <v>0.5</v>
      </c>
      <c r="S35" s="20">
        <f t="shared" si="12"/>
        <v>0</v>
      </c>
      <c r="T35" s="20">
        <f t="shared" si="13"/>
        <v>0</v>
      </c>
      <c r="U35" s="22">
        <f t="shared" si="14"/>
        <v>0</v>
      </c>
      <c r="V35" s="438">
        <f t="shared" si="20"/>
        <v>1.2727272727272727</v>
      </c>
      <c r="W35" s="30">
        <v>1.0909090909090908</v>
      </c>
      <c r="X35" s="31">
        <v>0.2727272727272727</v>
      </c>
      <c r="Y35" s="16">
        <v>0.84</v>
      </c>
      <c r="Z35" s="20">
        <v>0.73</v>
      </c>
      <c r="AA35" s="22">
        <v>0.78</v>
      </c>
    </row>
    <row r="36" spans="1:27" s="60" customFormat="1" ht="18" customHeight="1">
      <c r="A36" s="51" t="s">
        <v>11</v>
      </c>
      <c r="B36" s="82">
        <v>0</v>
      </c>
      <c r="C36" s="23">
        <v>12</v>
      </c>
      <c r="D36" s="23">
        <v>2</v>
      </c>
      <c r="E36" s="23">
        <v>1</v>
      </c>
      <c r="F36" s="23">
        <v>0</v>
      </c>
      <c r="G36" s="23">
        <v>0</v>
      </c>
      <c r="H36" s="24">
        <v>0</v>
      </c>
      <c r="I36" s="436">
        <f t="shared" si="15"/>
        <v>15</v>
      </c>
      <c r="J36" s="23">
        <v>13</v>
      </c>
      <c r="K36" s="24">
        <v>4</v>
      </c>
      <c r="L36" s="82">
        <v>799</v>
      </c>
      <c r="M36" s="23">
        <v>747</v>
      </c>
      <c r="N36" s="25">
        <v>795</v>
      </c>
      <c r="O36" s="91">
        <f t="shared" si="16"/>
        <v>0</v>
      </c>
      <c r="P36" s="26">
        <f t="shared" si="17"/>
        <v>6</v>
      </c>
      <c r="Q36" s="26">
        <f t="shared" si="18"/>
        <v>2</v>
      </c>
      <c r="R36" s="26">
        <f t="shared" si="19"/>
        <v>0.25</v>
      </c>
      <c r="S36" s="26">
        <f t="shared" si="12"/>
        <v>0</v>
      </c>
      <c r="T36" s="26">
        <f t="shared" si="13"/>
        <v>0</v>
      </c>
      <c r="U36" s="29">
        <f t="shared" si="14"/>
        <v>0</v>
      </c>
      <c r="V36" s="439">
        <f t="shared" si="20"/>
        <v>1.3636363636363635</v>
      </c>
      <c r="W36" s="32">
        <v>1.1818181818181819</v>
      </c>
      <c r="X36" s="33">
        <v>0.36363636363636365</v>
      </c>
      <c r="Y36" s="28">
        <v>0.81</v>
      </c>
      <c r="Z36" s="26">
        <v>0.76</v>
      </c>
      <c r="AA36" s="29">
        <v>0.81</v>
      </c>
    </row>
    <row r="37" spans="1:27" s="60" customFormat="1" ht="21" customHeight="1">
      <c r="A37" s="323" t="s">
        <v>20</v>
      </c>
      <c r="B37" s="7">
        <f aca="true" t="shared" si="21" ref="B37:I37">SUM(B25:B36)</f>
        <v>0</v>
      </c>
      <c r="C37" s="8">
        <f t="shared" si="21"/>
        <v>115</v>
      </c>
      <c r="D37" s="8">
        <f t="shared" si="21"/>
        <v>26</v>
      </c>
      <c r="E37" s="8">
        <f t="shared" si="21"/>
        <v>11</v>
      </c>
      <c r="F37" s="8">
        <f t="shared" si="21"/>
        <v>0</v>
      </c>
      <c r="G37" s="8">
        <f t="shared" si="21"/>
        <v>0</v>
      </c>
      <c r="H37" s="46">
        <f t="shared" si="21"/>
        <v>0</v>
      </c>
      <c r="I37" s="7">
        <f t="shared" si="21"/>
        <v>152</v>
      </c>
      <c r="J37" s="8">
        <v>47</v>
      </c>
      <c r="K37" s="46">
        <v>37</v>
      </c>
      <c r="L37" s="497">
        <v>8981</v>
      </c>
      <c r="M37" s="8">
        <v>9000</v>
      </c>
      <c r="N37" s="9">
        <v>9413</v>
      </c>
      <c r="O37" s="96">
        <f aca="true" t="shared" si="22" ref="O37:V37">SUM(O25:O36)</f>
        <v>0</v>
      </c>
      <c r="P37" s="66">
        <f t="shared" si="22"/>
        <v>57.5</v>
      </c>
      <c r="Q37" s="66">
        <f t="shared" si="22"/>
        <v>26</v>
      </c>
      <c r="R37" s="66">
        <f t="shared" si="22"/>
        <v>2.75</v>
      </c>
      <c r="S37" s="66">
        <f t="shared" si="22"/>
        <v>0</v>
      </c>
      <c r="T37" s="66">
        <f t="shared" si="22"/>
        <v>0</v>
      </c>
      <c r="U37" s="324">
        <f t="shared" si="22"/>
        <v>0</v>
      </c>
      <c r="V37" s="440">
        <f t="shared" si="22"/>
        <v>13.81818181818182</v>
      </c>
      <c r="W37" s="10">
        <v>4.2727272727272725</v>
      </c>
      <c r="X37" s="44">
        <v>3.3818181818181814</v>
      </c>
      <c r="Y37" s="431">
        <v>9.14</v>
      </c>
      <c r="Z37" s="44">
        <v>9.17</v>
      </c>
      <c r="AA37" s="11">
        <v>9.58</v>
      </c>
    </row>
  </sheetData>
  <sheetProtection/>
  <mergeCells count="40">
    <mergeCell ref="Y22:AA22"/>
    <mergeCell ref="O21:AA21"/>
    <mergeCell ref="Y3:AA3"/>
    <mergeCell ref="O3:U3"/>
    <mergeCell ref="O22:U22"/>
    <mergeCell ref="B22:H22"/>
    <mergeCell ref="I22:K22"/>
    <mergeCell ref="L22:N22"/>
    <mergeCell ref="V22:X22"/>
    <mergeCell ref="B21:N21"/>
    <mergeCell ref="X4:X5"/>
    <mergeCell ref="Y4:Y5"/>
    <mergeCell ref="Z4:Z5"/>
    <mergeCell ref="I4:I5"/>
    <mergeCell ref="O2:AA2"/>
    <mergeCell ref="B2:N2"/>
    <mergeCell ref="B3:H3"/>
    <mergeCell ref="I3:K3"/>
    <mergeCell ref="V3:X3"/>
    <mergeCell ref="L3:N3"/>
    <mergeCell ref="V23:V24"/>
    <mergeCell ref="W23:W24"/>
    <mergeCell ref="X23:X24"/>
    <mergeCell ref="J4:J5"/>
    <mergeCell ref="K4:K5"/>
    <mergeCell ref="L4:L5"/>
    <mergeCell ref="M4:M5"/>
    <mergeCell ref="N4:N5"/>
    <mergeCell ref="V4:V5"/>
    <mergeCell ref="W4:W5"/>
    <mergeCell ref="Y23:Y24"/>
    <mergeCell ref="Z23:Z24"/>
    <mergeCell ref="AA23:AA24"/>
    <mergeCell ref="AA4:AA5"/>
    <mergeCell ref="I23:I24"/>
    <mergeCell ref="J23:J24"/>
    <mergeCell ref="K23:K24"/>
    <mergeCell ref="L23:L24"/>
    <mergeCell ref="M23:M24"/>
    <mergeCell ref="N23:N24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71" r:id="rId1"/>
  <ignoredErrors>
    <ignoredError sqref="I18 O18:V18 O37:V37 J5:N5 I4" formulaRange="1"/>
    <ignoredError sqref="P6:U6 P7:R17 P26:R36 R25 P25" formula="1"/>
    <ignoredError sqref="A6:A17 A25:A36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AA62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6.125" style="56" customWidth="1"/>
    <col min="2" max="8" width="6.125" style="5" customWidth="1"/>
    <col min="9" max="11" width="7.125" style="5" customWidth="1"/>
    <col min="12" max="14" width="8.625" style="5" customWidth="1"/>
    <col min="15" max="21" width="6.625" style="5" customWidth="1"/>
    <col min="22" max="24" width="7.125" style="5" customWidth="1"/>
    <col min="25" max="27" width="8.125" style="5" customWidth="1"/>
    <col min="28" max="16384" width="9.00390625" style="58" customWidth="1"/>
  </cols>
  <sheetData>
    <row r="1" spans="1:27" s="54" customFormat="1" ht="24.75" customHeight="1">
      <c r="A1" s="12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61" customFormat="1" ht="18" customHeight="1">
      <c r="A2" s="55"/>
      <c r="B2" s="639" t="s">
        <v>16</v>
      </c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61"/>
      <c r="O2" s="636" t="s">
        <v>46</v>
      </c>
      <c r="P2" s="659"/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60"/>
    </row>
    <row r="3" spans="1:27" s="61" customFormat="1" ht="18" customHeight="1">
      <c r="A3" s="52"/>
      <c r="B3" s="640" t="str">
        <f>'性器クラミジア感染症・性器ヘルペスウイルス感染症'!B3</f>
        <v>2021年　保健所別</v>
      </c>
      <c r="C3" s="641"/>
      <c r="D3" s="641"/>
      <c r="E3" s="641"/>
      <c r="F3" s="641"/>
      <c r="G3" s="641"/>
      <c r="H3" s="662"/>
      <c r="I3" s="642" t="s">
        <v>13</v>
      </c>
      <c r="J3" s="663"/>
      <c r="K3" s="664"/>
      <c r="L3" s="647" t="s">
        <v>19</v>
      </c>
      <c r="M3" s="648"/>
      <c r="N3" s="668"/>
      <c r="O3" s="665" t="str">
        <f>$B$3</f>
        <v>2021年　保健所別</v>
      </c>
      <c r="P3" s="666"/>
      <c r="Q3" s="666"/>
      <c r="R3" s="666"/>
      <c r="S3" s="666"/>
      <c r="T3" s="666"/>
      <c r="U3" s="667"/>
      <c r="V3" s="652" t="s">
        <v>17</v>
      </c>
      <c r="W3" s="653"/>
      <c r="X3" s="654"/>
      <c r="Y3" s="652" t="s">
        <v>18</v>
      </c>
      <c r="Z3" s="653"/>
      <c r="AA3" s="654"/>
    </row>
    <row r="4" spans="1:27" s="61" customFormat="1" ht="6.75" customHeight="1">
      <c r="A4" s="52"/>
      <c r="B4" s="106"/>
      <c r="C4" s="107"/>
      <c r="D4" s="107"/>
      <c r="E4" s="107"/>
      <c r="F4" s="107"/>
      <c r="G4" s="107"/>
      <c r="H4" s="108"/>
      <c r="I4" s="626">
        <f>'性器クラミジア感染症・性器ヘルペスウイルス感染症'!I4</f>
        <v>2021</v>
      </c>
      <c r="J4" s="650">
        <f>'性器クラミジア感染症・性器ヘルペスウイルス感染症'!J4</f>
        <v>2020</v>
      </c>
      <c r="K4" s="713">
        <f>'性器クラミジア感染症・性器ヘルペスウイルス感染症'!K4</f>
        <v>2019</v>
      </c>
      <c r="L4" s="701">
        <f>'性器クラミジア感染症・性器ヘルペスウイルス感染症'!L4</f>
        <v>2021</v>
      </c>
      <c r="M4" s="650">
        <f>'性器クラミジア感染症・性器ヘルペスウイルス感染症'!M4</f>
        <v>2020</v>
      </c>
      <c r="N4" s="713">
        <f>'性器クラミジア感染症・性器ヘルペスウイルス感染症'!N4</f>
        <v>2019</v>
      </c>
      <c r="O4" s="260"/>
      <c r="P4" s="72"/>
      <c r="Q4" s="72"/>
      <c r="R4" s="72"/>
      <c r="S4" s="72"/>
      <c r="T4" s="72"/>
      <c r="U4" s="71"/>
      <c r="V4" s="701">
        <f aca="true" t="shared" si="0" ref="V4:AA4">I4</f>
        <v>2021</v>
      </c>
      <c r="W4" s="703">
        <f t="shared" si="0"/>
        <v>2020</v>
      </c>
      <c r="X4" s="669">
        <f t="shared" si="0"/>
        <v>2019</v>
      </c>
      <c r="Y4" s="701">
        <f t="shared" si="0"/>
        <v>2021</v>
      </c>
      <c r="Z4" s="703">
        <f t="shared" si="0"/>
        <v>2020</v>
      </c>
      <c r="AA4" s="669">
        <f t="shared" si="0"/>
        <v>2019</v>
      </c>
    </row>
    <row r="5" spans="1:27" s="62" customFormat="1" ht="77.25" customHeight="1">
      <c r="A5" s="53" t="s">
        <v>14</v>
      </c>
      <c r="B5" s="111" t="s">
        <v>40</v>
      </c>
      <c r="C5" s="112" t="s">
        <v>41</v>
      </c>
      <c r="D5" s="112" t="s">
        <v>42</v>
      </c>
      <c r="E5" s="112" t="s">
        <v>12</v>
      </c>
      <c r="F5" s="112" t="s">
        <v>51</v>
      </c>
      <c r="G5" s="112" t="s">
        <v>43</v>
      </c>
      <c r="H5" s="113" t="s">
        <v>44</v>
      </c>
      <c r="I5" s="627"/>
      <c r="J5" s="651"/>
      <c r="K5" s="714"/>
      <c r="L5" s="702"/>
      <c r="M5" s="651"/>
      <c r="N5" s="714"/>
      <c r="O5" s="265" t="s">
        <v>40</v>
      </c>
      <c r="P5" s="57" t="s">
        <v>41</v>
      </c>
      <c r="Q5" s="57" t="s">
        <v>42</v>
      </c>
      <c r="R5" s="57" t="s">
        <v>12</v>
      </c>
      <c r="S5" s="57" t="s">
        <v>51</v>
      </c>
      <c r="T5" s="57" t="s">
        <v>43</v>
      </c>
      <c r="U5" s="264" t="s">
        <v>44</v>
      </c>
      <c r="V5" s="702"/>
      <c r="W5" s="704"/>
      <c r="X5" s="670"/>
      <c r="Y5" s="702"/>
      <c r="Z5" s="704"/>
      <c r="AA5" s="670"/>
    </row>
    <row r="6" spans="1:27" s="42" customFormat="1" ht="18" customHeight="1">
      <c r="A6" s="49" t="s">
        <v>0</v>
      </c>
      <c r="B6" s="36">
        <v>0</v>
      </c>
      <c r="C6" s="37">
        <v>8</v>
      </c>
      <c r="D6" s="37">
        <v>1</v>
      </c>
      <c r="E6" s="37">
        <v>0</v>
      </c>
      <c r="F6" s="37">
        <v>0</v>
      </c>
      <c r="G6" s="37">
        <v>0</v>
      </c>
      <c r="H6" s="38">
        <v>0</v>
      </c>
      <c r="I6" s="64">
        <f>SUM(B6:H6)</f>
        <v>9</v>
      </c>
      <c r="J6" s="37">
        <v>3</v>
      </c>
      <c r="K6" s="38">
        <v>2</v>
      </c>
      <c r="L6" s="514">
        <v>443</v>
      </c>
      <c r="M6" s="47">
        <v>510</v>
      </c>
      <c r="N6" s="48">
        <v>585</v>
      </c>
      <c r="O6" s="322">
        <f>B6/1</f>
        <v>0</v>
      </c>
      <c r="P6" s="34">
        <f>C6/2</f>
        <v>4</v>
      </c>
      <c r="Q6" s="34">
        <f aca="true" t="shared" si="1" ref="Q6:Q17">D6/1</f>
        <v>1</v>
      </c>
      <c r="R6" s="34">
        <f>E6/4</f>
        <v>0</v>
      </c>
      <c r="S6" s="34">
        <f aca="true" t="shared" si="2" ref="S6:U17">F6/1</f>
        <v>0</v>
      </c>
      <c r="T6" s="34">
        <f t="shared" si="2"/>
        <v>0</v>
      </c>
      <c r="U6" s="65">
        <f t="shared" si="2"/>
        <v>0</v>
      </c>
      <c r="V6" s="437">
        <f>I6/11</f>
        <v>0.8181818181818182</v>
      </c>
      <c r="W6" s="41">
        <v>0.2727272727272727</v>
      </c>
      <c r="X6" s="68">
        <v>0.18181818181818182</v>
      </c>
      <c r="Y6" s="69">
        <v>0.45</v>
      </c>
      <c r="Z6" s="34">
        <v>0.52</v>
      </c>
      <c r="AA6" s="65">
        <v>0.59</v>
      </c>
    </row>
    <row r="7" spans="1:27" s="42" customFormat="1" ht="18" customHeight="1">
      <c r="A7" s="50" t="s">
        <v>1</v>
      </c>
      <c r="B7" s="63">
        <v>0</v>
      </c>
      <c r="C7" s="40">
        <v>4</v>
      </c>
      <c r="D7" s="40">
        <v>0</v>
      </c>
      <c r="E7" s="40">
        <v>0</v>
      </c>
      <c r="F7" s="40">
        <v>0</v>
      </c>
      <c r="G7" s="40">
        <v>0</v>
      </c>
      <c r="H7" s="45">
        <v>0</v>
      </c>
      <c r="I7" s="63">
        <f aca="true" t="shared" si="3" ref="I7:I17">SUM(B7:H7)</f>
        <v>4</v>
      </c>
      <c r="J7" s="40">
        <v>1</v>
      </c>
      <c r="K7" s="45">
        <v>2</v>
      </c>
      <c r="L7" s="14">
        <v>412</v>
      </c>
      <c r="M7" s="17">
        <v>431</v>
      </c>
      <c r="N7" s="19">
        <v>433</v>
      </c>
      <c r="O7" s="35">
        <f aca="true" t="shared" si="4" ref="O7:O17">B7/1</f>
        <v>0</v>
      </c>
      <c r="P7" s="20">
        <f aca="true" t="shared" si="5" ref="P7:P17">C7/2</f>
        <v>2</v>
      </c>
      <c r="Q7" s="20">
        <f t="shared" si="1"/>
        <v>0</v>
      </c>
      <c r="R7" s="20">
        <f aca="true" t="shared" si="6" ref="R7:R17">E7/4</f>
        <v>0</v>
      </c>
      <c r="S7" s="20">
        <f t="shared" si="2"/>
        <v>0</v>
      </c>
      <c r="T7" s="20">
        <f t="shared" si="2"/>
        <v>0</v>
      </c>
      <c r="U7" s="22">
        <f t="shared" si="2"/>
        <v>0</v>
      </c>
      <c r="V7" s="438">
        <f aca="true" t="shared" si="7" ref="V7:V17">I7/11</f>
        <v>0.36363636363636365</v>
      </c>
      <c r="W7" s="30">
        <v>0.09090909090909091</v>
      </c>
      <c r="X7" s="31">
        <v>0.18181818181818182</v>
      </c>
      <c r="Y7" s="16">
        <v>0.42</v>
      </c>
      <c r="Z7" s="20">
        <v>0.44</v>
      </c>
      <c r="AA7" s="22">
        <v>0.44</v>
      </c>
    </row>
    <row r="8" spans="1:27" s="42" customFormat="1" ht="18" customHeight="1">
      <c r="A8" s="50" t="s">
        <v>2</v>
      </c>
      <c r="B8" s="63">
        <v>0</v>
      </c>
      <c r="C8" s="40">
        <v>6</v>
      </c>
      <c r="D8" s="40">
        <v>0</v>
      </c>
      <c r="E8" s="40">
        <v>1</v>
      </c>
      <c r="F8" s="40">
        <v>0</v>
      </c>
      <c r="G8" s="409">
        <v>0</v>
      </c>
      <c r="H8" s="45">
        <v>0</v>
      </c>
      <c r="I8" s="63">
        <f t="shared" si="3"/>
        <v>7</v>
      </c>
      <c r="J8" s="40">
        <v>1</v>
      </c>
      <c r="K8" s="45">
        <v>2</v>
      </c>
      <c r="L8" s="14">
        <v>458</v>
      </c>
      <c r="M8" s="17">
        <v>482</v>
      </c>
      <c r="N8" s="19">
        <v>498</v>
      </c>
      <c r="O8" s="35">
        <f t="shared" si="4"/>
        <v>0</v>
      </c>
      <c r="P8" s="20">
        <f t="shared" si="5"/>
        <v>3</v>
      </c>
      <c r="Q8" s="20">
        <f t="shared" si="1"/>
        <v>0</v>
      </c>
      <c r="R8" s="20">
        <f t="shared" si="6"/>
        <v>0.25</v>
      </c>
      <c r="S8" s="20">
        <f t="shared" si="2"/>
        <v>0</v>
      </c>
      <c r="T8" s="409"/>
      <c r="U8" s="22">
        <f t="shared" si="2"/>
        <v>0</v>
      </c>
      <c r="V8" s="438">
        <f>I8/11</f>
        <v>0.6363636363636364</v>
      </c>
      <c r="W8" s="30">
        <v>0.09090909090909091</v>
      </c>
      <c r="X8" s="31">
        <v>0.2</v>
      </c>
      <c r="Y8" s="16">
        <v>0.47</v>
      </c>
      <c r="Z8" s="20">
        <v>0.49</v>
      </c>
      <c r="AA8" s="22">
        <v>0.51</v>
      </c>
    </row>
    <row r="9" spans="1:27" s="42" customFormat="1" ht="18" customHeight="1">
      <c r="A9" s="50" t="s">
        <v>3</v>
      </c>
      <c r="B9" s="63">
        <v>0</v>
      </c>
      <c r="C9" s="40">
        <v>6</v>
      </c>
      <c r="D9" s="40">
        <v>1</v>
      </c>
      <c r="E9" s="40">
        <v>0</v>
      </c>
      <c r="F9" s="40">
        <v>0</v>
      </c>
      <c r="G9" s="40">
        <v>0</v>
      </c>
      <c r="H9" s="45">
        <v>0</v>
      </c>
      <c r="I9" s="63">
        <f t="shared" si="3"/>
        <v>7</v>
      </c>
      <c r="J9" s="40">
        <v>2</v>
      </c>
      <c r="K9" s="45">
        <v>1</v>
      </c>
      <c r="L9" s="14">
        <v>500</v>
      </c>
      <c r="M9" s="17">
        <v>423</v>
      </c>
      <c r="N9" s="19">
        <v>465</v>
      </c>
      <c r="O9" s="35">
        <f t="shared" si="4"/>
        <v>0</v>
      </c>
      <c r="P9" s="20">
        <f t="shared" si="5"/>
        <v>3</v>
      </c>
      <c r="Q9" s="20">
        <f t="shared" si="1"/>
        <v>1</v>
      </c>
      <c r="R9" s="20">
        <f t="shared" si="6"/>
        <v>0</v>
      </c>
      <c r="S9" s="20">
        <f t="shared" si="2"/>
        <v>0</v>
      </c>
      <c r="T9" s="20">
        <f t="shared" si="2"/>
        <v>0</v>
      </c>
      <c r="U9" s="22">
        <f t="shared" si="2"/>
        <v>0</v>
      </c>
      <c r="V9" s="438">
        <f t="shared" si="7"/>
        <v>0.6363636363636364</v>
      </c>
      <c r="W9" s="30">
        <v>0.18181818181818182</v>
      </c>
      <c r="X9" s="31">
        <v>0.09090909090909091</v>
      </c>
      <c r="Y9" s="16">
        <v>0.51</v>
      </c>
      <c r="Z9" s="20">
        <v>0.43</v>
      </c>
      <c r="AA9" s="22">
        <v>0.47</v>
      </c>
    </row>
    <row r="10" spans="1:27" s="42" customFormat="1" ht="18" customHeight="1">
      <c r="A10" s="50" t="s">
        <v>4</v>
      </c>
      <c r="B10" s="63">
        <v>0</v>
      </c>
      <c r="C10" s="40">
        <v>7</v>
      </c>
      <c r="D10" s="40">
        <v>1</v>
      </c>
      <c r="E10" s="40">
        <v>0</v>
      </c>
      <c r="F10" s="40">
        <v>0</v>
      </c>
      <c r="G10" s="40">
        <v>0</v>
      </c>
      <c r="H10" s="45">
        <v>0</v>
      </c>
      <c r="I10" s="63">
        <f t="shared" si="3"/>
        <v>8</v>
      </c>
      <c r="J10" s="40">
        <v>0</v>
      </c>
      <c r="K10" s="45">
        <v>3</v>
      </c>
      <c r="L10" s="14">
        <v>485</v>
      </c>
      <c r="M10" s="17">
        <v>435</v>
      </c>
      <c r="N10" s="19">
        <v>506</v>
      </c>
      <c r="O10" s="35">
        <f t="shared" si="4"/>
        <v>0</v>
      </c>
      <c r="P10" s="20">
        <f t="shared" si="5"/>
        <v>3.5</v>
      </c>
      <c r="Q10" s="20">
        <f t="shared" si="1"/>
        <v>1</v>
      </c>
      <c r="R10" s="20">
        <f t="shared" si="6"/>
        <v>0</v>
      </c>
      <c r="S10" s="20">
        <f t="shared" si="2"/>
        <v>0</v>
      </c>
      <c r="T10" s="20">
        <f t="shared" si="2"/>
        <v>0</v>
      </c>
      <c r="U10" s="22">
        <f t="shared" si="2"/>
        <v>0</v>
      </c>
      <c r="V10" s="438">
        <f t="shared" si="7"/>
        <v>0.7272727272727273</v>
      </c>
      <c r="W10" s="30">
        <v>0</v>
      </c>
      <c r="X10" s="31">
        <v>0.2727272727272727</v>
      </c>
      <c r="Y10" s="16">
        <v>0.49</v>
      </c>
      <c r="Z10" s="20">
        <v>0.44</v>
      </c>
      <c r="AA10" s="22">
        <v>0.51</v>
      </c>
    </row>
    <row r="11" spans="1:27" s="3" customFormat="1" ht="18" customHeight="1">
      <c r="A11" s="50" t="s">
        <v>5</v>
      </c>
      <c r="B11" s="14">
        <v>0</v>
      </c>
      <c r="C11" s="17">
        <v>6</v>
      </c>
      <c r="D11" s="17">
        <v>2</v>
      </c>
      <c r="E11" s="17">
        <v>0</v>
      </c>
      <c r="F11" s="17">
        <v>0</v>
      </c>
      <c r="G11" s="17">
        <v>0</v>
      </c>
      <c r="H11" s="18">
        <v>0</v>
      </c>
      <c r="I11" s="63">
        <f t="shared" si="3"/>
        <v>8</v>
      </c>
      <c r="J11" s="17">
        <v>0</v>
      </c>
      <c r="K11" s="18">
        <v>1</v>
      </c>
      <c r="L11" s="14">
        <v>468</v>
      </c>
      <c r="M11" s="17">
        <v>572</v>
      </c>
      <c r="N11" s="19">
        <v>567</v>
      </c>
      <c r="O11" s="35">
        <f t="shared" si="4"/>
        <v>0</v>
      </c>
      <c r="P11" s="20">
        <f t="shared" si="5"/>
        <v>3</v>
      </c>
      <c r="Q11" s="20">
        <f t="shared" si="1"/>
        <v>2</v>
      </c>
      <c r="R11" s="20">
        <f t="shared" si="6"/>
        <v>0</v>
      </c>
      <c r="S11" s="20">
        <f t="shared" si="2"/>
        <v>0</v>
      </c>
      <c r="T11" s="20">
        <f t="shared" si="2"/>
        <v>0</v>
      </c>
      <c r="U11" s="22">
        <f t="shared" si="2"/>
        <v>0</v>
      </c>
      <c r="V11" s="438">
        <f t="shared" si="7"/>
        <v>0.7272727272727273</v>
      </c>
      <c r="W11" s="30">
        <v>0</v>
      </c>
      <c r="X11" s="31">
        <v>0.09090909090909091</v>
      </c>
      <c r="Y11" s="16">
        <v>0.48</v>
      </c>
      <c r="Z11" s="20">
        <v>0.58</v>
      </c>
      <c r="AA11" s="22">
        <v>0.58</v>
      </c>
    </row>
    <row r="12" spans="1:27" s="3" customFormat="1" ht="18" customHeight="1">
      <c r="A12" s="50" t="s">
        <v>6</v>
      </c>
      <c r="B12" s="14">
        <v>0</v>
      </c>
      <c r="C12" s="17">
        <v>6</v>
      </c>
      <c r="D12" s="17">
        <v>1</v>
      </c>
      <c r="E12" s="17">
        <v>0</v>
      </c>
      <c r="F12" s="17">
        <v>0</v>
      </c>
      <c r="G12" s="17">
        <v>0</v>
      </c>
      <c r="H12" s="18">
        <v>0</v>
      </c>
      <c r="I12" s="63">
        <f t="shared" si="3"/>
        <v>7</v>
      </c>
      <c r="J12" s="17">
        <v>0</v>
      </c>
      <c r="K12" s="18">
        <v>1</v>
      </c>
      <c r="L12" s="14">
        <v>468</v>
      </c>
      <c r="M12" s="17">
        <v>469</v>
      </c>
      <c r="N12" s="19">
        <v>586</v>
      </c>
      <c r="O12" s="35">
        <f t="shared" si="4"/>
        <v>0</v>
      </c>
      <c r="P12" s="20">
        <f t="shared" si="5"/>
        <v>3</v>
      </c>
      <c r="Q12" s="20">
        <f t="shared" si="1"/>
        <v>1</v>
      </c>
      <c r="R12" s="20">
        <f t="shared" si="6"/>
        <v>0</v>
      </c>
      <c r="S12" s="20">
        <f t="shared" si="2"/>
        <v>0</v>
      </c>
      <c r="T12" s="20">
        <f t="shared" si="2"/>
        <v>0</v>
      </c>
      <c r="U12" s="22">
        <f t="shared" si="2"/>
        <v>0</v>
      </c>
      <c r="V12" s="438">
        <f t="shared" si="7"/>
        <v>0.6363636363636364</v>
      </c>
      <c r="W12" s="30">
        <v>0</v>
      </c>
      <c r="X12" s="31">
        <v>0.09090909090909091</v>
      </c>
      <c r="Y12" s="16">
        <v>0.48</v>
      </c>
      <c r="Z12" s="20">
        <v>0.48</v>
      </c>
      <c r="AA12" s="22">
        <v>0.6</v>
      </c>
    </row>
    <row r="13" spans="1:27" s="3" customFormat="1" ht="18" customHeight="1">
      <c r="A13" s="50" t="s">
        <v>7</v>
      </c>
      <c r="B13" s="14">
        <v>0</v>
      </c>
      <c r="C13" s="17">
        <v>3</v>
      </c>
      <c r="D13" s="17">
        <v>1</v>
      </c>
      <c r="E13" s="17">
        <v>1</v>
      </c>
      <c r="F13" s="17">
        <v>0</v>
      </c>
      <c r="G13" s="17">
        <v>1</v>
      </c>
      <c r="H13" s="18">
        <v>0</v>
      </c>
      <c r="I13" s="63">
        <f t="shared" si="3"/>
        <v>6</v>
      </c>
      <c r="J13" s="17">
        <v>0</v>
      </c>
      <c r="K13" s="18">
        <v>2</v>
      </c>
      <c r="L13" s="14">
        <v>496</v>
      </c>
      <c r="M13" s="17">
        <v>464</v>
      </c>
      <c r="N13" s="19">
        <v>531</v>
      </c>
      <c r="O13" s="35">
        <f t="shared" si="4"/>
        <v>0</v>
      </c>
      <c r="P13" s="20">
        <f t="shared" si="5"/>
        <v>1.5</v>
      </c>
      <c r="Q13" s="20">
        <f t="shared" si="1"/>
        <v>1</v>
      </c>
      <c r="R13" s="20">
        <f t="shared" si="6"/>
        <v>0.25</v>
      </c>
      <c r="S13" s="20">
        <f t="shared" si="2"/>
        <v>0</v>
      </c>
      <c r="T13" s="20">
        <f t="shared" si="2"/>
        <v>1</v>
      </c>
      <c r="U13" s="22">
        <f t="shared" si="2"/>
        <v>0</v>
      </c>
      <c r="V13" s="438">
        <f t="shared" si="7"/>
        <v>0.5454545454545454</v>
      </c>
      <c r="W13" s="30">
        <v>0</v>
      </c>
      <c r="X13" s="31">
        <v>0.18181818181818182</v>
      </c>
      <c r="Y13" s="16">
        <v>0.5</v>
      </c>
      <c r="Z13" s="20">
        <v>0.47</v>
      </c>
      <c r="AA13" s="22">
        <v>0.54</v>
      </c>
    </row>
    <row r="14" spans="1:27" s="3" customFormat="1" ht="18" customHeight="1">
      <c r="A14" s="50" t="s">
        <v>8</v>
      </c>
      <c r="B14" s="14">
        <v>0</v>
      </c>
      <c r="C14" s="17">
        <v>4</v>
      </c>
      <c r="D14" s="17">
        <v>0</v>
      </c>
      <c r="E14" s="17">
        <v>2</v>
      </c>
      <c r="F14" s="17">
        <v>0</v>
      </c>
      <c r="G14" s="17">
        <v>0</v>
      </c>
      <c r="H14" s="18">
        <v>0</v>
      </c>
      <c r="I14" s="63">
        <f t="shared" si="3"/>
        <v>6</v>
      </c>
      <c r="J14" s="17">
        <v>1</v>
      </c>
      <c r="K14" s="18">
        <v>1</v>
      </c>
      <c r="L14" s="14">
        <v>453</v>
      </c>
      <c r="M14" s="17">
        <v>519</v>
      </c>
      <c r="N14" s="19">
        <v>541</v>
      </c>
      <c r="O14" s="35">
        <f t="shared" si="4"/>
        <v>0</v>
      </c>
      <c r="P14" s="20">
        <f t="shared" si="5"/>
        <v>2</v>
      </c>
      <c r="Q14" s="20">
        <f t="shared" si="1"/>
        <v>0</v>
      </c>
      <c r="R14" s="20">
        <f t="shared" si="6"/>
        <v>0.5</v>
      </c>
      <c r="S14" s="20">
        <f t="shared" si="2"/>
        <v>0</v>
      </c>
      <c r="T14" s="20">
        <f t="shared" si="2"/>
        <v>0</v>
      </c>
      <c r="U14" s="22">
        <f t="shared" si="2"/>
        <v>0</v>
      </c>
      <c r="V14" s="438">
        <f t="shared" si="7"/>
        <v>0.5454545454545454</v>
      </c>
      <c r="W14" s="30">
        <v>0.09090909090909091</v>
      </c>
      <c r="X14" s="31">
        <v>0.09090909090909091</v>
      </c>
      <c r="Y14" s="16">
        <v>0.46</v>
      </c>
      <c r="Z14" s="20">
        <v>0.53</v>
      </c>
      <c r="AA14" s="22">
        <v>0.55</v>
      </c>
    </row>
    <row r="15" spans="1:27" s="3" customFormat="1" ht="18" customHeight="1">
      <c r="A15" s="50" t="s">
        <v>9</v>
      </c>
      <c r="B15" s="14">
        <v>0</v>
      </c>
      <c r="C15" s="17">
        <v>4</v>
      </c>
      <c r="D15" s="17">
        <v>4</v>
      </c>
      <c r="E15" s="17">
        <v>2</v>
      </c>
      <c r="F15" s="17">
        <v>0</v>
      </c>
      <c r="G15" s="17">
        <v>0</v>
      </c>
      <c r="H15" s="18">
        <v>0</v>
      </c>
      <c r="I15" s="63">
        <f t="shared" si="3"/>
        <v>10</v>
      </c>
      <c r="J15" s="17">
        <v>2</v>
      </c>
      <c r="K15" s="18">
        <v>3</v>
      </c>
      <c r="L15" s="14">
        <v>505</v>
      </c>
      <c r="M15" s="17">
        <v>515</v>
      </c>
      <c r="N15" s="19">
        <v>548</v>
      </c>
      <c r="O15" s="35">
        <f t="shared" si="4"/>
        <v>0</v>
      </c>
      <c r="P15" s="20">
        <f t="shared" si="5"/>
        <v>2</v>
      </c>
      <c r="Q15" s="20">
        <f t="shared" si="1"/>
        <v>4</v>
      </c>
      <c r="R15" s="20">
        <f t="shared" si="6"/>
        <v>0.5</v>
      </c>
      <c r="S15" s="20">
        <f t="shared" si="2"/>
        <v>0</v>
      </c>
      <c r="T15" s="20">
        <f t="shared" si="2"/>
        <v>0</v>
      </c>
      <c r="U15" s="22">
        <f t="shared" si="2"/>
        <v>0</v>
      </c>
      <c r="V15" s="438">
        <f t="shared" si="7"/>
        <v>0.9090909090909091</v>
      </c>
      <c r="W15" s="30">
        <v>0.18181818181818182</v>
      </c>
      <c r="X15" s="31">
        <v>0.2727272727272727</v>
      </c>
      <c r="Y15" s="16">
        <v>0.51</v>
      </c>
      <c r="Z15" s="20">
        <v>0.53</v>
      </c>
      <c r="AA15" s="22">
        <v>0.56</v>
      </c>
    </row>
    <row r="16" spans="1:27" s="3" customFormat="1" ht="18" customHeight="1">
      <c r="A16" s="50" t="s">
        <v>10</v>
      </c>
      <c r="B16" s="14">
        <v>0</v>
      </c>
      <c r="C16" s="17">
        <v>6</v>
      </c>
      <c r="D16" s="17">
        <v>1</v>
      </c>
      <c r="E16" s="17">
        <v>2</v>
      </c>
      <c r="F16" s="17">
        <v>0</v>
      </c>
      <c r="G16" s="17">
        <v>0</v>
      </c>
      <c r="H16" s="18">
        <v>0</v>
      </c>
      <c r="I16" s="63">
        <f t="shared" si="3"/>
        <v>9</v>
      </c>
      <c r="J16" s="17">
        <v>6</v>
      </c>
      <c r="K16" s="18">
        <v>4</v>
      </c>
      <c r="L16" s="14">
        <v>483</v>
      </c>
      <c r="M16" s="17">
        <v>410</v>
      </c>
      <c r="N16" s="19">
        <v>522</v>
      </c>
      <c r="O16" s="35">
        <f t="shared" si="4"/>
        <v>0</v>
      </c>
      <c r="P16" s="20">
        <f>C16/2</f>
        <v>3</v>
      </c>
      <c r="Q16" s="20">
        <f t="shared" si="1"/>
        <v>1</v>
      </c>
      <c r="R16" s="20">
        <f t="shared" si="6"/>
        <v>0.5</v>
      </c>
      <c r="S16" s="20">
        <f t="shared" si="2"/>
        <v>0</v>
      </c>
      <c r="T16" s="20">
        <f t="shared" si="2"/>
        <v>0</v>
      </c>
      <c r="U16" s="22">
        <f t="shared" si="2"/>
        <v>0</v>
      </c>
      <c r="V16" s="438">
        <f t="shared" si="7"/>
        <v>0.8181818181818182</v>
      </c>
      <c r="W16" s="30">
        <v>0.5454545454545454</v>
      </c>
      <c r="X16" s="31">
        <v>0.36363636363636365</v>
      </c>
      <c r="Y16" s="16">
        <v>0.49</v>
      </c>
      <c r="Z16" s="20">
        <v>0.42</v>
      </c>
      <c r="AA16" s="22">
        <v>0.53</v>
      </c>
    </row>
    <row r="17" spans="1:27" s="3" customFormat="1" ht="18" customHeight="1">
      <c r="A17" s="51" t="s">
        <v>11</v>
      </c>
      <c r="B17" s="82">
        <v>0</v>
      </c>
      <c r="C17" s="23">
        <v>1</v>
      </c>
      <c r="D17" s="23">
        <v>1</v>
      </c>
      <c r="E17" s="23">
        <v>1</v>
      </c>
      <c r="F17" s="23">
        <v>0</v>
      </c>
      <c r="G17" s="23">
        <v>0</v>
      </c>
      <c r="H17" s="24">
        <v>0</v>
      </c>
      <c r="I17" s="436">
        <f t="shared" si="3"/>
        <v>3</v>
      </c>
      <c r="J17" s="23">
        <v>9</v>
      </c>
      <c r="K17" s="24">
        <v>1</v>
      </c>
      <c r="L17" s="135">
        <v>431</v>
      </c>
      <c r="M17" s="23">
        <v>455</v>
      </c>
      <c r="N17" s="25">
        <v>481</v>
      </c>
      <c r="O17" s="91">
        <f t="shared" si="4"/>
        <v>0</v>
      </c>
      <c r="P17" s="26">
        <f t="shared" si="5"/>
        <v>0.5</v>
      </c>
      <c r="Q17" s="26">
        <f t="shared" si="1"/>
        <v>1</v>
      </c>
      <c r="R17" s="26">
        <f t="shared" si="6"/>
        <v>0.25</v>
      </c>
      <c r="S17" s="26">
        <f t="shared" si="2"/>
        <v>0</v>
      </c>
      <c r="T17" s="26">
        <f t="shared" si="2"/>
        <v>0</v>
      </c>
      <c r="U17" s="29">
        <f t="shared" si="2"/>
        <v>0</v>
      </c>
      <c r="V17" s="439">
        <f t="shared" si="7"/>
        <v>0.2727272727272727</v>
      </c>
      <c r="W17" s="32">
        <v>0.8181818181818182</v>
      </c>
      <c r="X17" s="33">
        <v>0.09090909090909091</v>
      </c>
      <c r="Y17" s="28">
        <v>0.44</v>
      </c>
      <c r="Z17" s="26">
        <v>0.46</v>
      </c>
      <c r="AA17" s="29">
        <v>0.49</v>
      </c>
    </row>
    <row r="18" spans="1:27" s="3" customFormat="1" ht="21" customHeight="1">
      <c r="A18" s="323" t="s">
        <v>20</v>
      </c>
      <c r="B18" s="93">
        <f>SUM(B6:B17)</f>
        <v>0</v>
      </c>
      <c r="C18" s="46">
        <f aca="true" t="shared" si="8" ref="C18:H18">SUM(C6:C17)</f>
        <v>61</v>
      </c>
      <c r="D18" s="46">
        <f t="shared" si="8"/>
        <v>13</v>
      </c>
      <c r="E18" s="46">
        <f t="shared" si="8"/>
        <v>9</v>
      </c>
      <c r="F18" s="46">
        <f t="shared" si="8"/>
        <v>0</v>
      </c>
      <c r="G18" s="46">
        <f t="shared" si="8"/>
        <v>1</v>
      </c>
      <c r="H18" s="94">
        <f t="shared" si="8"/>
        <v>0</v>
      </c>
      <c r="I18" s="7">
        <f>SUM(I6:I17)</f>
        <v>84</v>
      </c>
      <c r="J18" s="8">
        <v>25</v>
      </c>
      <c r="K18" s="46">
        <v>23</v>
      </c>
      <c r="L18" s="7">
        <v>5602</v>
      </c>
      <c r="M18" s="8">
        <v>5685</v>
      </c>
      <c r="N18" s="9">
        <v>6263</v>
      </c>
      <c r="O18" s="96">
        <f aca="true" t="shared" si="9" ref="O18:V18">SUM(O6:O17)</f>
        <v>0</v>
      </c>
      <c r="P18" s="66">
        <f t="shared" si="9"/>
        <v>30.5</v>
      </c>
      <c r="Q18" s="66">
        <f t="shared" si="9"/>
        <v>13</v>
      </c>
      <c r="R18" s="66">
        <f t="shared" si="9"/>
        <v>2.25</v>
      </c>
      <c r="S18" s="66">
        <f t="shared" si="9"/>
        <v>0</v>
      </c>
      <c r="T18" s="66">
        <f t="shared" si="9"/>
        <v>1</v>
      </c>
      <c r="U18" s="43">
        <f t="shared" si="9"/>
        <v>0</v>
      </c>
      <c r="V18" s="67">
        <f t="shared" si="9"/>
        <v>7.636363636363637</v>
      </c>
      <c r="W18" s="10">
        <v>2.272727272727273</v>
      </c>
      <c r="X18" s="44">
        <v>2.109090909090909</v>
      </c>
      <c r="Y18" s="433">
        <v>5.7</v>
      </c>
      <c r="Z18" s="83">
        <v>5.8</v>
      </c>
      <c r="AA18" s="11">
        <v>6.37</v>
      </c>
    </row>
    <row r="19" ht="34.5" customHeight="1"/>
    <row r="20" spans="1:27" ht="24.75" customHeight="1">
      <c r="A20" s="12" t="s">
        <v>36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</row>
    <row r="21" spans="1:27" s="60" customFormat="1" ht="18" customHeight="1">
      <c r="A21" s="55"/>
      <c r="B21" s="639" t="s">
        <v>16</v>
      </c>
      <c r="C21" s="659"/>
      <c r="D21" s="659"/>
      <c r="E21" s="659"/>
      <c r="F21" s="659"/>
      <c r="G21" s="659"/>
      <c r="H21" s="659"/>
      <c r="I21" s="659"/>
      <c r="J21" s="659"/>
      <c r="K21" s="659"/>
      <c r="L21" s="659"/>
      <c r="M21" s="659"/>
      <c r="N21" s="661"/>
      <c r="O21" s="636" t="s">
        <v>46</v>
      </c>
      <c r="P21" s="659"/>
      <c r="Q21" s="659"/>
      <c r="R21" s="659"/>
      <c r="S21" s="659"/>
      <c r="T21" s="659"/>
      <c r="U21" s="659"/>
      <c r="V21" s="659"/>
      <c r="W21" s="659"/>
      <c r="X21" s="659"/>
      <c r="Y21" s="659"/>
      <c r="Z21" s="659"/>
      <c r="AA21" s="660"/>
    </row>
    <row r="22" spans="1:27" s="60" customFormat="1" ht="18" customHeight="1">
      <c r="A22" s="52"/>
      <c r="B22" s="640" t="str">
        <f>B3</f>
        <v>2021年　保健所別</v>
      </c>
      <c r="C22" s="641"/>
      <c r="D22" s="641"/>
      <c r="E22" s="641"/>
      <c r="F22" s="641"/>
      <c r="G22" s="641"/>
      <c r="H22" s="662"/>
      <c r="I22" s="642" t="s">
        <v>13</v>
      </c>
      <c r="J22" s="663"/>
      <c r="K22" s="664"/>
      <c r="L22" s="647" t="s">
        <v>19</v>
      </c>
      <c r="M22" s="648"/>
      <c r="N22" s="668"/>
      <c r="O22" s="665" t="str">
        <f>O3</f>
        <v>2021年　保健所別</v>
      </c>
      <c r="P22" s="666"/>
      <c r="Q22" s="666"/>
      <c r="R22" s="666"/>
      <c r="S22" s="666"/>
      <c r="T22" s="666"/>
      <c r="U22" s="667"/>
      <c r="V22" s="652" t="s">
        <v>17</v>
      </c>
      <c r="W22" s="653"/>
      <c r="X22" s="654"/>
      <c r="Y22" s="652" t="s">
        <v>18</v>
      </c>
      <c r="Z22" s="653"/>
      <c r="AA22" s="654"/>
    </row>
    <row r="23" spans="1:27" s="61" customFormat="1" ht="6.75" customHeight="1">
      <c r="A23" s="52"/>
      <c r="B23" s="106"/>
      <c r="C23" s="107"/>
      <c r="D23" s="107"/>
      <c r="E23" s="107"/>
      <c r="F23" s="107"/>
      <c r="G23" s="107"/>
      <c r="H23" s="108"/>
      <c r="I23" s="626">
        <f aca="true" t="shared" si="10" ref="I23:N23">I4</f>
        <v>2021</v>
      </c>
      <c r="J23" s="713">
        <f t="shared" si="10"/>
        <v>2020</v>
      </c>
      <c r="K23" s="669">
        <f t="shared" si="10"/>
        <v>2019</v>
      </c>
      <c r="L23" s="701">
        <f t="shared" si="10"/>
        <v>2021</v>
      </c>
      <c r="M23" s="703">
        <f t="shared" si="10"/>
        <v>2020</v>
      </c>
      <c r="N23" s="657">
        <f t="shared" si="10"/>
        <v>2019</v>
      </c>
      <c r="O23" s="260"/>
      <c r="P23" s="72"/>
      <c r="Q23" s="72"/>
      <c r="R23" s="72"/>
      <c r="S23" s="72"/>
      <c r="T23" s="72"/>
      <c r="U23" s="71"/>
      <c r="V23" s="626">
        <f aca="true" t="shared" si="11" ref="V23:AA23">V4</f>
        <v>2021</v>
      </c>
      <c r="W23" s="713">
        <f t="shared" si="11"/>
        <v>2020</v>
      </c>
      <c r="X23" s="669">
        <f t="shared" si="11"/>
        <v>2019</v>
      </c>
      <c r="Y23" s="701">
        <f t="shared" si="11"/>
        <v>2021</v>
      </c>
      <c r="Z23" s="703">
        <f t="shared" si="11"/>
        <v>2020</v>
      </c>
      <c r="AA23" s="669">
        <f t="shared" si="11"/>
        <v>2019</v>
      </c>
    </row>
    <row r="24" spans="1:27" s="62" customFormat="1" ht="77.25" customHeight="1">
      <c r="A24" s="53" t="s">
        <v>14</v>
      </c>
      <c r="B24" s="111" t="s">
        <v>40</v>
      </c>
      <c r="C24" s="112" t="s">
        <v>41</v>
      </c>
      <c r="D24" s="112" t="s">
        <v>42</v>
      </c>
      <c r="E24" s="112" t="s">
        <v>12</v>
      </c>
      <c r="F24" s="112" t="s">
        <v>51</v>
      </c>
      <c r="G24" s="112" t="s">
        <v>43</v>
      </c>
      <c r="H24" s="113" t="s">
        <v>44</v>
      </c>
      <c r="I24" s="627"/>
      <c r="J24" s="714"/>
      <c r="K24" s="670"/>
      <c r="L24" s="702"/>
      <c r="M24" s="704"/>
      <c r="N24" s="658"/>
      <c r="O24" s="265" t="s">
        <v>40</v>
      </c>
      <c r="P24" s="57" t="s">
        <v>41</v>
      </c>
      <c r="Q24" s="57" t="s">
        <v>42</v>
      </c>
      <c r="R24" s="57" t="s">
        <v>12</v>
      </c>
      <c r="S24" s="57" t="s">
        <v>51</v>
      </c>
      <c r="T24" s="57" t="s">
        <v>43</v>
      </c>
      <c r="U24" s="264" t="s">
        <v>44</v>
      </c>
      <c r="V24" s="627"/>
      <c r="W24" s="714"/>
      <c r="X24" s="670"/>
      <c r="Y24" s="702"/>
      <c r="Z24" s="704"/>
      <c r="AA24" s="670"/>
    </row>
    <row r="25" spans="1:27" s="60" customFormat="1" ht="18" customHeight="1">
      <c r="A25" s="49" t="s">
        <v>0</v>
      </c>
      <c r="B25" s="36">
        <v>0</v>
      </c>
      <c r="C25" s="37">
        <v>0</v>
      </c>
      <c r="D25" s="37">
        <v>0</v>
      </c>
      <c r="E25" s="37">
        <v>0</v>
      </c>
      <c r="F25" s="37">
        <v>1</v>
      </c>
      <c r="G25" s="37">
        <v>0</v>
      </c>
      <c r="H25" s="38">
        <v>0</v>
      </c>
      <c r="I25" s="64">
        <f>SUM(B25:H25)</f>
        <v>1</v>
      </c>
      <c r="J25" s="37">
        <v>2</v>
      </c>
      <c r="K25" s="38">
        <v>4</v>
      </c>
      <c r="L25" s="514">
        <v>839</v>
      </c>
      <c r="M25" s="13">
        <v>785</v>
      </c>
      <c r="N25" s="325">
        <v>748</v>
      </c>
      <c r="O25" s="322">
        <f>B25/1</f>
        <v>0</v>
      </c>
      <c r="P25" s="34">
        <f>C25/2</f>
        <v>0</v>
      </c>
      <c r="Q25" s="34">
        <f aca="true" t="shared" si="12" ref="Q25:Q36">D25/1</f>
        <v>0</v>
      </c>
      <c r="R25" s="34">
        <f>E25/4</f>
        <v>0</v>
      </c>
      <c r="S25" s="34">
        <f aca="true" t="shared" si="13" ref="S25:S36">F25/1</f>
        <v>1</v>
      </c>
      <c r="T25" s="34">
        <f aca="true" t="shared" si="14" ref="T25:T36">G25/1</f>
        <v>0</v>
      </c>
      <c r="U25" s="65">
        <f aca="true" t="shared" si="15" ref="U25:U36">H25/1</f>
        <v>0</v>
      </c>
      <c r="V25" s="437">
        <f>I25/11</f>
        <v>0.09090909090909091</v>
      </c>
      <c r="W25" s="41">
        <v>0.18181818181818182</v>
      </c>
      <c r="X25" s="68">
        <v>0.36363636363636365</v>
      </c>
      <c r="Y25" s="69">
        <v>0.85</v>
      </c>
      <c r="Z25" s="34">
        <v>0.8</v>
      </c>
      <c r="AA25" s="65">
        <v>0.76</v>
      </c>
    </row>
    <row r="26" spans="1:27" s="60" customFormat="1" ht="18" customHeight="1">
      <c r="A26" s="50" t="s">
        <v>1</v>
      </c>
      <c r="B26" s="63">
        <v>0</v>
      </c>
      <c r="C26" s="40">
        <v>1</v>
      </c>
      <c r="D26" s="40">
        <v>3</v>
      </c>
      <c r="E26" s="40">
        <v>0</v>
      </c>
      <c r="F26" s="40">
        <v>0</v>
      </c>
      <c r="G26" s="40">
        <v>0</v>
      </c>
      <c r="H26" s="45">
        <v>0</v>
      </c>
      <c r="I26" s="63">
        <f aca="true" t="shared" si="16" ref="I26:I36">SUM(B26:H26)</f>
        <v>4</v>
      </c>
      <c r="J26" s="40">
        <v>5</v>
      </c>
      <c r="K26" s="45">
        <v>1</v>
      </c>
      <c r="L26" s="14">
        <v>714</v>
      </c>
      <c r="M26" s="15">
        <v>639</v>
      </c>
      <c r="N26" s="18">
        <v>616</v>
      </c>
      <c r="O26" s="35">
        <f aca="true" t="shared" si="17" ref="O26:O36">B26/1</f>
        <v>0</v>
      </c>
      <c r="P26" s="20">
        <f aca="true" t="shared" si="18" ref="P26:P36">C26/2</f>
        <v>0.5</v>
      </c>
      <c r="Q26" s="20">
        <f t="shared" si="12"/>
        <v>3</v>
      </c>
      <c r="R26" s="20">
        <f aca="true" t="shared" si="19" ref="R26:R36">E26/4</f>
        <v>0</v>
      </c>
      <c r="S26" s="20">
        <f t="shared" si="13"/>
        <v>0</v>
      </c>
      <c r="T26" s="20">
        <f t="shared" si="14"/>
        <v>0</v>
      </c>
      <c r="U26" s="22">
        <f t="shared" si="15"/>
        <v>0</v>
      </c>
      <c r="V26" s="438">
        <f aca="true" t="shared" si="20" ref="V26:V36">I26/11</f>
        <v>0.36363636363636365</v>
      </c>
      <c r="W26" s="30">
        <v>0.45454545454545453</v>
      </c>
      <c r="X26" s="31">
        <v>0.09090909090909091</v>
      </c>
      <c r="Y26" s="515">
        <v>0.73</v>
      </c>
      <c r="Z26" s="20">
        <v>0.65</v>
      </c>
      <c r="AA26" s="22">
        <v>0.62</v>
      </c>
    </row>
    <row r="27" spans="1:27" s="60" customFormat="1" ht="18" customHeight="1">
      <c r="A27" s="50" t="s">
        <v>2</v>
      </c>
      <c r="B27" s="63">
        <v>0</v>
      </c>
      <c r="C27" s="40">
        <v>1</v>
      </c>
      <c r="D27" s="40">
        <v>1</v>
      </c>
      <c r="E27" s="40">
        <v>0</v>
      </c>
      <c r="F27" s="40">
        <v>0</v>
      </c>
      <c r="G27" s="409">
        <v>0</v>
      </c>
      <c r="H27" s="45">
        <v>1</v>
      </c>
      <c r="I27" s="63">
        <f t="shared" si="16"/>
        <v>3</v>
      </c>
      <c r="J27" s="40">
        <v>5</v>
      </c>
      <c r="K27" s="45">
        <v>2</v>
      </c>
      <c r="L27" s="14">
        <v>790</v>
      </c>
      <c r="M27" s="15">
        <v>596</v>
      </c>
      <c r="N27" s="18">
        <v>657</v>
      </c>
      <c r="O27" s="35">
        <f t="shared" si="17"/>
        <v>0</v>
      </c>
      <c r="P27" s="20">
        <f t="shared" si="18"/>
        <v>0.5</v>
      </c>
      <c r="Q27" s="20">
        <f t="shared" si="12"/>
        <v>1</v>
      </c>
      <c r="R27" s="20">
        <f t="shared" si="19"/>
        <v>0</v>
      </c>
      <c r="S27" s="20">
        <f t="shared" si="13"/>
        <v>0</v>
      </c>
      <c r="T27" s="409"/>
      <c r="U27" s="22">
        <f t="shared" si="15"/>
        <v>1</v>
      </c>
      <c r="V27" s="438">
        <f>I27/11</f>
        <v>0.2727272727272727</v>
      </c>
      <c r="W27" s="30">
        <v>0.45454545454545453</v>
      </c>
      <c r="X27" s="31">
        <v>0.2</v>
      </c>
      <c r="Y27" s="515">
        <v>0.81</v>
      </c>
      <c r="Z27" s="20">
        <v>0.61</v>
      </c>
      <c r="AA27" s="22">
        <v>0.67</v>
      </c>
    </row>
    <row r="28" spans="1:27" s="60" customFormat="1" ht="18" customHeight="1">
      <c r="A28" s="50" t="s">
        <v>3</v>
      </c>
      <c r="B28" s="63">
        <v>0</v>
      </c>
      <c r="C28" s="40">
        <v>5</v>
      </c>
      <c r="D28" s="40">
        <v>2</v>
      </c>
      <c r="E28" s="40">
        <v>0</v>
      </c>
      <c r="F28" s="40">
        <v>0</v>
      </c>
      <c r="G28" s="40">
        <v>0</v>
      </c>
      <c r="H28" s="45">
        <v>0</v>
      </c>
      <c r="I28" s="63">
        <f t="shared" si="16"/>
        <v>7</v>
      </c>
      <c r="J28" s="40">
        <v>1</v>
      </c>
      <c r="K28" s="45">
        <v>4</v>
      </c>
      <c r="L28" s="14">
        <v>888</v>
      </c>
      <c r="M28" s="15">
        <v>587</v>
      </c>
      <c r="N28" s="18">
        <v>686</v>
      </c>
      <c r="O28" s="35">
        <f t="shared" si="17"/>
        <v>0</v>
      </c>
      <c r="P28" s="20">
        <f t="shared" si="18"/>
        <v>2.5</v>
      </c>
      <c r="Q28" s="20">
        <f t="shared" si="12"/>
        <v>2</v>
      </c>
      <c r="R28" s="20">
        <f t="shared" si="19"/>
        <v>0</v>
      </c>
      <c r="S28" s="20">
        <f t="shared" si="13"/>
        <v>0</v>
      </c>
      <c r="T28" s="20">
        <f t="shared" si="14"/>
        <v>0</v>
      </c>
      <c r="U28" s="22">
        <f t="shared" si="15"/>
        <v>0</v>
      </c>
      <c r="V28" s="438">
        <f t="shared" si="20"/>
        <v>0.6363636363636364</v>
      </c>
      <c r="W28" s="30">
        <v>0.09090909090909091</v>
      </c>
      <c r="X28" s="31">
        <v>0.36363636363636365</v>
      </c>
      <c r="Y28" s="515">
        <v>0.9</v>
      </c>
      <c r="Z28" s="20">
        <v>0.6</v>
      </c>
      <c r="AA28" s="22">
        <v>0.7</v>
      </c>
    </row>
    <row r="29" spans="1:27" s="60" customFormat="1" ht="18" customHeight="1">
      <c r="A29" s="50" t="s">
        <v>4</v>
      </c>
      <c r="B29" s="63">
        <v>0</v>
      </c>
      <c r="C29" s="40">
        <v>1</v>
      </c>
      <c r="D29" s="40">
        <v>1</v>
      </c>
      <c r="E29" s="40">
        <v>2</v>
      </c>
      <c r="F29" s="40">
        <v>0</v>
      </c>
      <c r="G29" s="40">
        <v>0</v>
      </c>
      <c r="H29" s="45">
        <v>0</v>
      </c>
      <c r="I29" s="63">
        <f t="shared" si="16"/>
        <v>4</v>
      </c>
      <c r="J29" s="40">
        <v>2</v>
      </c>
      <c r="K29" s="45">
        <v>1</v>
      </c>
      <c r="L29" s="14">
        <v>835</v>
      </c>
      <c r="M29" s="15">
        <v>541</v>
      </c>
      <c r="N29" s="18">
        <v>707</v>
      </c>
      <c r="O29" s="35">
        <f t="shared" si="17"/>
        <v>0</v>
      </c>
      <c r="P29" s="20">
        <f t="shared" si="18"/>
        <v>0.5</v>
      </c>
      <c r="Q29" s="20">
        <f t="shared" si="12"/>
        <v>1</v>
      </c>
      <c r="R29" s="20">
        <f t="shared" si="19"/>
        <v>0.5</v>
      </c>
      <c r="S29" s="20">
        <f t="shared" si="13"/>
        <v>0</v>
      </c>
      <c r="T29" s="20">
        <f t="shared" si="14"/>
        <v>0</v>
      </c>
      <c r="U29" s="22">
        <f t="shared" si="15"/>
        <v>0</v>
      </c>
      <c r="V29" s="438">
        <f t="shared" si="20"/>
        <v>0.36363636363636365</v>
      </c>
      <c r="W29" s="30">
        <v>0.18181818181818182</v>
      </c>
      <c r="X29" s="31">
        <v>0.09090909090909091</v>
      </c>
      <c r="Y29" s="515">
        <v>0.85</v>
      </c>
      <c r="Z29" s="20">
        <v>0.55</v>
      </c>
      <c r="AA29" s="22">
        <v>0.72</v>
      </c>
    </row>
    <row r="30" spans="1:27" s="60" customFormat="1" ht="18" customHeight="1">
      <c r="A30" s="50" t="s">
        <v>5</v>
      </c>
      <c r="B30" s="14">
        <v>0</v>
      </c>
      <c r="C30" s="17">
        <v>1</v>
      </c>
      <c r="D30" s="17">
        <v>0</v>
      </c>
      <c r="E30" s="17">
        <v>0</v>
      </c>
      <c r="F30" s="17">
        <v>0</v>
      </c>
      <c r="G30" s="17">
        <v>2</v>
      </c>
      <c r="H30" s="18">
        <v>0</v>
      </c>
      <c r="I30" s="63">
        <f t="shared" si="16"/>
        <v>3</v>
      </c>
      <c r="J30" s="17">
        <v>6</v>
      </c>
      <c r="K30" s="18">
        <v>3</v>
      </c>
      <c r="L30" s="14">
        <v>887</v>
      </c>
      <c r="M30" s="15">
        <v>632</v>
      </c>
      <c r="N30" s="18">
        <v>643</v>
      </c>
      <c r="O30" s="35">
        <f t="shared" si="17"/>
        <v>0</v>
      </c>
      <c r="P30" s="20">
        <f t="shared" si="18"/>
        <v>0.5</v>
      </c>
      <c r="Q30" s="20">
        <f t="shared" si="12"/>
        <v>0</v>
      </c>
      <c r="R30" s="20">
        <f t="shared" si="19"/>
        <v>0</v>
      </c>
      <c r="S30" s="20">
        <f t="shared" si="13"/>
        <v>0</v>
      </c>
      <c r="T30" s="20">
        <f t="shared" si="14"/>
        <v>2</v>
      </c>
      <c r="U30" s="22">
        <f t="shared" si="15"/>
        <v>0</v>
      </c>
      <c r="V30" s="438">
        <f t="shared" si="20"/>
        <v>0.2727272727272727</v>
      </c>
      <c r="W30" s="30">
        <v>0.5454545454545454</v>
      </c>
      <c r="X30" s="31">
        <v>0.2727272727272727</v>
      </c>
      <c r="Y30" s="515">
        <v>0.9</v>
      </c>
      <c r="Z30" s="20">
        <v>0.64</v>
      </c>
      <c r="AA30" s="22">
        <v>0.65</v>
      </c>
    </row>
    <row r="31" spans="1:27" s="60" customFormat="1" ht="18" customHeight="1">
      <c r="A31" s="50" t="s">
        <v>6</v>
      </c>
      <c r="B31" s="14">
        <v>0</v>
      </c>
      <c r="C31" s="17">
        <v>2</v>
      </c>
      <c r="D31" s="17">
        <v>3</v>
      </c>
      <c r="E31" s="17">
        <v>1</v>
      </c>
      <c r="F31" s="17">
        <v>1</v>
      </c>
      <c r="G31" s="17">
        <v>0</v>
      </c>
      <c r="H31" s="18">
        <v>0</v>
      </c>
      <c r="I31" s="63">
        <f t="shared" si="16"/>
        <v>7</v>
      </c>
      <c r="J31" s="17">
        <v>3</v>
      </c>
      <c r="K31" s="18">
        <v>3</v>
      </c>
      <c r="L31" s="14">
        <v>1002</v>
      </c>
      <c r="M31" s="15">
        <v>772</v>
      </c>
      <c r="N31" s="18">
        <v>761</v>
      </c>
      <c r="O31" s="35">
        <f t="shared" si="17"/>
        <v>0</v>
      </c>
      <c r="P31" s="20">
        <f t="shared" si="18"/>
        <v>1</v>
      </c>
      <c r="Q31" s="20">
        <f t="shared" si="12"/>
        <v>3</v>
      </c>
      <c r="R31" s="20">
        <f t="shared" si="19"/>
        <v>0.25</v>
      </c>
      <c r="S31" s="20">
        <f t="shared" si="13"/>
        <v>1</v>
      </c>
      <c r="T31" s="20">
        <f t="shared" si="14"/>
        <v>0</v>
      </c>
      <c r="U31" s="22">
        <f t="shared" si="15"/>
        <v>0</v>
      </c>
      <c r="V31" s="438">
        <f t="shared" si="20"/>
        <v>0.6363636363636364</v>
      </c>
      <c r="W31" s="30">
        <v>0.2727272727272727</v>
      </c>
      <c r="X31" s="31">
        <v>0.2727272727272727</v>
      </c>
      <c r="Y31" s="515">
        <v>1.02</v>
      </c>
      <c r="Z31" s="20">
        <v>0.79</v>
      </c>
      <c r="AA31" s="22">
        <v>0.77</v>
      </c>
    </row>
    <row r="32" spans="1:27" s="60" customFormat="1" ht="18" customHeight="1">
      <c r="A32" s="50" t="s">
        <v>7</v>
      </c>
      <c r="B32" s="14">
        <v>0</v>
      </c>
      <c r="C32" s="17">
        <v>1</v>
      </c>
      <c r="D32" s="17">
        <v>1</v>
      </c>
      <c r="E32" s="17">
        <v>2</v>
      </c>
      <c r="F32" s="17">
        <v>0</v>
      </c>
      <c r="G32" s="17">
        <v>0</v>
      </c>
      <c r="H32" s="18">
        <v>0</v>
      </c>
      <c r="I32" s="63">
        <f t="shared" si="16"/>
        <v>4</v>
      </c>
      <c r="J32" s="17">
        <v>2</v>
      </c>
      <c r="K32" s="18">
        <v>3</v>
      </c>
      <c r="L32" s="14">
        <v>889</v>
      </c>
      <c r="M32" s="15">
        <v>765</v>
      </c>
      <c r="N32" s="18">
        <v>752</v>
      </c>
      <c r="O32" s="35">
        <f t="shared" si="17"/>
        <v>0</v>
      </c>
      <c r="P32" s="20">
        <f t="shared" si="18"/>
        <v>0.5</v>
      </c>
      <c r="Q32" s="20">
        <f t="shared" si="12"/>
        <v>1</v>
      </c>
      <c r="R32" s="20">
        <f t="shared" si="19"/>
        <v>0.5</v>
      </c>
      <c r="S32" s="20">
        <f t="shared" si="13"/>
        <v>0</v>
      </c>
      <c r="T32" s="20">
        <f t="shared" si="14"/>
        <v>0</v>
      </c>
      <c r="U32" s="22">
        <f t="shared" si="15"/>
        <v>0</v>
      </c>
      <c r="V32" s="438">
        <f t="shared" si="20"/>
        <v>0.36363636363636365</v>
      </c>
      <c r="W32" s="30">
        <v>0.18181818181818182</v>
      </c>
      <c r="X32" s="31">
        <v>0.2727272727272727</v>
      </c>
      <c r="Y32" s="515">
        <v>0.9</v>
      </c>
      <c r="Z32" s="20">
        <v>0.78</v>
      </c>
      <c r="AA32" s="22">
        <v>0.77</v>
      </c>
    </row>
    <row r="33" spans="1:27" s="60" customFormat="1" ht="18" customHeight="1">
      <c r="A33" s="50" t="s">
        <v>8</v>
      </c>
      <c r="B33" s="14">
        <v>0</v>
      </c>
      <c r="C33" s="17">
        <v>1</v>
      </c>
      <c r="D33" s="17">
        <v>3</v>
      </c>
      <c r="E33" s="17">
        <v>2</v>
      </c>
      <c r="F33" s="17">
        <v>0</v>
      </c>
      <c r="G33" s="17">
        <v>1</v>
      </c>
      <c r="H33" s="18">
        <v>0</v>
      </c>
      <c r="I33" s="63">
        <f t="shared" si="16"/>
        <v>7</v>
      </c>
      <c r="J33" s="17">
        <v>1</v>
      </c>
      <c r="K33" s="18">
        <v>6</v>
      </c>
      <c r="L33" s="14">
        <v>839</v>
      </c>
      <c r="M33" s="15">
        <v>768</v>
      </c>
      <c r="N33" s="18">
        <v>706</v>
      </c>
      <c r="O33" s="35">
        <f t="shared" si="17"/>
        <v>0</v>
      </c>
      <c r="P33" s="20">
        <f t="shared" si="18"/>
        <v>0.5</v>
      </c>
      <c r="Q33" s="20">
        <f t="shared" si="12"/>
        <v>3</v>
      </c>
      <c r="R33" s="20">
        <f t="shared" si="19"/>
        <v>0.5</v>
      </c>
      <c r="S33" s="20">
        <f t="shared" si="13"/>
        <v>0</v>
      </c>
      <c r="T33" s="20">
        <f t="shared" si="14"/>
        <v>1</v>
      </c>
      <c r="U33" s="22">
        <f t="shared" si="15"/>
        <v>0</v>
      </c>
      <c r="V33" s="438">
        <f t="shared" si="20"/>
        <v>0.6363636363636364</v>
      </c>
      <c r="W33" s="30">
        <v>0.09090909090909091</v>
      </c>
      <c r="X33" s="31">
        <v>0.5454545454545454</v>
      </c>
      <c r="Y33" s="515">
        <v>0.85</v>
      </c>
      <c r="Z33" s="20">
        <v>0.78</v>
      </c>
      <c r="AA33" s="22">
        <v>0.72</v>
      </c>
    </row>
    <row r="34" spans="1:27" s="60" customFormat="1" ht="18" customHeight="1">
      <c r="A34" s="50" t="s">
        <v>9</v>
      </c>
      <c r="B34" s="14">
        <v>0</v>
      </c>
      <c r="C34" s="17">
        <v>4</v>
      </c>
      <c r="D34" s="17">
        <v>1</v>
      </c>
      <c r="E34" s="17">
        <v>0</v>
      </c>
      <c r="F34" s="17">
        <v>1</v>
      </c>
      <c r="G34" s="17">
        <v>0</v>
      </c>
      <c r="H34" s="18">
        <v>0</v>
      </c>
      <c r="I34" s="63">
        <f t="shared" si="16"/>
        <v>6</v>
      </c>
      <c r="J34" s="17">
        <v>0</v>
      </c>
      <c r="K34" s="18">
        <v>4</v>
      </c>
      <c r="L34" s="14">
        <v>920</v>
      </c>
      <c r="M34" s="15">
        <v>864</v>
      </c>
      <c r="N34" s="18">
        <v>663</v>
      </c>
      <c r="O34" s="35">
        <f t="shared" si="17"/>
        <v>0</v>
      </c>
      <c r="P34" s="20">
        <f t="shared" si="18"/>
        <v>2</v>
      </c>
      <c r="Q34" s="20">
        <f t="shared" si="12"/>
        <v>1</v>
      </c>
      <c r="R34" s="20">
        <f t="shared" si="19"/>
        <v>0</v>
      </c>
      <c r="S34" s="20">
        <f t="shared" si="13"/>
        <v>1</v>
      </c>
      <c r="T34" s="20">
        <f t="shared" si="14"/>
        <v>0</v>
      </c>
      <c r="U34" s="22">
        <f t="shared" si="15"/>
        <v>0</v>
      </c>
      <c r="V34" s="438">
        <f t="shared" si="20"/>
        <v>0.5454545454545454</v>
      </c>
      <c r="W34" s="30">
        <v>0</v>
      </c>
      <c r="X34" s="31">
        <v>0.36363636363636365</v>
      </c>
      <c r="Y34" s="515">
        <v>0.94</v>
      </c>
      <c r="Z34" s="20">
        <v>0.88</v>
      </c>
      <c r="AA34" s="22">
        <v>0.68</v>
      </c>
    </row>
    <row r="35" spans="1:27" s="60" customFormat="1" ht="18" customHeight="1">
      <c r="A35" s="50" t="s">
        <v>10</v>
      </c>
      <c r="B35" s="14">
        <v>0</v>
      </c>
      <c r="C35" s="17">
        <v>1</v>
      </c>
      <c r="D35" s="17">
        <v>0</v>
      </c>
      <c r="E35" s="17">
        <v>1</v>
      </c>
      <c r="F35" s="17">
        <v>1</v>
      </c>
      <c r="G35" s="17">
        <v>0</v>
      </c>
      <c r="H35" s="18">
        <v>0</v>
      </c>
      <c r="I35" s="63">
        <f t="shared" si="16"/>
        <v>3</v>
      </c>
      <c r="J35" s="17">
        <v>5</v>
      </c>
      <c r="K35" s="18">
        <v>1</v>
      </c>
      <c r="L35" s="14">
        <v>906</v>
      </c>
      <c r="M35" s="15">
        <v>789</v>
      </c>
      <c r="N35" s="18">
        <v>588</v>
      </c>
      <c r="O35" s="35">
        <f t="shared" si="17"/>
        <v>0</v>
      </c>
      <c r="P35" s="20">
        <f t="shared" si="18"/>
        <v>0.5</v>
      </c>
      <c r="Q35" s="20">
        <f t="shared" si="12"/>
        <v>0</v>
      </c>
      <c r="R35" s="20">
        <f t="shared" si="19"/>
        <v>0.25</v>
      </c>
      <c r="S35" s="20">
        <f t="shared" si="13"/>
        <v>1</v>
      </c>
      <c r="T35" s="20">
        <f t="shared" si="14"/>
        <v>0</v>
      </c>
      <c r="U35" s="22">
        <f t="shared" si="15"/>
        <v>0</v>
      </c>
      <c r="V35" s="438">
        <f t="shared" si="20"/>
        <v>0.2727272727272727</v>
      </c>
      <c r="W35" s="30">
        <v>0.45454545454545453</v>
      </c>
      <c r="X35" s="31">
        <v>0.09090909090909091</v>
      </c>
      <c r="Y35" s="515">
        <v>0.92</v>
      </c>
      <c r="Z35" s="20">
        <v>0.8</v>
      </c>
      <c r="AA35" s="22">
        <v>0.6</v>
      </c>
    </row>
    <row r="36" spans="1:27" s="60" customFormat="1" ht="18" customHeight="1">
      <c r="A36" s="51" t="s">
        <v>11</v>
      </c>
      <c r="B36" s="82">
        <v>0</v>
      </c>
      <c r="C36" s="23">
        <v>1</v>
      </c>
      <c r="D36" s="23">
        <v>2</v>
      </c>
      <c r="E36" s="23">
        <v>3</v>
      </c>
      <c r="F36" s="23">
        <v>1</v>
      </c>
      <c r="G36" s="23">
        <v>0</v>
      </c>
      <c r="H36" s="24">
        <v>1</v>
      </c>
      <c r="I36" s="436">
        <f t="shared" si="16"/>
        <v>8</v>
      </c>
      <c r="J36" s="23">
        <v>5</v>
      </c>
      <c r="K36" s="24">
        <v>3</v>
      </c>
      <c r="L36" s="82">
        <v>890</v>
      </c>
      <c r="M36" s="89">
        <v>736</v>
      </c>
      <c r="N36" s="24">
        <v>678</v>
      </c>
      <c r="O36" s="91">
        <f t="shared" si="17"/>
        <v>0</v>
      </c>
      <c r="P36" s="26">
        <f t="shared" si="18"/>
        <v>0.5</v>
      </c>
      <c r="Q36" s="26">
        <f t="shared" si="12"/>
        <v>2</v>
      </c>
      <c r="R36" s="26">
        <f t="shared" si="19"/>
        <v>0.75</v>
      </c>
      <c r="S36" s="26">
        <f t="shared" si="13"/>
        <v>1</v>
      </c>
      <c r="T36" s="26">
        <f t="shared" si="14"/>
        <v>0</v>
      </c>
      <c r="U36" s="29">
        <f t="shared" si="15"/>
        <v>1</v>
      </c>
      <c r="V36" s="439">
        <f t="shared" si="20"/>
        <v>0.7272727272727273</v>
      </c>
      <c r="W36" s="32">
        <v>0.45454545454545453</v>
      </c>
      <c r="X36" s="33">
        <v>0.2727272727272727</v>
      </c>
      <c r="Y36" s="516">
        <v>0.91</v>
      </c>
      <c r="Z36" s="26">
        <v>0.75</v>
      </c>
      <c r="AA36" s="29">
        <v>0.69</v>
      </c>
    </row>
    <row r="37" spans="1:27" s="60" customFormat="1" ht="21" customHeight="1">
      <c r="A37" s="323" t="s">
        <v>20</v>
      </c>
      <c r="B37" s="7">
        <f aca="true" t="shared" si="21" ref="B37:I37">SUM(B25:B36)</f>
        <v>0</v>
      </c>
      <c r="C37" s="8">
        <f t="shared" si="21"/>
        <v>19</v>
      </c>
      <c r="D37" s="8">
        <f t="shared" si="21"/>
        <v>17</v>
      </c>
      <c r="E37" s="8">
        <f t="shared" si="21"/>
        <v>11</v>
      </c>
      <c r="F37" s="8">
        <f t="shared" si="21"/>
        <v>5</v>
      </c>
      <c r="G37" s="8">
        <f t="shared" si="21"/>
        <v>3</v>
      </c>
      <c r="H37" s="46">
        <f t="shared" si="21"/>
        <v>2</v>
      </c>
      <c r="I37" s="7">
        <f t="shared" si="21"/>
        <v>57</v>
      </c>
      <c r="J37" s="8">
        <v>37</v>
      </c>
      <c r="K37" s="94">
        <v>35</v>
      </c>
      <c r="L37" s="7">
        <v>10399</v>
      </c>
      <c r="M37" s="190">
        <v>8474</v>
      </c>
      <c r="N37" s="46">
        <v>8205</v>
      </c>
      <c r="O37" s="96">
        <f aca="true" t="shared" si="22" ref="O37:U37">SUM(O25:O36)</f>
        <v>0</v>
      </c>
      <c r="P37" s="66">
        <f t="shared" si="22"/>
        <v>9.5</v>
      </c>
      <c r="Q37" s="66">
        <f t="shared" si="22"/>
        <v>17</v>
      </c>
      <c r="R37" s="66">
        <f t="shared" si="22"/>
        <v>2.75</v>
      </c>
      <c r="S37" s="66">
        <f t="shared" si="22"/>
        <v>5</v>
      </c>
      <c r="T37" s="66">
        <f t="shared" si="22"/>
        <v>3</v>
      </c>
      <c r="U37" s="43">
        <f t="shared" si="22"/>
        <v>2</v>
      </c>
      <c r="V37" s="67">
        <f>SUM(V25:V36)</f>
        <v>5.181818181818182</v>
      </c>
      <c r="W37" s="10">
        <v>3.36363636363636</v>
      </c>
      <c r="X37" s="44">
        <v>3.2</v>
      </c>
      <c r="Y37" s="431">
        <v>10.58</v>
      </c>
      <c r="Z37" s="10">
        <v>8.64</v>
      </c>
      <c r="AA37" s="11">
        <v>8.35</v>
      </c>
    </row>
    <row r="38" ht="15" customHeight="1"/>
    <row r="61" spans="8:25" ht="14.25">
      <c r="H61" s="108"/>
      <c r="I61" s="626">
        <v>2020</v>
      </c>
      <c r="J61" s="630">
        <v>2019</v>
      </c>
      <c r="K61" s="624">
        <v>2018</v>
      </c>
      <c r="L61" s="626">
        <v>2020</v>
      </c>
      <c r="M61" s="650">
        <v>2019</v>
      </c>
      <c r="T61" s="72"/>
      <c r="U61" s="71"/>
      <c r="V61" s="626">
        <v>2020</v>
      </c>
      <c r="W61" s="650">
        <v>2019</v>
      </c>
      <c r="X61" s="669">
        <v>2018</v>
      </c>
      <c r="Y61" s="626">
        <v>2020</v>
      </c>
    </row>
    <row r="62" spans="8:25" ht="42">
      <c r="H62" s="113" t="s">
        <v>44</v>
      </c>
      <c r="I62" s="627"/>
      <c r="J62" s="631"/>
      <c r="K62" s="625"/>
      <c r="L62" s="627"/>
      <c r="M62" s="651"/>
      <c r="T62" s="57" t="s">
        <v>43</v>
      </c>
      <c r="U62" s="264" t="s">
        <v>44</v>
      </c>
      <c r="V62" s="627"/>
      <c r="W62" s="651"/>
      <c r="X62" s="670"/>
      <c r="Y62" s="627"/>
    </row>
  </sheetData>
  <sheetProtection/>
  <mergeCells count="49">
    <mergeCell ref="V61:V62"/>
    <mergeCell ref="W61:W62"/>
    <mergeCell ref="X61:X62"/>
    <mergeCell ref="Y61:Y62"/>
    <mergeCell ref="I61:I62"/>
    <mergeCell ref="J61:J62"/>
    <mergeCell ref="K61:K62"/>
    <mergeCell ref="L61:L62"/>
    <mergeCell ref="M61:M62"/>
    <mergeCell ref="Y22:AA22"/>
    <mergeCell ref="O21:AA21"/>
    <mergeCell ref="V3:X3"/>
    <mergeCell ref="L3:N3"/>
    <mergeCell ref="O3:U3"/>
    <mergeCell ref="O2:AA2"/>
    <mergeCell ref="Y3:AA3"/>
    <mergeCell ref="B2:N2"/>
    <mergeCell ref="B3:H3"/>
    <mergeCell ref="I3:K3"/>
    <mergeCell ref="B21:N21"/>
    <mergeCell ref="B22:H22"/>
    <mergeCell ref="I22:K22"/>
    <mergeCell ref="L22:N22"/>
    <mergeCell ref="O22:U22"/>
    <mergeCell ref="V22:X22"/>
    <mergeCell ref="I4:I5"/>
    <mergeCell ref="J4:J5"/>
    <mergeCell ref="K4:K5"/>
    <mergeCell ref="L4:L5"/>
    <mergeCell ref="M4:M5"/>
    <mergeCell ref="N4:N5"/>
    <mergeCell ref="V4:V5"/>
    <mergeCell ref="W4:W5"/>
    <mergeCell ref="X4:X5"/>
    <mergeCell ref="Y4:Y5"/>
    <mergeCell ref="Z4:Z5"/>
    <mergeCell ref="AA4:AA5"/>
    <mergeCell ref="I23:I24"/>
    <mergeCell ref="J23:J24"/>
    <mergeCell ref="K23:K24"/>
    <mergeCell ref="L23:L24"/>
    <mergeCell ref="M23:M24"/>
    <mergeCell ref="N23:N24"/>
    <mergeCell ref="V23:V24"/>
    <mergeCell ref="W23:W24"/>
    <mergeCell ref="X23:X24"/>
    <mergeCell ref="Y23:Y24"/>
    <mergeCell ref="Z23:Z24"/>
    <mergeCell ref="AA23:AA24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71" r:id="rId1"/>
  <ignoredErrors>
    <ignoredError sqref="P6:R15 P25:R36 P16:R17" formula="1"/>
    <ignoredError sqref="A6:A17 A25:A36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F76"/>
  <sheetViews>
    <sheetView showGridLines="0" showZero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4.875" style="56" customWidth="1"/>
    <col min="2" max="7" width="5.125" style="5" customWidth="1"/>
    <col min="8" max="10" width="5.625" style="5" customWidth="1"/>
    <col min="11" max="13" width="7.50390625" style="5" customWidth="1"/>
    <col min="14" max="22" width="6.375" style="5" customWidth="1"/>
    <col min="23" max="25" width="6.875" style="5" customWidth="1"/>
    <col min="26" max="26" width="4.125" style="58" customWidth="1"/>
    <col min="27" max="27" width="17.75390625" style="58" customWidth="1"/>
    <col min="28" max="16384" width="9.00390625" style="58" customWidth="1"/>
  </cols>
  <sheetData>
    <row r="1" spans="1:25" s="54" customFormat="1" ht="25.5" customHeight="1">
      <c r="A1" s="12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61" customFormat="1" ht="15.75" customHeight="1">
      <c r="A2" s="55"/>
      <c r="B2" s="709" t="s">
        <v>16</v>
      </c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710"/>
      <c r="N2" s="679" t="s">
        <v>47</v>
      </c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80"/>
    </row>
    <row r="3" spans="1:25" s="61" customFormat="1" ht="15.75" customHeight="1">
      <c r="A3" s="52"/>
      <c r="B3" s="687" t="str">
        <f>'尖圭コンジローマ・淋菌感染症'!B3</f>
        <v>2021年　保健所別</v>
      </c>
      <c r="C3" s="666"/>
      <c r="D3" s="666"/>
      <c r="E3" s="666"/>
      <c r="F3" s="666"/>
      <c r="G3" s="667"/>
      <c r="H3" s="647" t="s">
        <v>13</v>
      </c>
      <c r="I3" s="648"/>
      <c r="J3" s="688"/>
      <c r="K3" s="647" t="s">
        <v>19</v>
      </c>
      <c r="L3" s="648"/>
      <c r="M3" s="668"/>
      <c r="N3" s="665" t="str">
        <f>B3</f>
        <v>2021年　保健所別</v>
      </c>
      <c r="O3" s="666"/>
      <c r="P3" s="666"/>
      <c r="Q3" s="666"/>
      <c r="R3" s="666"/>
      <c r="S3" s="667"/>
      <c r="T3" s="652" t="s">
        <v>17</v>
      </c>
      <c r="U3" s="653"/>
      <c r="V3" s="654"/>
      <c r="W3" s="652" t="s">
        <v>18</v>
      </c>
      <c r="X3" s="653"/>
      <c r="Y3" s="654"/>
    </row>
    <row r="4" spans="1:32" s="61" customFormat="1" ht="6.75" customHeight="1">
      <c r="A4" s="52"/>
      <c r="B4" s="73"/>
      <c r="C4" s="72"/>
      <c r="D4" s="72"/>
      <c r="E4" s="72"/>
      <c r="F4" s="72"/>
      <c r="G4" s="71"/>
      <c r="H4" s="701">
        <f>'尖圭コンジローマ・淋菌感染症'!I4</f>
        <v>2021</v>
      </c>
      <c r="I4" s="703">
        <f>'尖圭コンジローマ・淋菌感染症'!J4</f>
        <v>2020</v>
      </c>
      <c r="J4" s="669">
        <f>'尖圭コンジローマ・淋菌感染症'!K4</f>
        <v>2019</v>
      </c>
      <c r="K4" s="701">
        <f>'尖圭コンジローマ・淋菌感染症'!L4</f>
        <v>2021</v>
      </c>
      <c r="L4" s="650">
        <f>'尖圭コンジローマ・淋菌感染症'!M4</f>
        <v>2020</v>
      </c>
      <c r="M4" s="733">
        <f>'尖圭コンジローマ・淋菌感染症'!N4</f>
        <v>2019</v>
      </c>
      <c r="N4" s="407"/>
      <c r="O4" s="72"/>
      <c r="P4" s="72"/>
      <c r="Q4" s="72"/>
      <c r="R4" s="72"/>
      <c r="S4" s="71"/>
      <c r="T4" s="701">
        <f aca="true" t="shared" si="0" ref="T4:Y4">H4</f>
        <v>2021</v>
      </c>
      <c r="U4" s="650">
        <f t="shared" si="0"/>
        <v>2020</v>
      </c>
      <c r="V4" s="733">
        <f t="shared" si="0"/>
        <v>2019</v>
      </c>
      <c r="W4" s="701">
        <f t="shared" si="0"/>
        <v>2021</v>
      </c>
      <c r="X4" s="703">
        <f t="shared" si="0"/>
        <v>2020</v>
      </c>
      <c r="Y4" s="669">
        <f t="shared" si="0"/>
        <v>2019</v>
      </c>
      <c r="Z4" s="555"/>
      <c r="AA4" s="77"/>
      <c r="AB4" s="77"/>
      <c r="AC4" s="77"/>
      <c r="AD4" s="77"/>
      <c r="AE4" s="77"/>
      <c r="AF4" s="77"/>
    </row>
    <row r="5" spans="1:32" s="62" customFormat="1" ht="60" customHeight="1">
      <c r="A5" s="53" t="s">
        <v>14</v>
      </c>
      <c r="B5" s="74" t="s">
        <v>40</v>
      </c>
      <c r="C5" s="57" t="s">
        <v>49</v>
      </c>
      <c r="D5" s="57" t="s">
        <v>42</v>
      </c>
      <c r="E5" s="57" t="s">
        <v>51</v>
      </c>
      <c r="F5" s="57" t="s">
        <v>43</v>
      </c>
      <c r="G5" s="75" t="s">
        <v>44</v>
      </c>
      <c r="H5" s="702"/>
      <c r="I5" s="704"/>
      <c r="J5" s="670"/>
      <c r="K5" s="702"/>
      <c r="L5" s="651"/>
      <c r="M5" s="734"/>
      <c r="N5" s="265" t="s">
        <v>40</v>
      </c>
      <c r="O5" s="57" t="s">
        <v>49</v>
      </c>
      <c r="P5" s="57" t="s">
        <v>42</v>
      </c>
      <c r="Q5" s="57" t="s">
        <v>51</v>
      </c>
      <c r="R5" s="57" t="s">
        <v>43</v>
      </c>
      <c r="S5" s="75" t="s">
        <v>44</v>
      </c>
      <c r="T5" s="702"/>
      <c r="U5" s="651"/>
      <c r="V5" s="734"/>
      <c r="W5" s="702"/>
      <c r="X5" s="704"/>
      <c r="Y5" s="670"/>
      <c r="Z5" s="554"/>
      <c r="AA5" s="80"/>
      <c r="AB5" s="80"/>
      <c r="AC5" s="80"/>
      <c r="AD5" s="80"/>
      <c r="AE5" s="80"/>
      <c r="AF5" s="80"/>
    </row>
    <row r="6" spans="1:32" s="42" customFormat="1" ht="15.75" customHeight="1">
      <c r="A6" s="49" t="s">
        <v>0</v>
      </c>
      <c r="B6" s="36">
        <v>6</v>
      </c>
      <c r="C6" s="37">
        <v>1</v>
      </c>
      <c r="D6" s="37"/>
      <c r="E6" s="37">
        <v>2</v>
      </c>
      <c r="F6" s="37">
        <v>1</v>
      </c>
      <c r="G6" s="38">
        <v>2</v>
      </c>
      <c r="H6" s="64">
        <f>SUM(B6:G6)</f>
        <v>12</v>
      </c>
      <c r="I6" s="37">
        <v>8</v>
      </c>
      <c r="J6" s="38">
        <v>9</v>
      </c>
      <c r="K6" s="514">
        <v>1319</v>
      </c>
      <c r="L6" s="13">
        <v>1371</v>
      </c>
      <c r="M6" s="84">
        <v>1418</v>
      </c>
      <c r="N6" s="2">
        <f aca="true" t="shared" si="1" ref="N6:S6">B6/1</f>
        <v>6</v>
      </c>
      <c r="O6" s="34">
        <f t="shared" si="1"/>
        <v>1</v>
      </c>
      <c r="P6" s="34">
        <f t="shared" si="1"/>
        <v>0</v>
      </c>
      <c r="Q6" s="34">
        <f t="shared" si="1"/>
        <v>2</v>
      </c>
      <c r="R6" s="34">
        <f t="shared" si="1"/>
        <v>1</v>
      </c>
      <c r="S6" s="34">
        <f t="shared" si="1"/>
        <v>2</v>
      </c>
      <c r="T6" s="437">
        <f>H6/6</f>
        <v>2</v>
      </c>
      <c r="U6" s="41">
        <v>1.3333333333333333</v>
      </c>
      <c r="V6" s="68">
        <v>1.5</v>
      </c>
      <c r="W6" s="69">
        <v>2.75</v>
      </c>
      <c r="X6" s="85">
        <v>2.86</v>
      </c>
      <c r="Y6" s="65">
        <v>2.94</v>
      </c>
      <c r="AA6" s="78"/>
      <c r="AB6" s="78"/>
      <c r="AC6" s="78"/>
      <c r="AD6" s="78"/>
      <c r="AE6" s="78"/>
      <c r="AF6" s="78"/>
    </row>
    <row r="7" spans="1:32" s="42" customFormat="1" ht="15.75" customHeight="1">
      <c r="A7" s="50" t="s">
        <v>1</v>
      </c>
      <c r="B7" s="63">
        <v>1</v>
      </c>
      <c r="C7" s="40"/>
      <c r="D7" s="40">
        <v>1</v>
      </c>
      <c r="E7" s="40"/>
      <c r="F7" s="40">
        <v>3</v>
      </c>
      <c r="G7" s="45">
        <v>1</v>
      </c>
      <c r="H7" s="63">
        <f aca="true" t="shared" si="2" ref="H7:H17">SUM(B7:G7)</f>
        <v>6</v>
      </c>
      <c r="I7" s="40">
        <v>10</v>
      </c>
      <c r="J7" s="45">
        <v>6</v>
      </c>
      <c r="K7" s="135">
        <v>1169</v>
      </c>
      <c r="L7" s="15">
        <v>1272</v>
      </c>
      <c r="M7" s="86">
        <v>1271</v>
      </c>
      <c r="N7" s="35">
        <f aca="true" t="shared" si="3" ref="N7:N17">B7/1</f>
        <v>1</v>
      </c>
      <c r="O7" s="20">
        <f>C7/1</f>
        <v>0</v>
      </c>
      <c r="P7" s="20">
        <f>D7/1</f>
        <v>1</v>
      </c>
      <c r="Q7" s="20">
        <f>E7/1</f>
        <v>0</v>
      </c>
      <c r="R7" s="20">
        <f>F7/1</f>
        <v>3</v>
      </c>
      <c r="S7" s="20">
        <f>G7/1</f>
        <v>1</v>
      </c>
      <c r="T7" s="438">
        <f aca="true" t="shared" si="4" ref="T7:T17">H7/6</f>
        <v>1</v>
      </c>
      <c r="U7" s="30">
        <v>1.6666666666666667</v>
      </c>
      <c r="V7" s="31">
        <v>1</v>
      </c>
      <c r="W7" s="16">
        <v>2.44</v>
      </c>
      <c r="X7" s="87">
        <v>2.66</v>
      </c>
      <c r="Y7" s="22">
        <v>2.64</v>
      </c>
      <c r="AA7" s="78"/>
      <c r="AB7" s="78"/>
      <c r="AC7" s="78"/>
      <c r="AD7" s="78"/>
      <c r="AE7" s="78"/>
      <c r="AF7" s="78"/>
    </row>
    <row r="8" spans="1:32" s="42" customFormat="1" ht="15.75" customHeight="1">
      <c r="A8" s="50" t="s">
        <v>2</v>
      </c>
      <c r="B8" s="63">
        <v>4</v>
      </c>
      <c r="C8" s="40"/>
      <c r="D8" s="40"/>
      <c r="E8" s="40">
        <v>2</v>
      </c>
      <c r="F8" s="40">
        <v>1</v>
      </c>
      <c r="G8" s="45">
        <v>1</v>
      </c>
      <c r="H8" s="63">
        <f t="shared" si="2"/>
        <v>8</v>
      </c>
      <c r="I8" s="40">
        <v>7</v>
      </c>
      <c r="J8" s="45">
        <v>13</v>
      </c>
      <c r="K8" s="14">
        <v>1311</v>
      </c>
      <c r="L8" s="15">
        <v>1229</v>
      </c>
      <c r="M8" s="86">
        <v>1306</v>
      </c>
      <c r="N8" s="35">
        <f t="shared" si="3"/>
        <v>4</v>
      </c>
      <c r="O8" s="20">
        <f aca="true" t="shared" si="5" ref="O8:O17">C8/1</f>
        <v>0</v>
      </c>
      <c r="P8" s="20">
        <f aca="true" t="shared" si="6" ref="P8:P17">D8/1</f>
        <v>0</v>
      </c>
      <c r="Q8" s="20">
        <f aca="true" t="shared" si="7" ref="Q8:Q17">E8/1</f>
        <v>2</v>
      </c>
      <c r="R8" s="20">
        <f aca="true" t="shared" si="8" ref="R8:R17">F8/1</f>
        <v>1</v>
      </c>
      <c r="S8" s="20">
        <f aca="true" t="shared" si="9" ref="S8:S17">G8/1</f>
        <v>1</v>
      </c>
      <c r="T8" s="438">
        <f t="shared" si="4"/>
        <v>1.3333333333333333</v>
      </c>
      <c r="U8" s="30">
        <v>1.1666666666666667</v>
      </c>
      <c r="V8" s="31">
        <v>2.1666666666666665</v>
      </c>
      <c r="W8" s="16">
        <v>2.73</v>
      </c>
      <c r="X8" s="87">
        <v>2.57</v>
      </c>
      <c r="Y8" s="22">
        <v>2.72</v>
      </c>
      <c r="AA8" s="78"/>
      <c r="AB8" s="78"/>
      <c r="AC8" s="78"/>
      <c r="AD8" s="78"/>
      <c r="AE8" s="78"/>
      <c r="AF8" s="78"/>
    </row>
    <row r="9" spans="1:32" s="42" customFormat="1" ht="15.75" customHeight="1">
      <c r="A9" s="50" t="s">
        <v>3</v>
      </c>
      <c r="B9" s="63"/>
      <c r="C9" s="40"/>
      <c r="D9" s="40"/>
      <c r="E9" s="40">
        <v>1</v>
      </c>
      <c r="F9" s="40">
        <v>4</v>
      </c>
      <c r="G9" s="45">
        <v>2</v>
      </c>
      <c r="H9" s="63">
        <f t="shared" si="2"/>
        <v>7</v>
      </c>
      <c r="I9" s="40">
        <v>12</v>
      </c>
      <c r="J9" s="45">
        <v>6</v>
      </c>
      <c r="K9" s="14">
        <v>1147</v>
      </c>
      <c r="L9" s="15">
        <v>1131</v>
      </c>
      <c r="M9" s="86">
        <v>1340</v>
      </c>
      <c r="N9" s="35">
        <f t="shared" si="3"/>
        <v>0</v>
      </c>
      <c r="O9" s="20">
        <f t="shared" si="5"/>
        <v>0</v>
      </c>
      <c r="P9" s="20">
        <f t="shared" si="6"/>
        <v>0</v>
      </c>
      <c r="Q9" s="20">
        <f t="shared" si="7"/>
        <v>1</v>
      </c>
      <c r="R9" s="20">
        <f t="shared" si="8"/>
        <v>4</v>
      </c>
      <c r="S9" s="20">
        <f t="shared" si="9"/>
        <v>2</v>
      </c>
      <c r="T9" s="438">
        <f t="shared" si="4"/>
        <v>1.1666666666666667</v>
      </c>
      <c r="U9" s="30">
        <v>2</v>
      </c>
      <c r="V9" s="31">
        <v>1</v>
      </c>
      <c r="W9" s="16">
        <v>2.39</v>
      </c>
      <c r="X9" s="87">
        <v>2.36</v>
      </c>
      <c r="Y9" s="22">
        <v>2.79</v>
      </c>
      <c r="AA9" s="78"/>
      <c r="AB9" s="78"/>
      <c r="AC9" s="78"/>
      <c r="AD9" s="78"/>
      <c r="AE9" s="78"/>
      <c r="AF9" s="78"/>
    </row>
    <row r="10" spans="1:32" s="42" customFormat="1" ht="15.75" customHeight="1">
      <c r="A10" s="50" t="s">
        <v>4</v>
      </c>
      <c r="B10" s="63">
        <v>2</v>
      </c>
      <c r="C10" s="40"/>
      <c r="D10" s="40"/>
      <c r="E10" s="40"/>
      <c r="F10" s="40"/>
      <c r="G10" s="45">
        <v>1</v>
      </c>
      <c r="H10" s="63">
        <f t="shared" si="2"/>
        <v>3</v>
      </c>
      <c r="I10" s="40">
        <v>11</v>
      </c>
      <c r="J10" s="45">
        <v>9</v>
      </c>
      <c r="K10" s="14">
        <v>1101</v>
      </c>
      <c r="L10" s="15">
        <v>1193</v>
      </c>
      <c r="M10" s="86">
        <v>1316</v>
      </c>
      <c r="N10" s="35">
        <f t="shared" si="3"/>
        <v>2</v>
      </c>
      <c r="O10" s="20">
        <f t="shared" si="5"/>
        <v>0</v>
      </c>
      <c r="P10" s="20">
        <f t="shared" si="6"/>
        <v>0</v>
      </c>
      <c r="Q10" s="20">
        <f t="shared" si="7"/>
        <v>0</v>
      </c>
      <c r="R10" s="20">
        <f t="shared" si="8"/>
        <v>0</v>
      </c>
      <c r="S10" s="20">
        <f t="shared" si="9"/>
        <v>1</v>
      </c>
      <c r="T10" s="438">
        <f t="shared" si="4"/>
        <v>0.5</v>
      </c>
      <c r="U10" s="30">
        <v>1.8333333333333333</v>
      </c>
      <c r="V10" s="31">
        <v>1.5</v>
      </c>
      <c r="W10" s="16">
        <v>2.29</v>
      </c>
      <c r="X10" s="87">
        <v>2.49</v>
      </c>
      <c r="Y10" s="22">
        <v>2.74</v>
      </c>
      <c r="AA10" s="78"/>
      <c r="AB10" s="78"/>
      <c r="AC10" s="81"/>
      <c r="AD10" s="78"/>
      <c r="AE10" s="78"/>
      <c r="AF10" s="78"/>
    </row>
    <row r="11" spans="1:32" s="3" customFormat="1" ht="15.75" customHeight="1">
      <c r="A11" s="50" t="s">
        <v>5</v>
      </c>
      <c r="B11" s="14">
        <v>1</v>
      </c>
      <c r="C11" s="17"/>
      <c r="D11" s="17"/>
      <c r="E11" s="17"/>
      <c r="F11" s="17">
        <v>2</v>
      </c>
      <c r="G11" s="18">
        <v>2</v>
      </c>
      <c r="H11" s="63">
        <f t="shared" si="2"/>
        <v>5</v>
      </c>
      <c r="I11" s="17">
        <v>11</v>
      </c>
      <c r="J11" s="18">
        <v>13</v>
      </c>
      <c r="K11" s="14">
        <v>1194</v>
      </c>
      <c r="L11" s="15">
        <v>1259</v>
      </c>
      <c r="M11" s="86">
        <v>1287</v>
      </c>
      <c r="N11" s="35">
        <f t="shared" si="3"/>
        <v>1</v>
      </c>
      <c r="O11" s="20">
        <f t="shared" si="5"/>
        <v>0</v>
      </c>
      <c r="P11" s="20">
        <f t="shared" si="6"/>
        <v>0</v>
      </c>
      <c r="Q11" s="20">
        <f t="shared" si="7"/>
        <v>0</v>
      </c>
      <c r="R11" s="20">
        <f t="shared" si="8"/>
        <v>2</v>
      </c>
      <c r="S11" s="20">
        <f t="shared" si="9"/>
        <v>2</v>
      </c>
      <c r="T11" s="438">
        <f t="shared" si="4"/>
        <v>0.8333333333333334</v>
      </c>
      <c r="U11" s="30">
        <v>1.8333333333333333</v>
      </c>
      <c r="V11" s="31">
        <v>2.1666666666666665</v>
      </c>
      <c r="W11" s="16">
        <v>2.49</v>
      </c>
      <c r="X11" s="87">
        <v>2.62</v>
      </c>
      <c r="Y11" s="22">
        <v>2.68</v>
      </c>
      <c r="AA11" s="78"/>
      <c r="AB11" s="78"/>
      <c r="AC11" s="78"/>
      <c r="AD11" s="78"/>
      <c r="AE11" s="81"/>
      <c r="AF11" s="78"/>
    </row>
    <row r="12" spans="1:32" s="3" customFormat="1" ht="15.75" customHeight="1">
      <c r="A12" s="50" t="s">
        <v>6</v>
      </c>
      <c r="B12" s="14"/>
      <c r="C12" s="17"/>
      <c r="D12" s="17">
        <v>1</v>
      </c>
      <c r="E12" s="17"/>
      <c r="F12" s="17">
        <v>4</v>
      </c>
      <c r="G12" s="18"/>
      <c r="H12" s="63">
        <f t="shared" si="2"/>
        <v>5</v>
      </c>
      <c r="I12" s="17">
        <v>11</v>
      </c>
      <c r="J12" s="18">
        <v>7</v>
      </c>
      <c r="K12" s="14">
        <v>1219</v>
      </c>
      <c r="L12" s="15">
        <v>1282</v>
      </c>
      <c r="M12" s="86">
        <v>1396</v>
      </c>
      <c r="N12" s="35">
        <f t="shared" si="3"/>
        <v>0</v>
      </c>
      <c r="O12" s="20">
        <f t="shared" si="5"/>
        <v>0</v>
      </c>
      <c r="P12" s="20">
        <f t="shared" si="6"/>
        <v>1</v>
      </c>
      <c r="Q12" s="20">
        <f t="shared" si="7"/>
        <v>0</v>
      </c>
      <c r="R12" s="20">
        <f t="shared" si="8"/>
        <v>4</v>
      </c>
      <c r="S12" s="20">
        <f t="shared" si="9"/>
        <v>0</v>
      </c>
      <c r="T12" s="438">
        <f t="shared" si="4"/>
        <v>0.8333333333333334</v>
      </c>
      <c r="U12" s="30">
        <v>1.8333333333333333</v>
      </c>
      <c r="V12" s="31">
        <v>1.1666666666666667</v>
      </c>
      <c r="W12" s="16">
        <v>2.54</v>
      </c>
      <c r="X12" s="87">
        <v>2.67</v>
      </c>
      <c r="Y12" s="22">
        <v>2.91</v>
      </c>
      <c r="AA12" s="78"/>
      <c r="AB12" s="78"/>
      <c r="AC12" s="78"/>
      <c r="AD12" s="78"/>
      <c r="AE12" s="78"/>
      <c r="AF12" s="81"/>
    </row>
    <row r="13" spans="1:32" s="3" customFormat="1" ht="15.75" customHeight="1">
      <c r="A13" s="50" t="s">
        <v>7</v>
      </c>
      <c r="B13" s="14">
        <v>3</v>
      </c>
      <c r="C13" s="17"/>
      <c r="D13" s="17"/>
      <c r="E13" s="17">
        <v>2</v>
      </c>
      <c r="F13" s="17">
        <v>2</v>
      </c>
      <c r="G13" s="18"/>
      <c r="H13" s="63">
        <f t="shared" si="2"/>
        <v>7</v>
      </c>
      <c r="I13" s="17">
        <v>13</v>
      </c>
      <c r="J13" s="18">
        <v>12</v>
      </c>
      <c r="K13" s="14">
        <v>1250</v>
      </c>
      <c r="L13" s="15">
        <v>1237</v>
      </c>
      <c r="M13" s="86">
        <v>1493</v>
      </c>
      <c r="N13" s="35">
        <f t="shared" si="3"/>
        <v>3</v>
      </c>
      <c r="O13" s="20">
        <f t="shared" si="5"/>
        <v>0</v>
      </c>
      <c r="P13" s="20">
        <f t="shared" si="6"/>
        <v>0</v>
      </c>
      <c r="Q13" s="20">
        <f t="shared" si="7"/>
        <v>2</v>
      </c>
      <c r="R13" s="20">
        <f t="shared" si="8"/>
        <v>2</v>
      </c>
      <c r="S13" s="20">
        <f t="shared" si="9"/>
        <v>0</v>
      </c>
      <c r="T13" s="438">
        <f t="shared" si="4"/>
        <v>1.1666666666666667</v>
      </c>
      <c r="U13" s="30">
        <v>2.1666666666666665</v>
      </c>
      <c r="V13" s="31">
        <v>2</v>
      </c>
      <c r="W13" s="16">
        <v>2.61</v>
      </c>
      <c r="X13" s="87">
        <v>2.58</v>
      </c>
      <c r="Y13" s="22">
        <v>3.11</v>
      </c>
      <c r="AA13" s="78"/>
      <c r="AB13" s="78"/>
      <c r="AC13" s="81"/>
      <c r="AD13" s="78"/>
      <c r="AE13" s="78"/>
      <c r="AF13" s="78"/>
    </row>
    <row r="14" spans="1:32" s="3" customFormat="1" ht="15.75" customHeight="1">
      <c r="A14" s="50" t="s">
        <v>8</v>
      </c>
      <c r="B14" s="14">
        <v>2</v>
      </c>
      <c r="C14" s="17"/>
      <c r="D14" s="17"/>
      <c r="E14" s="17"/>
      <c r="F14" s="17">
        <v>2</v>
      </c>
      <c r="G14" s="18">
        <v>3</v>
      </c>
      <c r="H14" s="63">
        <f>SUM(B14:G14)</f>
        <v>7</v>
      </c>
      <c r="I14" s="17">
        <v>8</v>
      </c>
      <c r="J14" s="18">
        <v>9</v>
      </c>
      <c r="K14" s="14">
        <v>1192</v>
      </c>
      <c r="L14" s="15">
        <v>1242</v>
      </c>
      <c r="M14" s="86">
        <v>1374</v>
      </c>
      <c r="N14" s="35">
        <f t="shared" si="3"/>
        <v>2</v>
      </c>
      <c r="O14" s="20">
        <f t="shared" si="5"/>
        <v>0</v>
      </c>
      <c r="P14" s="20">
        <f t="shared" si="6"/>
        <v>0</v>
      </c>
      <c r="Q14" s="20">
        <f t="shared" si="7"/>
        <v>0</v>
      </c>
      <c r="R14" s="20">
        <f t="shared" si="8"/>
        <v>2</v>
      </c>
      <c r="S14" s="20">
        <f t="shared" si="9"/>
        <v>3</v>
      </c>
      <c r="T14" s="438">
        <f t="shared" si="4"/>
        <v>1.1666666666666667</v>
      </c>
      <c r="U14" s="30">
        <v>1.3333333333333333</v>
      </c>
      <c r="V14" s="31">
        <v>1.5</v>
      </c>
      <c r="W14" s="16">
        <v>2.49</v>
      </c>
      <c r="X14" s="87">
        <v>2.59</v>
      </c>
      <c r="Y14" s="22">
        <v>2.86</v>
      </c>
      <c r="AA14" s="78"/>
      <c r="AB14" s="78"/>
      <c r="AC14" s="81"/>
      <c r="AD14" s="78"/>
      <c r="AE14" s="78"/>
      <c r="AF14" s="78"/>
    </row>
    <row r="15" spans="1:32" s="3" customFormat="1" ht="15.75" customHeight="1">
      <c r="A15" s="50" t="s">
        <v>9</v>
      </c>
      <c r="B15" s="14">
        <v>3</v>
      </c>
      <c r="C15" s="17">
        <v>1</v>
      </c>
      <c r="D15" s="17"/>
      <c r="E15" s="17">
        <v>3</v>
      </c>
      <c r="F15" s="17">
        <v>4</v>
      </c>
      <c r="G15" s="18">
        <v>3</v>
      </c>
      <c r="H15" s="63">
        <f t="shared" si="2"/>
        <v>14</v>
      </c>
      <c r="I15" s="17">
        <v>4</v>
      </c>
      <c r="J15" s="18">
        <v>5</v>
      </c>
      <c r="K15" s="14">
        <v>1216</v>
      </c>
      <c r="L15" s="15">
        <v>1305</v>
      </c>
      <c r="M15" s="86">
        <v>1393</v>
      </c>
      <c r="N15" s="35">
        <f t="shared" si="3"/>
        <v>3</v>
      </c>
      <c r="O15" s="20">
        <f t="shared" si="5"/>
        <v>1</v>
      </c>
      <c r="P15" s="20">
        <f t="shared" si="6"/>
        <v>0</v>
      </c>
      <c r="Q15" s="20">
        <f t="shared" si="7"/>
        <v>3</v>
      </c>
      <c r="R15" s="20">
        <f t="shared" si="8"/>
        <v>4</v>
      </c>
      <c r="S15" s="20">
        <f t="shared" si="9"/>
        <v>3</v>
      </c>
      <c r="T15" s="438">
        <f t="shared" si="4"/>
        <v>2.3333333333333335</v>
      </c>
      <c r="U15" s="30">
        <v>0.6666666666666666</v>
      </c>
      <c r="V15" s="31">
        <v>0.8333333333333334</v>
      </c>
      <c r="W15" s="16">
        <v>2.53</v>
      </c>
      <c r="X15" s="87">
        <v>2.72</v>
      </c>
      <c r="Y15" s="22">
        <v>2.9</v>
      </c>
      <c r="AA15" s="78"/>
      <c r="AB15" s="78"/>
      <c r="AC15" s="81"/>
      <c r="AD15" s="78"/>
      <c r="AE15" s="81"/>
      <c r="AF15" s="78"/>
    </row>
    <row r="16" spans="1:32" s="3" customFormat="1" ht="15.75" customHeight="1">
      <c r="A16" s="50" t="s">
        <v>10</v>
      </c>
      <c r="B16" s="14"/>
      <c r="C16" s="17"/>
      <c r="D16" s="17"/>
      <c r="E16" s="17"/>
      <c r="F16" s="17"/>
      <c r="G16" s="18"/>
      <c r="H16" s="63">
        <f t="shared" si="2"/>
        <v>0</v>
      </c>
      <c r="I16" s="17">
        <v>6</v>
      </c>
      <c r="J16" s="18">
        <v>14</v>
      </c>
      <c r="K16" s="14">
        <v>1190</v>
      </c>
      <c r="L16" s="15">
        <v>1197</v>
      </c>
      <c r="M16" s="86">
        <v>1347</v>
      </c>
      <c r="N16" s="35">
        <f t="shared" si="3"/>
        <v>0</v>
      </c>
      <c r="O16" s="20">
        <f t="shared" si="5"/>
        <v>0</v>
      </c>
      <c r="P16" s="20">
        <f t="shared" si="6"/>
        <v>0</v>
      </c>
      <c r="Q16" s="20">
        <f t="shared" si="7"/>
        <v>0</v>
      </c>
      <c r="R16" s="20">
        <f t="shared" si="8"/>
        <v>0</v>
      </c>
      <c r="S16" s="20">
        <f t="shared" si="9"/>
        <v>0</v>
      </c>
      <c r="T16" s="438">
        <f t="shared" si="4"/>
        <v>0</v>
      </c>
      <c r="U16" s="30">
        <v>1</v>
      </c>
      <c r="V16" s="31">
        <v>2.3333333333333335</v>
      </c>
      <c r="W16" s="16">
        <v>2.48</v>
      </c>
      <c r="X16" s="87">
        <v>2.49</v>
      </c>
      <c r="Y16" s="22">
        <v>2.81</v>
      </c>
      <c r="AA16" s="78"/>
      <c r="AB16" s="78"/>
      <c r="AC16" s="78"/>
      <c r="AD16" s="78"/>
      <c r="AE16" s="78"/>
      <c r="AF16" s="81"/>
    </row>
    <row r="17" spans="1:32" s="3" customFormat="1" ht="15.75" customHeight="1">
      <c r="A17" s="51" t="s">
        <v>11</v>
      </c>
      <c r="B17" s="82">
        <v>3</v>
      </c>
      <c r="C17" s="23"/>
      <c r="D17" s="23"/>
      <c r="E17" s="23">
        <v>3</v>
      </c>
      <c r="F17" s="23">
        <v>4</v>
      </c>
      <c r="G17" s="88">
        <v>1</v>
      </c>
      <c r="H17" s="436">
        <f t="shared" si="2"/>
        <v>11</v>
      </c>
      <c r="I17" s="23">
        <v>6</v>
      </c>
      <c r="J17" s="24">
        <v>11</v>
      </c>
      <c r="K17" s="135">
        <v>1208</v>
      </c>
      <c r="L17" s="89">
        <v>1222</v>
      </c>
      <c r="M17" s="90">
        <v>1300</v>
      </c>
      <c r="N17" s="91">
        <f t="shared" si="3"/>
        <v>3</v>
      </c>
      <c r="O17" s="20">
        <f t="shared" si="5"/>
        <v>0</v>
      </c>
      <c r="P17" s="20">
        <f t="shared" si="6"/>
        <v>0</v>
      </c>
      <c r="Q17" s="20">
        <f t="shared" si="7"/>
        <v>3</v>
      </c>
      <c r="R17" s="20">
        <f t="shared" si="8"/>
        <v>4</v>
      </c>
      <c r="S17" s="20">
        <f t="shared" si="9"/>
        <v>1</v>
      </c>
      <c r="T17" s="439">
        <f t="shared" si="4"/>
        <v>1.8333333333333333</v>
      </c>
      <c r="U17" s="32">
        <v>1</v>
      </c>
      <c r="V17" s="33">
        <v>1.8333333333333333</v>
      </c>
      <c r="W17" s="28">
        <v>2.52</v>
      </c>
      <c r="X17" s="92">
        <v>2.55</v>
      </c>
      <c r="Y17" s="29">
        <v>2.71</v>
      </c>
      <c r="AA17" s="78"/>
      <c r="AB17" s="78"/>
      <c r="AC17" s="81"/>
      <c r="AD17" s="78"/>
      <c r="AE17" s="78"/>
      <c r="AF17" s="78"/>
    </row>
    <row r="18" spans="1:32" s="3" customFormat="1" ht="21.75" customHeight="1">
      <c r="A18" s="76" t="s">
        <v>20</v>
      </c>
      <c r="B18" s="93">
        <f aca="true" t="shared" si="10" ref="B18:G18">SUM(B6:B17)</f>
        <v>25</v>
      </c>
      <c r="C18" s="46">
        <f t="shared" si="10"/>
        <v>2</v>
      </c>
      <c r="D18" s="46">
        <f t="shared" si="10"/>
        <v>2</v>
      </c>
      <c r="E18" s="8">
        <f t="shared" si="10"/>
        <v>13</v>
      </c>
      <c r="F18" s="46">
        <f t="shared" si="10"/>
        <v>27</v>
      </c>
      <c r="G18" s="94">
        <f t="shared" si="10"/>
        <v>16</v>
      </c>
      <c r="H18" s="7">
        <f>SUM(H6:H17)</f>
        <v>85</v>
      </c>
      <c r="I18" s="8">
        <v>107</v>
      </c>
      <c r="J18" s="46">
        <v>114</v>
      </c>
      <c r="K18" s="7">
        <v>14516</v>
      </c>
      <c r="L18" s="95">
        <v>14940</v>
      </c>
      <c r="M18" s="9">
        <v>16241</v>
      </c>
      <c r="N18" s="96">
        <f aca="true" t="shared" si="11" ref="N18:T18">SUM(N6:N17)</f>
        <v>25</v>
      </c>
      <c r="O18" s="66">
        <f t="shared" si="11"/>
        <v>2</v>
      </c>
      <c r="P18" s="66">
        <f t="shared" si="11"/>
        <v>2</v>
      </c>
      <c r="Q18" s="66">
        <f t="shared" si="11"/>
        <v>13</v>
      </c>
      <c r="R18" s="66">
        <f t="shared" si="11"/>
        <v>27</v>
      </c>
      <c r="S18" s="66">
        <f t="shared" si="11"/>
        <v>16</v>
      </c>
      <c r="T18" s="433">
        <f t="shared" si="11"/>
        <v>14.166666666666666</v>
      </c>
      <c r="U18" s="10">
        <v>17.833333333333336</v>
      </c>
      <c r="V18" s="11">
        <v>18.999999999999996</v>
      </c>
      <c r="W18" s="83">
        <v>30.3</v>
      </c>
      <c r="X18" s="44">
        <v>31.19</v>
      </c>
      <c r="Y18" s="11">
        <v>33.84</v>
      </c>
      <c r="AA18" s="79"/>
      <c r="AB18" s="79"/>
      <c r="AC18" s="79"/>
      <c r="AD18" s="79"/>
      <c r="AE18" s="79"/>
      <c r="AF18" s="79"/>
    </row>
    <row r="19" ht="21.75" customHeight="1">
      <c r="U19" s="508"/>
    </row>
    <row r="20" spans="1:25" ht="25.5" customHeight="1">
      <c r="A20" s="12" t="s">
        <v>38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1:25" ht="16.5" customHeight="1">
      <c r="A21" s="55"/>
      <c r="B21" s="709" t="s">
        <v>16</v>
      </c>
      <c r="C21" s="676"/>
      <c r="D21" s="676"/>
      <c r="E21" s="676"/>
      <c r="F21" s="676"/>
      <c r="G21" s="676"/>
      <c r="H21" s="676"/>
      <c r="I21" s="676"/>
      <c r="J21" s="676"/>
      <c r="K21" s="676"/>
      <c r="L21" s="676"/>
      <c r="M21" s="710"/>
      <c r="N21" s="679" t="s">
        <v>47</v>
      </c>
      <c r="O21" s="676"/>
      <c r="P21" s="676"/>
      <c r="Q21" s="676"/>
      <c r="R21" s="676"/>
      <c r="S21" s="676"/>
      <c r="T21" s="676"/>
      <c r="U21" s="676"/>
      <c r="V21" s="676"/>
      <c r="W21" s="676"/>
      <c r="X21" s="676"/>
      <c r="Y21" s="680"/>
    </row>
    <row r="22" spans="1:25" ht="16.5" customHeight="1">
      <c r="A22" s="52"/>
      <c r="B22" s="687" t="str">
        <f>B3</f>
        <v>2021年　保健所別</v>
      </c>
      <c r="C22" s="666"/>
      <c r="D22" s="666"/>
      <c r="E22" s="666"/>
      <c r="F22" s="666"/>
      <c r="G22" s="667"/>
      <c r="H22" s="647" t="s">
        <v>13</v>
      </c>
      <c r="I22" s="648"/>
      <c r="J22" s="688"/>
      <c r="K22" s="647" t="s">
        <v>19</v>
      </c>
      <c r="L22" s="648"/>
      <c r="M22" s="668"/>
      <c r="N22" s="665" t="str">
        <f>B22</f>
        <v>2021年　保健所別</v>
      </c>
      <c r="O22" s="666"/>
      <c r="P22" s="666"/>
      <c r="Q22" s="666"/>
      <c r="R22" s="666"/>
      <c r="S22" s="667"/>
      <c r="T22" s="652" t="s">
        <v>17</v>
      </c>
      <c r="U22" s="653"/>
      <c r="V22" s="654"/>
      <c r="W22" s="652" t="s">
        <v>18</v>
      </c>
      <c r="X22" s="653"/>
      <c r="Y22" s="654"/>
    </row>
    <row r="23" spans="1:25" s="61" customFormat="1" ht="6.75" customHeight="1">
      <c r="A23" s="52"/>
      <c r="B23" s="73"/>
      <c r="C23" s="72"/>
      <c r="D23" s="72"/>
      <c r="E23" s="72"/>
      <c r="F23" s="72"/>
      <c r="G23" s="71"/>
      <c r="H23" s="626">
        <f aca="true" t="shared" si="12" ref="H23:M23">H4</f>
        <v>2021</v>
      </c>
      <c r="I23" s="713">
        <f t="shared" si="12"/>
        <v>2020</v>
      </c>
      <c r="J23" s="669">
        <f t="shared" si="12"/>
        <v>2019</v>
      </c>
      <c r="K23" s="626">
        <f t="shared" si="12"/>
        <v>2021</v>
      </c>
      <c r="L23" s="650">
        <f t="shared" si="12"/>
        <v>2020</v>
      </c>
      <c r="M23" s="733">
        <f t="shared" si="12"/>
        <v>2019</v>
      </c>
      <c r="N23" s="407"/>
      <c r="O23" s="72"/>
      <c r="P23" s="72"/>
      <c r="Q23" s="72"/>
      <c r="R23" s="72"/>
      <c r="S23" s="71"/>
      <c r="T23" s="626">
        <f aca="true" t="shared" si="13" ref="T23:Y23">H23</f>
        <v>2021</v>
      </c>
      <c r="U23" s="713">
        <f t="shared" si="13"/>
        <v>2020</v>
      </c>
      <c r="V23" s="669">
        <f t="shared" si="13"/>
        <v>2019</v>
      </c>
      <c r="W23" s="701">
        <f t="shared" si="13"/>
        <v>2021</v>
      </c>
      <c r="X23" s="703">
        <f t="shared" si="13"/>
        <v>2020</v>
      </c>
      <c r="Y23" s="669">
        <f t="shared" si="13"/>
        <v>2019</v>
      </c>
    </row>
    <row r="24" spans="1:25" s="62" customFormat="1" ht="60" customHeight="1">
      <c r="A24" s="53" t="s">
        <v>14</v>
      </c>
      <c r="B24" s="74" t="s">
        <v>40</v>
      </c>
      <c r="C24" s="57" t="s">
        <v>49</v>
      </c>
      <c r="D24" s="57" t="s">
        <v>42</v>
      </c>
      <c r="E24" s="57" t="s">
        <v>51</v>
      </c>
      <c r="F24" s="57" t="s">
        <v>43</v>
      </c>
      <c r="G24" s="75" t="s">
        <v>44</v>
      </c>
      <c r="H24" s="627"/>
      <c r="I24" s="714"/>
      <c r="J24" s="670"/>
      <c r="K24" s="627"/>
      <c r="L24" s="651"/>
      <c r="M24" s="734"/>
      <c r="N24" s="265" t="s">
        <v>40</v>
      </c>
      <c r="O24" s="57" t="s">
        <v>49</v>
      </c>
      <c r="P24" s="57" t="s">
        <v>42</v>
      </c>
      <c r="Q24" s="57" t="s">
        <v>51</v>
      </c>
      <c r="R24" s="57" t="s">
        <v>43</v>
      </c>
      <c r="S24" s="75" t="s">
        <v>44</v>
      </c>
      <c r="T24" s="627"/>
      <c r="U24" s="714"/>
      <c r="V24" s="670"/>
      <c r="W24" s="702"/>
      <c r="X24" s="704"/>
      <c r="Y24" s="670"/>
    </row>
    <row r="25" spans="1:25" s="60" customFormat="1" ht="15.75" customHeight="1">
      <c r="A25" s="49" t="s">
        <v>0</v>
      </c>
      <c r="B25" s="37"/>
      <c r="C25" s="37"/>
      <c r="D25" s="37"/>
      <c r="E25" s="37"/>
      <c r="F25" s="38"/>
      <c r="G25" s="38"/>
      <c r="H25" s="64">
        <f>SUM(B25:G25)</f>
        <v>0</v>
      </c>
      <c r="I25" s="37">
        <v>0</v>
      </c>
      <c r="J25" s="38">
        <v>1</v>
      </c>
      <c r="K25" s="514">
        <v>45</v>
      </c>
      <c r="L25" s="47">
        <v>122</v>
      </c>
      <c r="M25" s="48">
        <v>185</v>
      </c>
      <c r="N25" s="69">
        <f aca="true" t="shared" si="14" ref="N25:N36">B25/1</f>
        <v>0</v>
      </c>
      <c r="O25" s="34">
        <f aca="true" t="shared" si="15" ref="O25:O36">C25/1</f>
        <v>0</v>
      </c>
      <c r="P25" s="34">
        <f aca="true" t="shared" si="16" ref="P25:P36">D25/1</f>
        <v>0</v>
      </c>
      <c r="Q25" s="34">
        <f aca="true" t="shared" si="17" ref="Q25:Q36">E25/1</f>
        <v>0</v>
      </c>
      <c r="R25" s="34">
        <f aca="true" t="shared" si="18" ref="R25:R36">F25/1</f>
        <v>0</v>
      </c>
      <c r="S25" s="39">
        <f aca="true" t="shared" si="19" ref="S25:S36">G25/1</f>
        <v>0</v>
      </c>
      <c r="T25" s="437">
        <f>H25/6</f>
        <v>0</v>
      </c>
      <c r="U25" s="41">
        <v>0</v>
      </c>
      <c r="V25" s="68">
        <v>0.16666666666666666</v>
      </c>
      <c r="W25" s="69">
        <v>0.09</v>
      </c>
      <c r="X25" s="34">
        <v>0.25</v>
      </c>
      <c r="Y25" s="65">
        <v>0.38</v>
      </c>
    </row>
    <row r="26" spans="1:25" s="60" customFormat="1" ht="15.75" customHeight="1">
      <c r="A26" s="50" t="s">
        <v>1</v>
      </c>
      <c r="B26" s="40"/>
      <c r="C26" s="40"/>
      <c r="D26" s="40"/>
      <c r="E26" s="40"/>
      <c r="F26" s="45"/>
      <c r="G26" s="45"/>
      <c r="H26" s="63">
        <f aca="true" t="shared" si="20" ref="H26:H36">SUM(B26:G26)</f>
        <v>0</v>
      </c>
      <c r="I26" s="40">
        <v>0</v>
      </c>
      <c r="J26" s="45">
        <v>0</v>
      </c>
      <c r="K26" s="14">
        <v>49</v>
      </c>
      <c r="L26" s="17">
        <v>102</v>
      </c>
      <c r="M26" s="19">
        <v>148</v>
      </c>
      <c r="N26" s="16">
        <f t="shared" si="14"/>
        <v>0</v>
      </c>
      <c r="O26" s="20">
        <f t="shared" si="15"/>
        <v>0</v>
      </c>
      <c r="P26" s="20">
        <f t="shared" si="16"/>
        <v>0</v>
      </c>
      <c r="Q26" s="20">
        <f t="shared" si="17"/>
        <v>0</v>
      </c>
      <c r="R26" s="20">
        <f t="shared" si="18"/>
        <v>0</v>
      </c>
      <c r="S26" s="21">
        <f t="shared" si="19"/>
        <v>0</v>
      </c>
      <c r="T26" s="438">
        <f aca="true" t="shared" si="21" ref="T26:T36">H26/6</f>
        <v>0</v>
      </c>
      <c r="U26" s="30">
        <v>0</v>
      </c>
      <c r="V26" s="31">
        <v>0</v>
      </c>
      <c r="W26" s="16">
        <v>0.1</v>
      </c>
      <c r="X26" s="20">
        <v>0.21</v>
      </c>
      <c r="Y26" s="22">
        <v>0.31</v>
      </c>
    </row>
    <row r="27" spans="1:25" s="60" customFormat="1" ht="15.75" customHeight="1">
      <c r="A27" s="50" t="s">
        <v>2</v>
      </c>
      <c r="B27" s="40"/>
      <c r="C27" s="40"/>
      <c r="D27" s="40"/>
      <c r="E27" s="40"/>
      <c r="F27" s="45"/>
      <c r="G27" s="45"/>
      <c r="H27" s="63">
        <f t="shared" si="20"/>
        <v>0</v>
      </c>
      <c r="I27" s="40">
        <v>0</v>
      </c>
      <c r="J27" s="45">
        <v>0</v>
      </c>
      <c r="K27" s="14">
        <v>63</v>
      </c>
      <c r="L27" s="17">
        <v>115</v>
      </c>
      <c r="M27" s="19">
        <v>127</v>
      </c>
      <c r="N27" s="16">
        <f t="shared" si="14"/>
        <v>0</v>
      </c>
      <c r="O27" s="20">
        <f t="shared" si="15"/>
        <v>0</v>
      </c>
      <c r="P27" s="20">
        <f t="shared" si="16"/>
        <v>0</v>
      </c>
      <c r="Q27" s="20">
        <f t="shared" si="17"/>
        <v>0</v>
      </c>
      <c r="R27" s="20">
        <f t="shared" si="18"/>
        <v>0</v>
      </c>
      <c r="S27" s="21">
        <f t="shared" si="19"/>
        <v>0</v>
      </c>
      <c r="T27" s="438">
        <f t="shared" si="21"/>
        <v>0</v>
      </c>
      <c r="U27" s="30">
        <v>0</v>
      </c>
      <c r="V27" s="31">
        <v>0</v>
      </c>
      <c r="W27" s="16">
        <v>0.13</v>
      </c>
      <c r="X27" s="20">
        <v>0.24</v>
      </c>
      <c r="Y27" s="22">
        <v>0.26</v>
      </c>
    </row>
    <row r="28" spans="1:25" s="60" customFormat="1" ht="15.75" customHeight="1">
      <c r="A28" s="50" t="s">
        <v>3</v>
      </c>
      <c r="B28" s="40"/>
      <c r="C28" s="40"/>
      <c r="D28" s="40"/>
      <c r="E28" s="40"/>
      <c r="F28" s="45"/>
      <c r="G28" s="45"/>
      <c r="H28" s="63">
        <f t="shared" si="20"/>
        <v>0</v>
      </c>
      <c r="I28" s="40">
        <v>0</v>
      </c>
      <c r="J28" s="45">
        <v>1</v>
      </c>
      <c r="K28" s="14">
        <v>76</v>
      </c>
      <c r="L28" s="17">
        <v>67</v>
      </c>
      <c r="M28" s="19">
        <v>147</v>
      </c>
      <c r="N28" s="16">
        <f t="shared" si="14"/>
        <v>0</v>
      </c>
      <c r="O28" s="20">
        <f t="shared" si="15"/>
        <v>0</v>
      </c>
      <c r="P28" s="20">
        <f t="shared" si="16"/>
        <v>0</v>
      </c>
      <c r="Q28" s="20">
        <f t="shared" si="17"/>
        <v>0</v>
      </c>
      <c r="R28" s="20">
        <f t="shared" si="18"/>
        <v>0</v>
      </c>
      <c r="S28" s="21">
        <f t="shared" si="19"/>
        <v>0</v>
      </c>
      <c r="T28" s="438">
        <f t="shared" si="21"/>
        <v>0</v>
      </c>
      <c r="U28" s="30">
        <v>0</v>
      </c>
      <c r="V28" s="31">
        <v>0.16666666666666666</v>
      </c>
      <c r="W28" s="16">
        <v>0.16</v>
      </c>
      <c r="X28" s="20">
        <v>0.14</v>
      </c>
      <c r="Y28" s="22">
        <v>0.31</v>
      </c>
    </row>
    <row r="29" spans="1:25" s="60" customFormat="1" ht="15.75" customHeight="1">
      <c r="A29" s="50" t="s">
        <v>4</v>
      </c>
      <c r="B29" s="40"/>
      <c r="C29" s="40"/>
      <c r="D29" s="40"/>
      <c r="E29" s="40"/>
      <c r="F29" s="45"/>
      <c r="G29" s="45"/>
      <c r="H29" s="63">
        <f t="shared" si="20"/>
        <v>0</v>
      </c>
      <c r="I29" s="40">
        <v>0</v>
      </c>
      <c r="J29" s="45">
        <v>0</v>
      </c>
      <c r="K29" s="14">
        <v>91</v>
      </c>
      <c r="L29" s="17">
        <v>53</v>
      </c>
      <c r="M29" s="19">
        <v>165</v>
      </c>
      <c r="N29" s="16">
        <f t="shared" si="14"/>
        <v>0</v>
      </c>
      <c r="O29" s="20">
        <f t="shared" si="15"/>
        <v>0</v>
      </c>
      <c r="P29" s="20">
        <f t="shared" si="16"/>
        <v>0</v>
      </c>
      <c r="Q29" s="20">
        <f t="shared" si="17"/>
        <v>0</v>
      </c>
      <c r="R29" s="20">
        <f t="shared" si="18"/>
        <v>0</v>
      </c>
      <c r="S29" s="21">
        <f t="shared" si="19"/>
        <v>0</v>
      </c>
      <c r="T29" s="438">
        <f t="shared" si="21"/>
        <v>0</v>
      </c>
      <c r="U29" s="30">
        <v>0</v>
      </c>
      <c r="V29" s="31">
        <v>0</v>
      </c>
      <c r="W29" s="16">
        <v>0.19</v>
      </c>
      <c r="X29" s="20">
        <v>0.11</v>
      </c>
      <c r="Y29" s="22">
        <v>0.34</v>
      </c>
    </row>
    <row r="30" spans="1:25" s="60" customFormat="1" ht="15.75" customHeight="1">
      <c r="A30" s="50" t="s">
        <v>5</v>
      </c>
      <c r="B30" s="17"/>
      <c r="C30" s="17"/>
      <c r="D30" s="17"/>
      <c r="E30" s="17"/>
      <c r="F30" s="18"/>
      <c r="G30" s="18"/>
      <c r="H30" s="63">
        <f t="shared" si="20"/>
        <v>0</v>
      </c>
      <c r="I30" s="17">
        <v>0</v>
      </c>
      <c r="J30" s="18">
        <v>0</v>
      </c>
      <c r="K30" s="14">
        <v>100</v>
      </c>
      <c r="L30" s="17">
        <v>45</v>
      </c>
      <c r="M30" s="19">
        <v>151</v>
      </c>
      <c r="N30" s="16">
        <f t="shared" si="14"/>
        <v>0</v>
      </c>
      <c r="O30" s="20">
        <f t="shared" si="15"/>
        <v>0</v>
      </c>
      <c r="P30" s="20">
        <f t="shared" si="16"/>
        <v>0</v>
      </c>
      <c r="Q30" s="20">
        <f t="shared" si="17"/>
        <v>0</v>
      </c>
      <c r="R30" s="20">
        <f t="shared" si="18"/>
        <v>0</v>
      </c>
      <c r="S30" s="21">
        <f t="shared" si="19"/>
        <v>0</v>
      </c>
      <c r="T30" s="438">
        <f t="shared" si="21"/>
        <v>0</v>
      </c>
      <c r="U30" s="30">
        <v>0</v>
      </c>
      <c r="V30" s="31">
        <v>0</v>
      </c>
      <c r="W30" s="16">
        <v>0.21</v>
      </c>
      <c r="X30" s="20">
        <v>0.09</v>
      </c>
      <c r="Y30" s="22">
        <v>0.31</v>
      </c>
    </row>
    <row r="31" spans="1:25" s="60" customFormat="1" ht="15.75" customHeight="1">
      <c r="A31" s="50" t="s">
        <v>6</v>
      </c>
      <c r="B31" s="17"/>
      <c r="C31" s="17"/>
      <c r="D31" s="17"/>
      <c r="E31" s="17"/>
      <c r="F31" s="18"/>
      <c r="G31" s="18"/>
      <c r="H31" s="63">
        <f t="shared" si="20"/>
        <v>0</v>
      </c>
      <c r="I31" s="17">
        <v>0</v>
      </c>
      <c r="J31" s="18">
        <v>0</v>
      </c>
      <c r="K31" s="14">
        <v>83</v>
      </c>
      <c r="L31" s="17">
        <v>62</v>
      </c>
      <c r="M31" s="19">
        <v>132</v>
      </c>
      <c r="N31" s="16">
        <f t="shared" si="14"/>
        <v>0</v>
      </c>
      <c r="O31" s="20">
        <f t="shared" si="15"/>
        <v>0</v>
      </c>
      <c r="P31" s="20">
        <f t="shared" si="16"/>
        <v>0</v>
      </c>
      <c r="Q31" s="20">
        <f t="shared" si="17"/>
        <v>0</v>
      </c>
      <c r="R31" s="20">
        <f t="shared" si="18"/>
        <v>0</v>
      </c>
      <c r="S31" s="21">
        <f t="shared" si="19"/>
        <v>0</v>
      </c>
      <c r="T31" s="438">
        <f t="shared" si="21"/>
        <v>0</v>
      </c>
      <c r="U31" s="30">
        <v>0</v>
      </c>
      <c r="V31" s="31">
        <v>0</v>
      </c>
      <c r="W31" s="16">
        <v>0.17</v>
      </c>
      <c r="X31" s="20">
        <v>0.13</v>
      </c>
      <c r="Y31" s="22">
        <v>0.28</v>
      </c>
    </row>
    <row r="32" spans="1:25" s="60" customFormat="1" ht="15.75" customHeight="1">
      <c r="A32" s="50" t="s">
        <v>7</v>
      </c>
      <c r="B32" s="17"/>
      <c r="C32" s="17"/>
      <c r="D32" s="17"/>
      <c r="E32" s="17"/>
      <c r="F32" s="18"/>
      <c r="G32" s="18"/>
      <c r="H32" s="63">
        <f t="shared" si="20"/>
        <v>0</v>
      </c>
      <c r="I32" s="17">
        <v>0</v>
      </c>
      <c r="J32" s="18">
        <v>0</v>
      </c>
      <c r="K32" s="14">
        <v>82</v>
      </c>
      <c r="L32" s="17">
        <v>40</v>
      </c>
      <c r="M32" s="19">
        <v>136</v>
      </c>
      <c r="N32" s="16">
        <f t="shared" si="14"/>
        <v>0</v>
      </c>
      <c r="O32" s="20">
        <f t="shared" si="15"/>
        <v>0</v>
      </c>
      <c r="P32" s="20">
        <f t="shared" si="16"/>
        <v>0</v>
      </c>
      <c r="Q32" s="20">
        <f t="shared" si="17"/>
        <v>0</v>
      </c>
      <c r="R32" s="20">
        <f t="shared" si="18"/>
        <v>0</v>
      </c>
      <c r="S32" s="21">
        <f t="shared" si="19"/>
        <v>0</v>
      </c>
      <c r="T32" s="438">
        <f t="shared" si="21"/>
        <v>0</v>
      </c>
      <c r="U32" s="30">
        <v>0</v>
      </c>
      <c r="V32" s="31">
        <v>0</v>
      </c>
      <c r="W32" s="16">
        <v>0.17</v>
      </c>
      <c r="X32" s="20">
        <v>0.08</v>
      </c>
      <c r="Y32" s="22">
        <v>0.28</v>
      </c>
    </row>
    <row r="33" spans="1:25" s="60" customFormat="1" ht="15.75" customHeight="1">
      <c r="A33" s="50" t="s">
        <v>8</v>
      </c>
      <c r="B33" s="17"/>
      <c r="C33" s="17"/>
      <c r="D33" s="17"/>
      <c r="E33" s="17"/>
      <c r="F33" s="18"/>
      <c r="G33" s="18"/>
      <c r="H33" s="63">
        <f t="shared" si="20"/>
        <v>0</v>
      </c>
      <c r="I33" s="17">
        <v>0</v>
      </c>
      <c r="J33" s="18">
        <v>0</v>
      </c>
      <c r="K33" s="14">
        <v>58</v>
      </c>
      <c r="L33" s="17">
        <v>46</v>
      </c>
      <c r="M33" s="19">
        <v>127</v>
      </c>
      <c r="N33" s="16">
        <f t="shared" si="14"/>
        <v>0</v>
      </c>
      <c r="O33" s="20">
        <f t="shared" si="15"/>
        <v>0</v>
      </c>
      <c r="P33" s="20">
        <f t="shared" si="16"/>
        <v>0</v>
      </c>
      <c r="Q33" s="20">
        <f t="shared" si="17"/>
        <v>0</v>
      </c>
      <c r="R33" s="20">
        <f t="shared" si="18"/>
        <v>0</v>
      </c>
      <c r="S33" s="21">
        <f t="shared" si="19"/>
        <v>0</v>
      </c>
      <c r="T33" s="438">
        <f t="shared" si="21"/>
        <v>0</v>
      </c>
      <c r="U33" s="30">
        <v>0</v>
      </c>
      <c r="V33" s="31">
        <v>0</v>
      </c>
      <c r="W33" s="16">
        <v>0.12</v>
      </c>
      <c r="X33" s="20">
        <v>0.1</v>
      </c>
      <c r="Y33" s="22">
        <v>0.26</v>
      </c>
    </row>
    <row r="34" spans="1:25" s="60" customFormat="1" ht="15.75" customHeight="1">
      <c r="A34" s="50" t="s">
        <v>9</v>
      </c>
      <c r="B34" s="17"/>
      <c r="C34" s="17"/>
      <c r="D34" s="17"/>
      <c r="E34" s="17"/>
      <c r="F34" s="18"/>
      <c r="G34" s="18"/>
      <c r="H34" s="63">
        <f t="shared" si="20"/>
        <v>0</v>
      </c>
      <c r="I34" s="17">
        <v>0</v>
      </c>
      <c r="J34" s="18">
        <v>0</v>
      </c>
      <c r="K34" s="14">
        <v>64</v>
      </c>
      <c r="L34" s="17">
        <v>63</v>
      </c>
      <c r="M34" s="19">
        <v>150</v>
      </c>
      <c r="N34" s="16">
        <f t="shared" si="14"/>
        <v>0</v>
      </c>
      <c r="O34" s="20">
        <f t="shared" si="15"/>
        <v>0</v>
      </c>
      <c r="P34" s="20">
        <f t="shared" si="16"/>
        <v>0</v>
      </c>
      <c r="Q34" s="20">
        <f t="shared" si="17"/>
        <v>0</v>
      </c>
      <c r="R34" s="20">
        <f t="shared" si="18"/>
        <v>0</v>
      </c>
      <c r="S34" s="21">
        <f t="shared" si="19"/>
        <v>0</v>
      </c>
      <c r="T34" s="438">
        <f t="shared" si="21"/>
        <v>0</v>
      </c>
      <c r="U34" s="30">
        <v>0</v>
      </c>
      <c r="V34" s="31">
        <v>0</v>
      </c>
      <c r="W34" s="16">
        <v>0.13</v>
      </c>
      <c r="X34" s="20">
        <v>0.13</v>
      </c>
      <c r="Y34" s="22">
        <v>0.31</v>
      </c>
    </row>
    <row r="35" spans="1:25" s="60" customFormat="1" ht="15.75" customHeight="1">
      <c r="A35" s="50" t="s">
        <v>10</v>
      </c>
      <c r="B35" s="17"/>
      <c r="C35" s="17"/>
      <c r="D35" s="17"/>
      <c r="E35" s="17"/>
      <c r="F35" s="18"/>
      <c r="G35" s="18"/>
      <c r="H35" s="63">
        <f t="shared" si="20"/>
        <v>0</v>
      </c>
      <c r="I35" s="17">
        <v>0</v>
      </c>
      <c r="J35" s="18">
        <v>0</v>
      </c>
      <c r="K35" s="14">
        <v>69</v>
      </c>
      <c r="L35" s="17">
        <v>100</v>
      </c>
      <c r="M35" s="19">
        <v>144</v>
      </c>
      <c r="N35" s="16">
        <f t="shared" si="14"/>
        <v>0</v>
      </c>
      <c r="O35" s="20">
        <f t="shared" si="15"/>
        <v>0</v>
      </c>
      <c r="P35" s="20">
        <f t="shared" si="16"/>
        <v>0</v>
      </c>
      <c r="Q35" s="20">
        <f t="shared" si="17"/>
        <v>0</v>
      </c>
      <c r="R35" s="20">
        <f t="shared" si="18"/>
        <v>0</v>
      </c>
      <c r="S35" s="21">
        <f t="shared" si="19"/>
        <v>0</v>
      </c>
      <c r="T35" s="438">
        <f t="shared" si="21"/>
        <v>0</v>
      </c>
      <c r="U35" s="30">
        <v>0</v>
      </c>
      <c r="V35" s="31">
        <v>0</v>
      </c>
      <c r="W35" s="16">
        <v>0.14</v>
      </c>
      <c r="X35" s="20">
        <v>0.21</v>
      </c>
      <c r="Y35" s="22">
        <v>0.3</v>
      </c>
    </row>
    <row r="36" spans="1:25" s="60" customFormat="1" ht="15.75" customHeight="1">
      <c r="A36" s="51" t="s">
        <v>11</v>
      </c>
      <c r="B36" s="23"/>
      <c r="C36" s="23"/>
      <c r="D36" s="23"/>
      <c r="E36" s="23"/>
      <c r="F36" s="24"/>
      <c r="G36" s="24"/>
      <c r="H36" s="436">
        <f t="shared" si="20"/>
        <v>0</v>
      </c>
      <c r="I36" s="23">
        <v>0</v>
      </c>
      <c r="J36" s="24">
        <v>0</v>
      </c>
      <c r="K36" s="82">
        <v>66</v>
      </c>
      <c r="L36" s="23">
        <v>64</v>
      </c>
      <c r="M36" s="25">
        <v>142</v>
      </c>
      <c r="N36" s="28">
        <f t="shared" si="14"/>
        <v>0</v>
      </c>
      <c r="O36" s="26">
        <f t="shared" si="15"/>
        <v>0</v>
      </c>
      <c r="P36" s="26">
        <f t="shared" si="16"/>
        <v>0</v>
      </c>
      <c r="Q36" s="26">
        <f t="shared" si="17"/>
        <v>0</v>
      </c>
      <c r="R36" s="26">
        <f t="shared" si="18"/>
        <v>0</v>
      </c>
      <c r="S36" s="27">
        <f t="shared" si="19"/>
        <v>0</v>
      </c>
      <c r="T36" s="439">
        <f t="shared" si="21"/>
        <v>0</v>
      </c>
      <c r="U36" s="32">
        <v>0</v>
      </c>
      <c r="V36" s="33">
        <v>0</v>
      </c>
      <c r="W36" s="28">
        <v>0.14</v>
      </c>
      <c r="X36" s="26">
        <v>0.13</v>
      </c>
      <c r="Y36" s="29">
        <v>0.3</v>
      </c>
    </row>
    <row r="37" spans="1:25" s="60" customFormat="1" ht="21.75" customHeight="1">
      <c r="A37" s="76" t="s">
        <v>20</v>
      </c>
      <c r="B37" s="7">
        <f aca="true" t="shared" si="22" ref="B37:G37">SUM(B25:B36)</f>
        <v>0</v>
      </c>
      <c r="C37" s="8">
        <f t="shared" si="22"/>
        <v>0</v>
      </c>
      <c r="D37" s="8">
        <f t="shared" si="22"/>
        <v>0</v>
      </c>
      <c r="E37" s="8">
        <f t="shared" si="22"/>
        <v>0</v>
      </c>
      <c r="F37" s="8">
        <f t="shared" si="22"/>
        <v>0</v>
      </c>
      <c r="G37" s="190">
        <f t="shared" si="22"/>
        <v>0</v>
      </c>
      <c r="H37" s="7">
        <f aca="true" t="shared" si="23" ref="H37:T37">SUM(H25:H36)</f>
        <v>0</v>
      </c>
      <c r="I37" s="8">
        <v>0</v>
      </c>
      <c r="J37" s="46">
        <v>2</v>
      </c>
      <c r="K37" s="7">
        <v>846</v>
      </c>
      <c r="L37" s="8">
        <v>879</v>
      </c>
      <c r="M37" s="9">
        <v>1754</v>
      </c>
      <c r="N37" s="67">
        <f t="shared" si="23"/>
        <v>0</v>
      </c>
      <c r="O37" s="66">
        <f t="shared" si="23"/>
        <v>0</v>
      </c>
      <c r="P37" s="66">
        <f t="shared" si="23"/>
        <v>0</v>
      </c>
      <c r="Q37" s="66">
        <f t="shared" si="23"/>
        <v>0</v>
      </c>
      <c r="R37" s="66">
        <f t="shared" si="23"/>
        <v>0</v>
      </c>
      <c r="S37" s="43">
        <f t="shared" si="23"/>
        <v>0</v>
      </c>
      <c r="T37" s="433">
        <f t="shared" si="23"/>
        <v>0</v>
      </c>
      <c r="U37" s="10">
        <v>0</v>
      </c>
      <c r="V37" s="11">
        <v>0.3333333333333333</v>
      </c>
      <c r="W37" s="83">
        <v>1.77</v>
      </c>
      <c r="X37" s="44">
        <v>1.84</v>
      </c>
      <c r="Y37" s="11">
        <v>3.65</v>
      </c>
    </row>
    <row r="38" ht="21.75" customHeight="1">
      <c r="A38" s="70"/>
    </row>
    <row r="39" spans="1:25" ht="25.5" customHeight="1" hidden="1">
      <c r="A39" s="12" t="s">
        <v>50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6.5" customHeight="1" hidden="1">
      <c r="A40" s="55"/>
      <c r="B40" s="709" t="s">
        <v>16</v>
      </c>
      <c r="C40" s="676"/>
      <c r="D40" s="676"/>
      <c r="E40" s="676"/>
      <c r="F40" s="676"/>
      <c r="G40" s="676"/>
      <c r="H40" s="676"/>
      <c r="I40" s="676"/>
      <c r="J40" s="676"/>
      <c r="K40" s="676"/>
      <c r="L40" s="676"/>
      <c r="M40" s="710"/>
      <c r="N40" s="679" t="s">
        <v>47</v>
      </c>
      <c r="O40" s="676"/>
      <c r="P40" s="676"/>
      <c r="Q40" s="676"/>
      <c r="R40" s="676"/>
      <c r="S40" s="676"/>
      <c r="T40" s="676"/>
      <c r="U40" s="676"/>
      <c r="V40" s="676"/>
      <c r="W40" s="676"/>
      <c r="X40" s="676"/>
      <c r="Y40" s="680"/>
    </row>
    <row r="41" spans="1:27" ht="16.5" customHeight="1" hidden="1">
      <c r="A41" s="52"/>
      <c r="B41" s="687" t="s">
        <v>55</v>
      </c>
      <c r="C41" s="666"/>
      <c r="D41" s="666"/>
      <c r="E41" s="666"/>
      <c r="F41" s="666"/>
      <c r="G41" s="667"/>
      <c r="H41" s="647" t="s">
        <v>13</v>
      </c>
      <c r="I41" s="648"/>
      <c r="J41" s="688"/>
      <c r="K41" s="647" t="s">
        <v>19</v>
      </c>
      <c r="L41" s="648"/>
      <c r="M41" s="668"/>
      <c r="N41" s="665" t="s">
        <v>55</v>
      </c>
      <c r="O41" s="666"/>
      <c r="P41" s="666"/>
      <c r="Q41" s="666"/>
      <c r="R41" s="666"/>
      <c r="S41" s="667"/>
      <c r="T41" s="652" t="s">
        <v>17</v>
      </c>
      <c r="U41" s="653"/>
      <c r="V41" s="654"/>
      <c r="W41" s="652" t="s">
        <v>18</v>
      </c>
      <c r="X41" s="653"/>
      <c r="Y41" s="654"/>
      <c r="AA41" s="735" t="s">
        <v>54</v>
      </c>
    </row>
    <row r="42" spans="1:27" s="61" customFormat="1" ht="6.75" customHeight="1" hidden="1">
      <c r="A42" s="52"/>
      <c r="B42" s="73"/>
      <c r="C42" s="72"/>
      <c r="D42" s="72"/>
      <c r="E42" s="72"/>
      <c r="F42" s="72"/>
      <c r="G42" s="71"/>
      <c r="H42" s="626">
        <v>2015</v>
      </c>
      <c r="I42" s="650">
        <v>2014</v>
      </c>
      <c r="J42" s="669">
        <v>2013</v>
      </c>
      <c r="K42" s="626">
        <v>2015</v>
      </c>
      <c r="L42" s="650">
        <v>2014</v>
      </c>
      <c r="M42" s="657">
        <v>2013</v>
      </c>
      <c r="N42" s="71"/>
      <c r="O42" s="72"/>
      <c r="P42" s="72"/>
      <c r="Q42" s="72"/>
      <c r="R42" s="72"/>
      <c r="S42" s="71"/>
      <c r="T42" s="626">
        <v>2015</v>
      </c>
      <c r="U42" s="650">
        <v>2014</v>
      </c>
      <c r="V42" s="669">
        <v>2013</v>
      </c>
      <c r="W42" s="626">
        <v>2015</v>
      </c>
      <c r="X42" s="650">
        <v>2014</v>
      </c>
      <c r="Y42" s="669">
        <v>2013</v>
      </c>
      <c r="AA42" s="735"/>
    </row>
    <row r="43" spans="1:27" s="62" customFormat="1" ht="60" customHeight="1" hidden="1">
      <c r="A43" s="53" t="s">
        <v>14</v>
      </c>
      <c r="B43" s="97" t="s">
        <v>40</v>
      </c>
      <c r="C43" s="98" t="s">
        <v>49</v>
      </c>
      <c r="D43" s="98" t="s">
        <v>42</v>
      </c>
      <c r="E43" s="98" t="s">
        <v>51</v>
      </c>
      <c r="F43" s="98" t="s">
        <v>43</v>
      </c>
      <c r="G43" s="99" t="s">
        <v>44</v>
      </c>
      <c r="H43" s="627"/>
      <c r="I43" s="651"/>
      <c r="J43" s="670"/>
      <c r="K43" s="627"/>
      <c r="L43" s="651"/>
      <c r="M43" s="658"/>
      <c r="N43" s="99" t="s">
        <v>40</v>
      </c>
      <c r="O43" s="98" t="s">
        <v>49</v>
      </c>
      <c r="P43" s="98" t="s">
        <v>42</v>
      </c>
      <c r="Q43" s="98" t="s">
        <v>51</v>
      </c>
      <c r="R43" s="98" t="s">
        <v>43</v>
      </c>
      <c r="S43" s="99" t="s">
        <v>44</v>
      </c>
      <c r="T43" s="627"/>
      <c r="U43" s="651"/>
      <c r="V43" s="670"/>
      <c r="W43" s="627"/>
      <c r="X43" s="651"/>
      <c r="Y43" s="670"/>
      <c r="AA43" s="735"/>
    </row>
    <row r="44" spans="1:25" s="60" customFormat="1" ht="15.75" customHeight="1" hidden="1">
      <c r="A44" s="49" t="s">
        <v>0</v>
      </c>
      <c r="B44" s="333"/>
      <c r="C44" s="334"/>
      <c r="D44" s="334"/>
      <c r="E44" s="334"/>
      <c r="F44" s="334"/>
      <c r="G44" s="335">
        <v>0</v>
      </c>
      <c r="H44" s="268">
        <f>SUM(B44:G44)</f>
        <v>0</v>
      </c>
      <c r="I44" s="334">
        <v>0</v>
      </c>
      <c r="J44" s="334">
        <v>0</v>
      </c>
      <c r="K44" s="517"/>
      <c r="L44" s="336"/>
      <c r="M44" s="337"/>
      <c r="N44" s="276">
        <f aca="true" t="shared" si="24" ref="N44:S44">B44/1</f>
        <v>0</v>
      </c>
      <c r="O44" s="338">
        <f t="shared" si="24"/>
        <v>0</v>
      </c>
      <c r="P44" s="338">
        <f t="shared" si="24"/>
        <v>0</v>
      </c>
      <c r="Q44" s="338">
        <f t="shared" si="24"/>
        <v>0</v>
      </c>
      <c r="R44" s="338">
        <f t="shared" si="24"/>
        <v>0</v>
      </c>
      <c r="S44" s="338">
        <f t="shared" si="24"/>
        <v>0</v>
      </c>
      <c r="T44" s="444">
        <f>H44/6</f>
        <v>0</v>
      </c>
      <c r="U44" s="339"/>
      <c r="V44" s="340"/>
      <c r="W44" s="518"/>
      <c r="X44" s="341"/>
      <c r="Y44" s="342"/>
    </row>
    <row r="45" spans="1:25" s="60" customFormat="1" ht="15.75" customHeight="1" hidden="1">
      <c r="A45" s="50" t="s">
        <v>1</v>
      </c>
      <c r="B45" s="343"/>
      <c r="C45" s="344"/>
      <c r="D45" s="344"/>
      <c r="E45" s="344"/>
      <c r="F45" s="344"/>
      <c r="G45" s="345">
        <v>0</v>
      </c>
      <c r="H45" s="343">
        <f aca="true" t="shared" si="25" ref="H45:H52">SUM(B45:G45)</f>
        <v>0</v>
      </c>
      <c r="I45" s="344">
        <v>0</v>
      </c>
      <c r="J45" s="344">
        <v>0</v>
      </c>
      <c r="K45" s="346"/>
      <c r="L45" s="347"/>
      <c r="M45" s="348"/>
      <c r="N45" s="349">
        <f aca="true" t="shared" si="26" ref="N45:N52">B45/1</f>
        <v>0</v>
      </c>
      <c r="O45" s="350">
        <f>C45/1</f>
        <v>0</v>
      </c>
      <c r="P45" s="350">
        <f>D45/1</f>
        <v>0</v>
      </c>
      <c r="Q45" s="350">
        <f>E45/1</f>
        <v>0</v>
      </c>
      <c r="R45" s="350">
        <f>F45/1</f>
        <v>0</v>
      </c>
      <c r="S45" s="350">
        <f>G45/1</f>
        <v>0</v>
      </c>
      <c r="T45" s="445">
        <f aca="true" t="shared" si="27" ref="T45:T52">H45/6</f>
        <v>0</v>
      </c>
      <c r="U45" s="351"/>
      <c r="V45" s="352"/>
      <c r="W45" s="519"/>
      <c r="X45" s="353"/>
      <c r="Y45" s="354"/>
    </row>
    <row r="46" spans="1:25" s="60" customFormat="1" ht="15.75" customHeight="1" hidden="1">
      <c r="A46" s="50" t="s">
        <v>2</v>
      </c>
      <c r="B46" s="343"/>
      <c r="C46" s="344"/>
      <c r="D46" s="344"/>
      <c r="E46" s="344"/>
      <c r="F46" s="344"/>
      <c r="G46" s="345">
        <v>0</v>
      </c>
      <c r="H46" s="343">
        <f t="shared" si="25"/>
        <v>0</v>
      </c>
      <c r="I46" s="344">
        <v>0</v>
      </c>
      <c r="J46" s="344">
        <v>0</v>
      </c>
      <c r="K46" s="346"/>
      <c r="L46" s="347"/>
      <c r="M46" s="348"/>
      <c r="N46" s="349">
        <f t="shared" si="26"/>
        <v>0</v>
      </c>
      <c r="O46" s="350">
        <f aca="true" t="shared" si="28" ref="O46:O52">C46/1</f>
        <v>0</v>
      </c>
      <c r="P46" s="350">
        <f aca="true" t="shared" si="29" ref="P46:P52">D46/1</f>
        <v>0</v>
      </c>
      <c r="Q46" s="350">
        <f aca="true" t="shared" si="30" ref="Q46:Q52">E46/1</f>
        <v>0</v>
      </c>
      <c r="R46" s="350">
        <f aca="true" t="shared" si="31" ref="R46:R52">F46/1</f>
        <v>0</v>
      </c>
      <c r="S46" s="350">
        <f aca="true" t="shared" si="32" ref="S46:S52">G46/1</f>
        <v>0</v>
      </c>
      <c r="T46" s="445">
        <f t="shared" si="27"/>
        <v>0</v>
      </c>
      <c r="U46" s="351"/>
      <c r="V46" s="352"/>
      <c r="W46" s="519"/>
      <c r="X46" s="353"/>
      <c r="Y46" s="354"/>
    </row>
    <row r="47" spans="1:25" s="60" customFormat="1" ht="15.75" customHeight="1" hidden="1">
      <c r="A47" s="50" t="s">
        <v>3</v>
      </c>
      <c r="B47" s="343"/>
      <c r="C47" s="344"/>
      <c r="D47" s="344"/>
      <c r="E47" s="344"/>
      <c r="F47" s="344"/>
      <c r="G47" s="345">
        <v>0</v>
      </c>
      <c r="H47" s="343">
        <f t="shared" si="25"/>
        <v>0</v>
      </c>
      <c r="I47" s="344">
        <v>0</v>
      </c>
      <c r="J47" s="344">
        <v>0</v>
      </c>
      <c r="K47" s="346"/>
      <c r="L47" s="347">
        <v>1</v>
      </c>
      <c r="M47" s="348"/>
      <c r="N47" s="349">
        <f t="shared" si="26"/>
        <v>0</v>
      </c>
      <c r="O47" s="350">
        <f t="shared" si="28"/>
        <v>0</v>
      </c>
      <c r="P47" s="350">
        <f t="shared" si="29"/>
        <v>0</v>
      </c>
      <c r="Q47" s="350">
        <f t="shared" si="30"/>
        <v>0</v>
      </c>
      <c r="R47" s="350">
        <f t="shared" si="31"/>
        <v>0</v>
      </c>
      <c r="S47" s="350">
        <f t="shared" si="32"/>
        <v>0</v>
      </c>
      <c r="T47" s="445">
        <f t="shared" si="27"/>
        <v>0</v>
      </c>
      <c r="U47" s="351"/>
      <c r="V47" s="352"/>
      <c r="W47" s="519"/>
      <c r="X47" s="353" t="s">
        <v>52</v>
      </c>
      <c r="Y47" s="354"/>
    </row>
    <row r="48" spans="1:25" s="60" customFormat="1" ht="15.75" customHeight="1" hidden="1">
      <c r="A48" s="50" t="s">
        <v>4</v>
      </c>
      <c r="B48" s="343"/>
      <c r="C48" s="344"/>
      <c r="D48" s="344"/>
      <c r="E48" s="344"/>
      <c r="F48" s="344"/>
      <c r="G48" s="345">
        <v>0</v>
      </c>
      <c r="H48" s="343">
        <f t="shared" si="25"/>
        <v>0</v>
      </c>
      <c r="I48" s="344">
        <v>0</v>
      </c>
      <c r="J48" s="344">
        <v>0</v>
      </c>
      <c r="K48" s="346"/>
      <c r="L48" s="347"/>
      <c r="M48" s="348">
        <v>1</v>
      </c>
      <c r="N48" s="349">
        <f t="shared" si="26"/>
        <v>0</v>
      </c>
      <c r="O48" s="350">
        <f t="shared" si="28"/>
        <v>0</v>
      </c>
      <c r="P48" s="350">
        <f t="shared" si="29"/>
        <v>0</v>
      </c>
      <c r="Q48" s="350">
        <f t="shared" si="30"/>
        <v>0</v>
      </c>
      <c r="R48" s="350">
        <f t="shared" si="31"/>
        <v>0</v>
      </c>
      <c r="S48" s="350">
        <f t="shared" si="32"/>
        <v>0</v>
      </c>
      <c r="T48" s="445">
        <f t="shared" si="27"/>
        <v>0</v>
      </c>
      <c r="U48" s="351"/>
      <c r="V48" s="352"/>
      <c r="W48" s="519"/>
      <c r="X48" s="353"/>
      <c r="Y48" s="354" t="s">
        <v>52</v>
      </c>
    </row>
    <row r="49" spans="1:25" s="60" customFormat="1" ht="15.75" customHeight="1" hidden="1">
      <c r="A49" s="50" t="s">
        <v>5</v>
      </c>
      <c r="B49" s="346"/>
      <c r="C49" s="355"/>
      <c r="D49" s="355"/>
      <c r="E49" s="355"/>
      <c r="F49" s="355"/>
      <c r="G49" s="356">
        <v>0</v>
      </c>
      <c r="H49" s="343">
        <f t="shared" si="25"/>
        <v>0</v>
      </c>
      <c r="I49" s="355">
        <v>0</v>
      </c>
      <c r="J49" s="355">
        <v>0</v>
      </c>
      <c r="K49" s="346"/>
      <c r="L49" s="347">
        <v>1</v>
      </c>
      <c r="M49" s="348"/>
      <c r="N49" s="349">
        <f t="shared" si="26"/>
        <v>0</v>
      </c>
      <c r="O49" s="350">
        <f t="shared" si="28"/>
        <v>0</v>
      </c>
      <c r="P49" s="350">
        <f t="shared" si="29"/>
        <v>0</v>
      </c>
      <c r="Q49" s="350">
        <f t="shared" si="30"/>
        <v>0</v>
      </c>
      <c r="R49" s="350">
        <f t="shared" si="31"/>
        <v>0</v>
      </c>
      <c r="S49" s="350">
        <f t="shared" si="32"/>
        <v>0</v>
      </c>
      <c r="T49" s="445">
        <f t="shared" si="27"/>
        <v>0</v>
      </c>
      <c r="U49" s="351"/>
      <c r="V49" s="352"/>
      <c r="W49" s="519"/>
      <c r="X49" s="353" t="s">
        <v>52</v>
      </c>
      <c r="Y49" s="354"/>
    </row>
    <row r="50" spans="1:25" s="60" customFormat="1" ht="15.75" customHeight="1" hidden="1">
      <c r="A50" s="50" t="s">
        <v>6</v>
      </c>
      <c r="B50" s="346"/>
      <c r="C50" s="355"/>
      <c r="D50" s="355"/>
      <c r="E50" s="355"/>
      <c r="F50" s="355"/>
      <c r="G50" s="356">
        <v>0</v>
      </c>
      <c r="H50" s="343">
        <f t="shared" si="25"/>
        <v>0</v>
      </c>
      <c r="I50" s="355">
        <v>0</v>
      </c>
      <c r="J50" s="355">
        <v>0</v>
      </c>
      <c r="K50" s="346"/>
      <c r="L50" s="347"/>
      <c r="M50" s="348">
        <v>2</v>
      </c>
      <c r="N50" s="349">
        <f t="shared" si="26"/>
        <v>0</v>
      </c>
      <c r="O50" s="350">
        <f t="shared" si="28"/>
        <v>0</v>
      </c>
      <c r="P50" s="350">
        <f t="shared" si="29"/>
        <v>0</v>
      </c>
      <c r="Q50" s="350">
        <f t="shared" si="30"/>
        <v>0</v>
      </c>
      <c r="R50" s="350">
        <f t="shared" si="31"/>
        <v>0</v>
      </c>
      <c r="S50" s="350">
        <f t="shared" si="32"/>
        <v>0</v>
      </c>
      <c r="T50" s="445">
        <f t="shared" si="27"/>
        <v>0</v>
      </c>
      <c r="U50" s="351"/>
      <c r="V50" s="352"/>
      <c r="W50" s="519"/>
      <c r="X50" s="353"/>
      <c r="Y50" s="354" t="s">
        <v>52</v>
      </c>
    </row>
    <row r="51" spans="1:25" s="60" customFormat="1" ht="15.75" customHeight="1" hidden="1">
      <c r="A51" s="50" t="s">
        <v>7</v>
      </c>
      <c r="B51" s="346"/>
      <c r="C51" s="355"/>
      <c r="D51" s="355"/>
      <c r="E51" s="355"/>
      <c r="F51" s="355"/>
      <c r="G51" s="356">
        <v>0</v>
      </c>
      <c r="H51" s="343">
        <f t="shared" si="25"/>
        <v>0</v>
      </c>
      <c r="I51" s="355">
        <v>0</v>
      </c>
      <c r="J51" s="355">
        <v>0</v>
      </c>
      <c r="K51" s="346"/>
      <c r="L51" s="347">
        <v>2</v>
      </c>
      <c r="M51" s="348">
        <v>1</v>
      </c>
      <c r="N51" s="349">
        <f t="shared" si="26"/>
        <v>0</v>
      </c>
      <c r="O51" s="350">
        <f t="shared" si="28"/>
        <v>0</v>
      </c>
      <c r="P51" s="350">
        <f t="shared" si="29"/>
        <v>0</v>
      </c>
      <c r="Q51" s="350">
        <f t="shared" si="30"/>
        <v>0</v>
      </c>
      <c r="R51" s="350">
        <f t="shared" si="31"/>
        <v>0</v>
      </c>
      <c r="S51" s="350">
        <f t="shared" si="32"/>
        <v>0</v>
      </c>
      <c r="T51" s="445">
        <f t="shared" si="27"/>
        <v>0</v>
      </c>
      <c r="U51" s="351"/>
      <c r="V51" s="352"/>
      <c r="W51" s="519"/>
      <c r="X51" s="353" t="s">
        <v>52</v>
      </c>
      <c r="Y51" s="354" t="s">
        <v>52</v>
      </c>
    </row>
    <row r="52" spans="1:25" s="60" customFormat="1" ht="15.75" customHeight="1" hidden="1">
      <c r="A52" s="50" t="s">
        <v>8</v>
      </c>
      <c r="B52" s="346"/>
      <c r="C52" s="355"/>
      <c r="D52" s="355"/>
      <c r="E52" s="355"/>
      <c r="F52" s="355">
        <v>0</v>
      </c>
      <c r="G52" s="356">
        <v>0</v>
      </c>
      <c r="H52" s="343">
        <f t="shared" si="25"/>
        <v>0</v>
      </c>
      <c r="I52" s="355">
        <v>0</v>
      </c>
      <c r="J52" s="355">
        <v>0</v>
      </c>
      <c r="K52" s="346"/>
      <c r="L52" s="347"/>
      <c r="M52" s="348">
        <v>2</v>
      </c>
      <c r="N52" s="349">
        <f t="shared" si="26"/>
        <v>0</v>
      </c>
      <c r="O52" s="350">
        <f t="shared" si="28"/>
        <v>0</v>
      </c>
      <c r="P52" s="350">
        <f t="shared" si="29"/>
        <v>0</v>
      </c>
      <c r="Q52" s="350">
        <f t="shared" si="30"/>
        <v>0</v>
      </c>
      <c r="R52" s="350">
        <f t="shared" si="31"/>
        <v>0</v>
      </c>
      <c r="S52" s="350">
        <f t="shared" si="32"/>
        <v>0</v>
      </c>
      <c r="T52" s="445">
        <f t="shared" si="27"/>
        <v>0</v>
      </c>
      <c r="U52" s="351"/>
      <c r="V52" s="352"/>
      <c r="W52" s="519"/>
      <c r="X52" s="353"/>
      <c r="Y52" s="354" t="s">
        <v>52</v>
      </c>
    </row>
    <row r="53" spans="1:25" s="60" customFormat="1" ht="15.75" customHeight="1" hidden="1">
      <c r="A53" s="50" t="s">
        <v>9</v>
      </c>
      <c r="B53" s="357"/>
      <c r="C53" s="357"/>
      <c r="D53" s="357"/>
      <c r="E53" s="357"/>
      <c r="F53" s="357"/>
      <c r="G53" s="358"/>
      <c r="H53" s="441"/>
      <c r="I53" s="359"/>
      <c r="J53" s="360"/>
      <c r="K53" s="445"/>
      <c r="L53" s="361"/>
      <c r="M53" s="362">
        <v>1</v>
      </c>
      <c r="N53" s="363"/>
      <c r="O53" s="364"/>
      <c r="P53" s="364"/>
      <c r="Q53" s="364"/>
      <c r="R53" s="364"/>
      <c r="S53" s="365"/>
      <c r="T53" s="446"/>
      <c r="U53" s="366"/>
      <c r="V53" s="367"/>
      <c r="W53" s="445"/>
      <c r="X53" s="368"/>
      <c r="Y53" s="354" t="s">
        <v>52</v>
      </c>
    </row>
    <row r="54" spans="1:25" s="60" customFormat="1" ht="15.75" customHeight="1" hidden="1">
      <c r="A54" s="50" t="s">
        <v>10</v>
      </c>
      <c r="B54" s="357"/>
      <c r="C54" s="357"/>
      <c r="D54" s="357"/>
      <c r="E54" s="357"/>
      <c r="F54" s="357"/>
      <c r="G54" s="358"/>
      <c r="H54" s="441"/>
      <c r="I54" s="359"/>
      <c r="J54" s="360"/>
      <c r="K54" s="520"/>
      <c r="L54" s="361"/>
      <c r="M54" s="362"/>
      <c r="N54" s="363"/>
      <c r="O54" s="364"/>
      <c r="P54" s="364"/>
      <c r="Q54" s="364"/>
      <c r="R54" s="364"/>
      <c r="S54" s="365"/>
      <c r="T54" s="441"/>
      <c r="U54" s="366"/>
      <c r="V54" s="367"/>
      <c r="W54" s="520"/>
      <c r="X54" s="368"/>
      <c r="Y54" s="354"/>
    </row>
    <row r="55" spans="1:25" s="60" customFormat="1" ht="15.75" customHeight="1" hidden="1">
      <c r="A55" s="51" t="s">
        <v>11</v>
      </c>
      <c r="B55" s="357"/>
      <c r="C55" s="357"/>
      <c r="D55" s="357"/>
      <c r="E55" s="357"/>
      <c r="F55" s="357"/>
      <c r="G55" s="358"/>
      <c r="H55" s="442"/>
      <c r="I55" s="369"/>
      <c r="J55" s="370"/>
      <c r="K55" s="521"/>
      <c r="L55" s="371"/>
      <c r="M55" s="372">
        <v>1</v>
      </c>
      <c r="N55" s="373"/>
      <c r="O55" s="364"/>
      <c r="P55" s="364"/>
      <c r="Q55" s="364"/>
      <c r="R55" s="364"/>
      <c r="S55" s="365"/>
      <c r="T55" s="441"/>
      <c r="U55" s="374"/>
      <c r="V55" s="375"/>
      <c r="W55" s="521"/>
      <c r="X55" s="376"/>
      <c r="Y55" s="377" t="s">
        <v>52</v>
      </c>
    </row>
    <row r="56" spans="1:25" s="60" customFormat="1" ht="21.75" customHeight="1" hidden="1">
      <c r="A56" s="76" t="s">
        <v>20</v>
      </c>
      <c r="B56" s="378">
        <f aca="true" t="shared" si="33" ref="B56:V56">SUM(B44:B55)</f>
        <v>0</v>
      </c>
      <c r="C56" s="379">
        <f t="shared" si="33"/>
        <v>0</v>
      </c>
      <c r="D56" s="379">
        <f t="shared" si="33"/>
        <v>0</v>
      </c>
      <c r="E56" s="379">
        <f t="shared" si="33"/>
        <v>0</v>
      </c>
      <c r="F56" s="379">
        <f t="shared" si="33"/>
        <v>0</v>
      </c>
      <c r="G56" s="380">
        <f t="shared" si="33"/>
        <v>0</v>
      </c>
      <c r="H56" s="378">
        <f>SUM(H44:H55)</f>
        <v>0</v>
      </c>
      <c r="I56" s="379">
        <f>SUM(I44:I55)</f>
        <v>0</v>
      </c>
      <c r="J56" s="379">
        <f>SUM(J44:J55)</f>
        <v>0</v>
      </c>
      <c r="K56" s="381">
        <f t="shared" si="33"/>
        <v>0</v>
      </c>
      <c r="L56" s="382">
        <v>4</v>
      </c>
      <c r="M56" s="383">
        <v>8</v>
      </c>
      <c r="N56" s="384">
        <f t="shared" si="33"/>
        <v>0</v>
      </c>
      <c r="O56" s="385">
        <f t="shared" si="33"/>
        <v>0</v>
      </c>
      <c r="P56" s="385">
        <f t="shared" si="33"/>
        <v>0</v>
      </c>
      <c r="Q56" s="385">
        <f t="shared" si="33"/>
        <v>0</v>
      </c>
      <c r="R56" s="385">
        <f t="shared" si="33"/>
        <v>0</v>
      </c>
      <c r="S56" s="386">
        <f t="shared" si="33"/>
        <v>0</v>
      </c>
      <c r="T56" s="447">
        <f t="shared" si="33"/>
        <v>0</v>
      </c>
      <c r="U56" s="387">
        <f t="shared" si="33"/>
        <v>0</v>
      </c>
      <c r="V56" s="388">
        <f t="shared" si="33"/>
        <v>0</v>
      </c>
      <c r="W56" s="522"/>
      <c r="X56" s="389">
        <v>0.01</v>
      </c>
      <c r="Y56" s="316">
        <v>0.02</v>
      </c>
    </row>
    <row r="57" ht="21.75" customHeight="1"/>
    <row r="58" spans="1:25" ht="25.5" customHeight="1">
      <c r="A58" s="12" t="s">
        <v>39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</row>
    <row r="59" spans="1:25" ht="16.5" customHeight="1">
      <c r="A59" s="55"/>
      <c r="B59" s="709" t="s">
        <v>16</v>
      </c>
      <c r="C59" s="717"/>
      <c r="D59" s="717"/>
      <c r="E59" s="717"/>
      <c r="F59" s="717"/>
      <c r="G59" s="717"/>
      <c r="H59" s="717"/>
      <c r="I59" s="717"/>
      <c r="J59" s="717"/>
      <c r="K59" s="717"/>
      <c r="L59" s="717"/>
      <c r="M59" s="718"/>
      <c r="N59" s="679" t="s">
        <v>47</v>
      </c>
      <c r="O59" s="676"/>
      <c r="P59" s="676"/>
      <c r="Q59" s="676"/>
      <c r="R59" s="676"/>
      <c r="S59" s="676"/>
      <c r="T59" s="676"/>
      <c r="U59" s="676"/>
      <c r="V59" s="676"/>
      <c r="W59" s="676"/>
      <c r="X59" s="676"/>
      <c r="Y59" s="680"/>
    </row>
    <row r="60" spans="1:25" ht="16.5" customHeight="1">
      <c r="A60" s="52"/>
      <c r="B60" s="687" t="str">
        <f>B3</f>
        <v>2021年　保健所別</v>
      </c>
      <c r="C60" s="666"/>
      <c r="D60" s="666"/>
      <c r="E60" s="666"/>
      <c r="F60" s="666"/>
      <c r="G60" s="667"/>
      <c r="H60" s="647" t="s">
        <v>13</v>
      </c>
      <c r="I60" s="671"/>
      <c r="J60" s="671"/>
      <c r="K60" s="647" t="s">
        <v>19</v>
      </c>
      <c r="L60" s="671"/>
      <c r="M60" s="649"/>
      <c r="N60" s="665" t="str">
        <f>N3</f>
        <v>2021年　保健所別</v>
      </c>
      <c r="O60" s="666"/>
      <c r="P60" s="666"/>
      <c r="Q60" s="666"/>
      <c r="R60" s="666"/>
      <c r="S60" s="667"/>
      <c r="T60" s="674" t="s">
        <v>17</v>
      </c>
      <c r="U60" s="675"/>
      <c r="V60" s="675"/>
      <c r="W60" s="644" t="s">
        <v>18</v>
      </c>
      <c r="X60" s="732"/>
      <c r="Y60" s="646"/>
    </row>
    <row r="61" spans="1:25" s="61" customFormat="1" ht="6.75" customHeight="1">
      <c r="A61" s="52"/>
      <c r="B61" s="73"/>
      <c r="C61" s="72"/>
      <c r="D61" s="72"/>
      <c r="E61" s="72"/>
      <c r="F61" s="72"/>
      <c r="G61" s="71"/>
      <c r="H61" s="626">
        <f aca="true" t="shared" si="34" ref="H61:M61">H4</f>
        <v>2021</v>
      </c>
      <c r="I61" s="713">
        <f t="shared" si="34"/>
        <v>2020</v>
      </c>
      <c r="J61" s="669">
        <f t="shared" si="34"/>
        <v>2019</v>
      </c>
      <c r="K61" s="701">
        <f t="shared" si="34"/>
        <v>2021</v>
      </c>
      <c r="L61" s="703">
        <f t="shared" si="34"/>
        <v>2020</v>
      </c>
      <c r="M61" s="657">
        <f t="shared" si="34"/>
        <v>2019</v>
      </c>
      <c r="N61" s="407"/>
      <c r="O61" s="72"/>
      <c r="P61" s="72"/>
      <c r="Q61" s="72"/>
      <c r="R61" s="72"/>
      <c r="S61" s="71"/>
      <c r="T61" s="701">
        <f aca="true" t="shared" si="35" ref="T61:Y61">T4</f>
        <v>2021</v>
      </c>
      <c r="U61" s="650">
        <f t="shared" si="35"/>
        <v>2020</v>
      </c>
      <c r="V61" s="733">
        <f t="shared" si="35"/>
        <v>2019</v>
      </c>
      <c r="W61" s="626">
        <f t="shared" si="35"/>
        <v>2021</v>
      </c>
      <c r="X61" s="713">
        <f t="shared" si="35"/>
        <v>2020</v>
      </c>
      <c r="Y61" s="669">
        <f t="shared" si="35"/>
        <v>2019</v>
      </c>
    </row>
    <row r="62" spans="1:25" s="62" customFormat="1" ht="60" customHeight="1">
      <c r="A62" s="53" t="s">
        <v>14</v>
      </c>
      <c r="B62" s="74" t="s">
        <v>40</v>
      </c>
      <c r="C62" s="57" t="s">
        <v>49</v>
      </c>
      <c r="D62" s="57" t="s">
        <v>42</v>
      </c>
      <c r="E62" s="57" t="s">
        <v>51</v>
      </c>
      <c r="F62" s="57" t="s">
        <v>43</v>
      </c>
      <c r="G62" s="75" t="s">
        <v>44</v>
      </c>
      <c r="H62" s="627"/>
      <c r="I62" s="714"/>
      <c r="J62" s="670"/>
      <c r="K62" s="702"/>
      <c r="L62" s="704"/>
      <c r="M62" s="658"/>
      <c r="N62" s="265" t="s">
        <v>40</v>
      </c>
      <c r="O62" s="57" t="s">
        <v>49</v>
      </c>
      <c r="P62" s="57" t="s">
        <v>42</v>
      </c>
      <c r="Q62" s="57" t="s">
        <v>51</v>
      </c>
      <c r="R62" s="57" t="s">
        <v>43</v>
      </c>
      <c r="S62" s="75" t="s">
        <v>44</v>
      </c>
      <c r="T62" s="702"/>
      <c r="U62" s="651"/>
      <c r="V62" s="734"/>
      <c r="W62" s="627"/>
      <c r="X62" s="714"/>
      <c r="Y62" s="670"/>
    </row>
    <row r="63" spans="1:25" s="60" customFormat="1" ht="15.75" customHeight="1">
      <c r="A63" s="49" t="s">
        <v>0</v>
      </c>
      <c r="B63" s="333"/>
      <c r="C63" s="334"/>
      <c r="D63" s="334"/>
      <c r="E63" s="334"/>
      <c r="F63" s="334"/>
      <c r="G63" s="335"/>
      <c r="H63" s="268">
        <f>SUM(B63:G63)</f>
        <v>0</v>
      </c>
      <c r="I63" s="334">
        <v>0</v>
      </c>
      <c r="J63" s="335">
        <v>0</v>
      </c>
      <c r="K63" s="517">
        <v>4</v>
      </c>
      <c r="L63" s="336">
        <v>11</v>
      </c>
      <c r="M63" s="337">
        <v>11</v>
      </c>
      <c r="N63" s="390">
        <f aca="true" t="shared" si="36" ref="N63:S63">B63/1</f>
        <v>0</v>
      </c>
      <c r="O63" s="338">
        <f t="shared" si="36"/>
        <v>0</v>
      </c>
      <c r="P63" s="338">
        <f t="shared" si="36"/>
        <v>0</v>
      </c>
      <c r="Q63" s="338">
        <f t="shared" si="36"/>
        <v>0</v>
      </c>
      <c r="R63" s="338">
        <f t="shared" si="36"/>
        <v>0</v>
      </c>
      <c r="S63" s="338">
        <f t="shared" si="36"/>
        <v>0</v>
      </c>
      <c r="T63" s="448">
        <f>H63/6</f>
        <v>0</v>
      </c>
      <c r="U63" s="339">
        <v>0</v>
      </c>
      <c r="V63" s="340">
        <v>0</v>
      </c>
      <c r="W63" s="523">
        <v>0.01</v>
      </c>
      <c r="X63" s="338">
        <v>0.02</v>
      </c>
      <c r="Y63" s="391">
        <v>0.02</v>
      </c>
    </row>
    <row r="64" spans="1:25" s="60" customFormat="1" ht="15.75" customHeight="1">
      <c r="A64" s="50" t="s">
        <v>1</v>
      </c>
      <c r="B64" s="343"/>
      <c r="C64" s="344"/>
      <c r="D64" s="344"/>
      <c r="E64" s="344"/>
      <c r="F64" s="344"/>
      <c r="G64" s="345"/>
      <c r="H64" s="343">
        <f aca="true" t="shared" si="37" ref="H64:H74">SUM(B64:G64)</f>
        <v>0</v>
      </c>
      <c r="I64" s="344">
        <v>0</v>
      </c>
      <c r="J64" s="345">
        <v>0</v>
      </c>
      <c r="K64" s="346">
        <v>3</v>
      </c>
      <c r="L64" s="347">
        <v>9</v>
      </c>
      <c r="M64" s="348">
        <v>11</v>
      </c>
      <c r="N64" s="349">
        <f aca="true" t="shared" si="38" ref="N64:N74">B64/1</f>
        <v>0</v>
      </c>
      <c r="O64" s="350">
        <f>C64/1</f>
        <v>0</v>
      </c>
      <c r="P64" s="350">
        <f>D64/1</f>
        <v>0</v>
      </c>
      <c r="Q64" s="350">
        <f>E64/1</f>
        <v>0</v>
      </c>
      <c r="R64" s="350">
        <f>F64/1</f>
        <v>0</v>
      </c>
      <c r="S64" s="350">
        <f>G64/1</f>
        <v>0</v>
      </c>
      <c r="T64" s="445">
        <f aca="true" t="shared" si="39" ref="T64:T74">H64/6</f>
        <v>0</v>
      </c>
      <c r="U64" s="351">
        <v>0</v>
      </c>
      <c r="V64" s="352">
        <v>0</v>
      </c>
      <c r="W64" s="524">
        <v>0.01</v>
      </c>
      <c r="X64" s="350">
        <v>0.02</v>
      </c>
      <c r="Y64" s="392">
        <v>0.02</v>
      </c>
    </row>
    <row r="65" spans="1:25" s="60" customFormat="1" ht="15.75" customHeight="1">
      <c r="A65" s="50" t="s">
        <v>2</v>
      </c>
      <c r="B65" s="343"/>
      <c r="C65" s="344"/>
      <c r="D65" s="344"/>
      <c r="E65" s="344"/>
      <c r="F65" s="344"/>
      <c r="G65" s="345"/>
      <c r="H65" s="343">
        <f t="shared" si="37"/>
        <v>0</v>
      </c>
      <c r="I65" s="344">
        <v>0</v>
      </c>
      <c r="J65" s="345">
        <v>0</v>
      </c>
      <c r="K65" s="346">
        <v>11</v>
      </c>
      <c r="L65" s="347">
        <v>13</v>
      </c>
      <c r="M65" s="348">
        <v>7</v>
      </c>
      <c r="N65" s="349">
        <f t="shared" si="38"/>
        <v>0</v>
      </c>
      <c r="O65" s="350">
        <f aca="true" t="shared" si="40" ref="O65:S74">C65/1</f>
        <v>0</v>
      </c>
      <c r="P65" s="350">
        <f t="shared" si="40"/>
        <v>0</v>
      </c>
      <c r="Q65" s="350">
        <f t="shared" si="40"/>
        <v>0</v>
      </c>
      <c r="R65" s="350">
        <f t="shared" si="40"/>
        <v>0</v>
      </c>
      <c r="S65" s="350">
        <f t="shared" si="40"/>
        <v>0</v>
      </c>
      <c r="T65" s="445">
        <f t="shared" si="39"/>
        <v>0</v>
      </c>
      <c r="U65" s="351">
        <v>0</v>
      </c>
      <c r="V65" s="352">
        <v>0</v>
      </c>
      <c r="W65" s="524">
        <v>0.02</v>
      </c>
      <c r="X65" s="350">
        <v>0.03</v>
      </c>
      <c r="Y65" s="392">
        <v>0.01</v>
      </c>
    </row>
    <row r="66" spans="1:25" s="60" customFormat="1" ht="15.75" customHeight="1">
      <c r="A66" s="50" t="s">
        <v>3</v>
      </c>
      <c r="B66" s="343"/>
      <c r="C66" s="344"/>
      <c r="D66" s="344"/>
      <c r="E66" s="344"/>
      <c r="F66" s="344"/>
      <c r="G66" s="345"/>
      <c r="H66" s="343">
        <f t="shared" si="37"/>
        <v>0</v>
      </c>
      <c r="I66" s="344">
        <v>0</v>
      </c>
      <c r="J66" s="345">
        <v>0</v>
      </c>
      <c r="K66" s="346">
        <v>9</v>
      </c>
      <c r="L66" s="347">
        <v>6</v>
      </c>
      <c r="M66" s="348">
        <v>10</v>
      </c>
      <c r="N66" s="349">
        <f t="shared" si="38"/>
        <v>0</v>
      </c>
      <c r="O66" s="350">
        <f t="shared" si="40"/>
        <v>0</v>
      </c>
      <c r="P66" s="350">
        <f t="shared" si="40"/>
        <v>0</v>
      </c>
      <c r="Q66" s="350">
        <f t="shared" si="40"/>
        <v>0</v>
      </c>
      <c r="R66" s="350">
        <f t="shared" si="40"/>
        <v>0</v>
      </c>
      <c r="S66" s="350">
        <f t="shared" si="40"/>
        <v>0</v>
      </c>
      <c r="T66" s="445">
        <f t="shared" si="39"/>
        <v>0</v>
      </c>
      <c r="U66" s="351">
        <v>0</v>
      </c>
      <c r="V66" s="352">
        <v>0</v>
      </c>
      <c r="W66" s="524">
        <v>0.02</v>
      </c>
      <c r="X66" s="350">
        <v>0.01</v>
      </c>
      <c r="Y66" s="392">
        <v>0.02</v>
      </c>
    </row>
    <row r="67" spans="1:25" s="60" customFormat="1" ht="15.75" customHeight="1">
      <c r="A67" s="50" t="s">
        <v>4</v>
      </c>
      <c r="B67" s="343"/>
      <c r="C67" s="344"/>
      <c r="D67" s="344"/>
      <c r="E67" s="344"/>
      <c r="F67" s="344"/>
      <c r="G67" s="345"/>
      <c r="H67" s="343">
        <f t="shared" si="37"/>
        <v>0</v>
      </c>
      <c r="I67" s="344">
        <v>0</v>
      </c>
      <c r="J67" s="345">
        <v>0</v>
      </c>
      <c r="K67" s="346">
        <v>12</v>
      </c>
      <c r="L67" s="347">
        <v>6</v>
      </c>
      <c r="M67" s="348">
        <v>12</v>
      </c>
      <c r="N67" s="349">
        <f t="shared" si="38"/>
        <v>0</v>
      </c>
      <c r="O67" s="350">
        <f t="shared" si="40"/>
        <v>0</v>
      </c>
      <c r="P67" s="350">
        <f t="shared" si="40"/>
        <v>0</v>
      </c>
      <c r="Q67" s="350">
        <f t="shared" si="40"/>
        <v>0</v>
      </c>
      <c r="R67" s="350">
        <f t="shared" si="40"/>
        <v>0</v>
      </c>
      <c r="S67" s="350">
        <f t="shared" si="40"/>
        <v>0</v>
      </c>
      <c r="T67" s="445">
        <f t="shared" si="39"/>
        <v>0</v>
      </c>
      <c r="U67" s="351">
        <v>0</v>
      </c>
      <c r="V67" s="352">
        <v>0</v>
      </c>
      <c r="W67" s="524">
        <v>0.03</v>
      </c>
      <c r="X67" s="350">
        <v>0.01</v>
      </c>
      <c r="Y67" s="392">
        <v>0.03</v>
      </c>
    </row>
    <row r="68" spans="1:25" s="60" customFormat="1" ht="15.75" customHeight="1">
      <c r="A68" s="50" t="s">
        <v>5</v>
      </c>
      <c r="B68" s="346"/>
      <c r="C68" s="355"/>
      <c r="D68" s="355"/>
      <c r="E68" s="355"/>
      <c r="F68" s="355"/>
      <c r="G68" s="356"/>
      <c r="H68" s="343">
        <f t="shared" si="37"/>
        <v>0</v>
      </c>
      <c r="I68" s="355">
        <v>0</v>
      </c>
      <c r="J68" s="356">
        <v>0</v>
      </c>
      <c r="K68" s="346">
        <v>8</v>
      </c>
      <c r="L68" s="347">
        <v>15</v>
      </c>
      <c r="M68" s="348">
        <v>7</v>
      </c>
      <c r="N68" s="349">
        <f t="shared" si="38"/>
        <v>0</v>
      </c>
      <c r="O68" s="350">
        <f t="shared" si="40"/>
        <v>0</v>
      </c>
      <c r="P68" s="350">
        <f t="shared" si="40"/>
        <v>0</v>
      </c>
      <c r="Q68" s="350">
        <f t="shared" si="40"/>
        <v>0</v>
      </c>
      <c r="R68" s="350">
        <f t="shared" si="40"/>
        <v>0</v>
      </c>
      <c r="S68" s="350">
        <f t="shared" si="40"/>
        <v>0</v>
      </c>
      <c r="T68" s="445">
        <f t="shared" si="39"/>
        <v>0</v>
      </c>
      <c r="U68" s="351">
        <v>0</v>
      </c>
      <c r="V68" s="352">
        <v>0</v>
      </c>
      <c r="W68" s="524">
        <v>0.02</v>
      </c>
      <c r="X68" s="350">
        <v>0.03</v>
      </c>
      <c r="Y68" s="392">
        <v>0.01</v>
      </c>
    </row>
    <row r="69" spans="1:25" s="60" customFormat="1" ht="15.75" customHeight="1">
      <c r="A69" s="50" t="s">
        <v>6</v>
      </c>
      <c r="B69" s="346"/>
      <c r="C69" s="355"/>
      <c r="D69" s="355"/>
      <c r="E69" s="355">
        <v>1</v>
      </c>
      <c r="F69" s="355"/>
      <c r="G69" s="356"/>
      <c r="H69" s="343">
        <f t="shared" si="37"/>
        <v>1</v>
      </c>
      <c r="I69" s="355">
        <v>0</v>
      </c>
      <c r="J69" s="356">
        <v>0</v>
      </c>
      <c r="K69" s="346">
        <v>9</v>
      </c>
      <c r="L69" s="347">
        <v>8</v>
      </c>
      <c r="M69" s="348">
        <v>14</v>
      </c>
      <c r="N69" s="349">
        <f t="shared" si="38"/>
        <v>0</v>
      </c>
      <c r="O69" s="350">
        <f t="shared" si="40"/>
        <v>0</v>
      </c>
      <c r="P69" s="350">
        <f t="shared" si="40"/>
        <v>0</v>
      </c>
      <c r="Q69" s="350">
        <f t="shared" si="40"/>
        <v>1</v>
      </c>
      <c r="R69" s="350">
        <f t="shared" si="40"/>
        <v>0</v>
      </c>
      <c r="S69" s="350">
        <f t="shared" si="40"/>
        <v>0</v>
      </c>
      <c r="T69" s="445">
        <f t="shared" si="39"/>
        <v>0.16666666666666666</v>
      </c>
      <c r="U69" s="351">
        <v>0</v>
      </c>
      <c r="V69" s="352">
        <v>0</v>
      </c>
      <c r="W69" s="524">
        <v>0.02</v>
      </c>
      <c r="X69" s="350">
        <v>0.02</v>
      </c>
      <c r="Y69" s="392">
        <v>0.03</v>
      </c>
    </row>
    <row r="70" spans="1:25" s="60" customFormat="1" ht="15.75" customHeight="1">
      <c r="A70" s="50" t="s">
        <v>7</v>
      </c>
      <c r="B70" s="346"/>
      <c r="C70" s="355"/>
      <c r="D70" s="355"/>
      <c r="E70" s="355"/>
      <c r="F70" s="355"/>
      <c r="G70" s="356"/>
      <c r="H70" s="343">
        <f t="shared" si="37"/>
        <v>0</v>
      </c>
      <c r="I70" s="355">
        <v>0</v>
      </c>
      <c r="J70" s="356">
        <v>0</v>
      </c>
      <c r="K70" s="346">
        <v>9</v>
      </c>
      <c r="L70" s="347">
        <v>9</v>
      </c>
      <c r="M70" s="348">
        <v>7</v>
      </c>
      <c r="N70" s="349">
        <f t="shared" si="38"/>
        <v>0</v>
      </c>
      <c r="O70" s="350">
        <f t="shared" si="40"/>
        <v>0</v>
      </c>
      <c r="P70" s="350">
        <f t="shared" si="40"/>
        <v>0</v>
      </c>
      <c r="Q70" s="350">
        <f t="shared" si="40"/>
        <v>0</v>
      </c>
      <c r="R70" s="350">
        <f t="shared" si="40"/>
        <v>0</v>
      </c>
      <c r="S70" s="350">
        <f t="shared" si="40"/>
        <v>0</v>
      </c>
      <c r="T70" s="445">
        <f t="shared" si="39"/>
        <v>0</v>
      </c>
      <c r="U70" s="351">
        <v>0</v>
      </c>
      <c r="V70" s="352">
        <v>0</v>
      </c>
      <c r="W70" s="524">
        <v>0.02</v>
      </c>
      <c r="X70" s="350">
        <v>0.02</v>
      </c>
      <c r="Y70" s="392">
        <v>0.01</v>
      </c>
    </row>
    <row r="71" spans="1:25" s="60" customFormat="1" ht="15.75" customHeight="1">
      <c r="A71" s="50" t="s">
        <v>8</v>
      </c>
      <c r="B71" s="346"/>
      <c r="C71" s="355"/>
      <c r="D71" s="355"/>
      <c r="E71" s="355"/>
      <c r="F71" s="355"/>
      <c r="G71" s="356"/>
      <c r="H71" s="343">
        <f t="shared" si="37"/>
        <v>0</v>
      </c>
      <c r="I71" s="355">
        <v>0</v>
      </c>
      <c r="J71" s="356">
        <v>0</v>
      </c>
      <c r="K71" s="346">
        <v>13</v>
      </c>
      <c r="L71" s="347">
        <v>7</v>
      </c>
      <c r="M71" s="348">
        <v>7</v>
      </c>
      <c r="N71" s="349">
        <f t="shared" si="38"/>
        <v>0</v>
      </c>
      <c r="O71" s="350">
        <f t="shared" si="40"/>
        <v>0</v>
      </c>
      <c r="P71" s="350">
        <f t="shared" si="40"/>
        <v>0</v>
      </c>
      <c r="Q71" s="350">
        <f t="shared" si="40"/>
        <v>0</v>
      </c>
      <c r="R71" s="350">
        <f t="shared" si="40"/>
        <v>0</v>
      </c>
      <c r="S71" s="350">
        <f t="shared" si="40"/>
        <v>0</v>
      </c>
      <c r="T71" s="445">
        <f t="shared" si="39"/>
        <v>0</v>
      </c>
      <c r="U71" s="351">
        <v>0</v>
      </c>
      <c r="V71" s="352">
        <v>0</v>
      </c>
      <c r="W71" s="524">
        <v>0.03</v>
      </c>
      <c r="X71" s="350">
        <v>0.01</v>
      </c>
      <c r="Y71" s="392">
        <v>0.01</v>
      </c>
    </row>
    <row r="72" spans="1:25" s="60" customFormat="1" ht="15.75" customHeight="1">
      <c r="A72" s="50" t="s">
        <v>9</v>
      </c>
      <c r="B72" s="346"/>
      <c r="C72" s="355"/>
      <c r="D72" s="355"/>
      <c r="E72" s="355"/>
      <c r="F72" s="355"/>
      <c r="G72" s="356"/>
      <c r="H72" s="343">
        <f t="shared" si="37"/>
        <v>0</v>
      </c>
      <c r="I72" s="355">
        <v>0</v>
      </c>
      <c r="J72" s="356">
        <v>0</v>
      </c>
      <c r="K72" s="346">
        <v>15</v>
      </c>
      <c r="L72" s="347">
        <v>12</v>
      </c>
      <c r="M72" s="348">
        <v>15</v>
      </c>
      <c r="N72" s="349">
        <f t="shared" si="38"/>
        <v>0</v>
      </c>
      <c r="O72" s="350">
        <f t="shared" si="40"/>
        <v>0</v>
      </c>
      <c r="P72" s="350">
        <f t="shared" si="40"/>
        <v>0</v>
      </c>
      <c r="Q72" s="350">
        <f t="shared" si="40"/>
        <v>0</v>
      </c>
      <c r="R72" s="350">
        <f t="shared" si="40"/>
        <v>0</v>
      </c>
      <c r="S72" s="350">
        <f t="shared" si="40"/>
        <v>0</v>
      </c>
      <c r="T72" s="445">
        <f t="shared" si="39"/>
        <v>0</v>
      </c>
      <c r="U72" s="351">
        <v>0</v>
      </c>
      <c r="V72" s="352">
        <v>0</v>
      </c>
      <c r="W72" s="524">
        <v>0.03</v>
      </c>
      <c r="X72" s="350">
        <v>0.03</v>
      </c>
      <c r="Y72" s="392">
        <v>0.03</v>
      </c>
    </row>
    <row r="73" spans="1:25" s="60" customFormat="1" ht="15.75" customHeight="1">
      <c r="A73" s="50" t="s">
        <v>10</v>
      </c>
      <c r="B73" s="346"/>
      <c r="C73" s="355"/>
      <c r="D73" s="355"/>
      <c r="E73" s="355"/>
      <c r="F73" s="355"/>
      <c r="G73" s="356"/>
      <c r="H73" s="343">
        <f t="shared" si="37"/>
        <v>0</v>
      </c>
      <c r="I73" s="355">
        <v>1</v>
      </c>
      <c r="J73" s="356">
        <v>0</v>
      </c>
      <c r="K73" s="346">
        <v>12</v>
      </c>
      <c r="L73" s="347">
        <v>11</v>
      </c>
      <c r="M73" s="348">
        <v>19</v>
      </c>
      <c r="N73" s="349">
        <f t="shared" si="38"/>
        <v>0</v>
      </c>
      <c r="O73" s="350">
        <f t="shared" si="40"/>
        <v>0</v>
      </c>
      <c r="P73" s="350">
        <f t="shared" si="40"/>
        <v>0</v>
      </c>
      <c r="Q73" s="350">
        <f t="shared" si="40"/>
        <v>0</v>
      </c>
      <c r="R73" s="350">
        <f t="shared" si="40"/>
        <v>0</v>
      </c>
      <c r="S73" s="350">
        <f t="shared" si="40"/>
        <v>0</v>
      </c>
      <c r="T73" s="445">
        <f t="shared" si="39"/>
        <v>0</v>
      </c>
      <c r="U73" s="351">
        <v>0.16666666666666666</v>
      </c>
      <c r="V73" s="352">
        <v>0</v>
      </c>
      <c r="W73" s="524">
        <v>0.03</v>
      </c>
      <c r="X73" s="350">
        <v>0.02</v>
      </c>
      <c r="Y73" s="392">
        <v>0.04</v>
      </c>
    </row>
    <row r="74" spans="1:25" s="60" customFormat="1" ht="15.75" customHeight="1">
      <c r="A74" s="51" t="s">
        <v>11</v>
      </c>
      <c r="B74" s="393"/>
      <c r="C74" s="394"/>
      <c r="D74" s="394"/>
      <c r="E74" s="394">
        <v>1</v>
      </c>
      <c r="F74" s="394"/>
      <c r="G74" s="395"/>
      <c r="H74" s="443">
        <f t="shared" si="37"/>
        <v>1</v>
      </c>
      <c r="I74" s="394">
        <v>0</v>
      </c>
      <c r="J74" s="395">
        <v>0</v>
      </c>
      <c r="K74" s="393">
        <v>13</v>
      </c>
      <c r="L74" s="396">
        <v>9</v>
      </c>
      <c r="M74" s="397">
        <v>7</v>
      </c>
      <c r="N74" s="398">
        <f t="shared" si="38"/>
        <v>0</v>
      </c>
      <c r="O74" s="350">
        <f t="shared" si="40"/>
        <v>0</v>
      </c>
      <c r="P74" s="350">
        <f t="shared" si="40"/>
        <v>0</v>
      </c>
      <c r="Q74" s="350">
        <f t="shared" si="40"/>
        <v>1</v>
      </c>
      <c r="R74" s="350">
        <f t="shared" si="40"/>
        <v>0</v>
      </c>
      <c r="S74" s="350">
        <f t="shared" si="40"/>
        <v>0</v>
      </c>
      <c r="T74" s="449">
        <f t="shared" si="39"/>
        <v>0.16666666666666666</v>
      </c>
      <c r="U74" s="399">
        <v>0</v>
      </c>
      <c r="V74" s="400">
        <v>0</v>
      </c>
      <c r="W74" s="525">
        <v>0.03</v>
      </c>
      <c r="X74" s="401">
        <v>0.02</v>
      </c>
      <c r="Y74" s="402">
        <v>0.01</v>
      </c>
    </row>
    <row r="75" spans="1:25" s="60" customFormat="1" ht="21.75" customHeight="1">
      <c r="A75" s="76" t="s">
        <v>20</v>
      </c>
      <c r="B75" s="381">
        <f aca="true" t="shared" si="41" ref="B75:T75">SUM(B63:B74)</f>
        <v>0</v>
      </c>
      <c r="C75" s="311">
        <f t="shared" si="41"/>
        <v>0</v>
      </c>
      <c r="D75" s="311">
        <f t="shared" si="41"/>
        <v>0</v>
      </c>
      <c r="E75" s="311">
        <f t="shared" si="41"/>
        <v>2</v>
      </c>
      <c r="F75" s="311">
        <f t="shared" si="41"/>
        <v>0</v>
      </c>
      <c r="G75" s="312">
        <f t="shared" si="41"/>
        <v>0</v>
      </c>
      <c r="H75" s="381">
        <f>SUM(H63:H74)</f>
        <v>2</v>
      </c>
      <c r="I75" s="311">
        <v>1</v>
      </c>
      <c r="J75" s="312">
        <v>0</v>
      </c>
      <c r="K75" s="381">
        <v>118</v>
      </c>
      <c r="L75" s="403">
        <v>116</v>
      </c>
      <c r="M75" s="313">
        <v>127</v>
      </c>
      <c r="N75" s="404">
        <f t="shared" si="41"/>
        <v>0</v>
      </c>
      <c r="O75" s="405">
        <f t="shared" si="41"/>
        <v>0</v>
      </c>
      <c r="P75" s="405">
        <f t="shared" si="41"/>
        <v>0</v>
      </c>
      <c r="Q75" s="405">
        <f t="shared" si="41"/>
        <v>2</v>
      </c>
      <c r="R75" s="405">
        <f t="shared" si="41"/>
        <v>0</v>
      </c>
      <c r="S75" s="405">
        <f t="shared" si="41"/>
        <v>0</v>
      </c>
      <c r="T75" s="450">
        <f t="shared" si="41"/>
        <v>0.3333333333333333</v>
      </c>
      <c r="U75" s="314">
        <v>0.16666666666666666</v>
      </c>
      <c r="V75" s="315">
        <v>0</v>
      </c>
      <c r="W75" s="450">
        <v>0.25</v>
      </c>
      <c r="X75" s="315">
        <v>0.24</v>
      </c>
      <c r="Y75" s="316">
        <v>0.26</v>
      </c>
    </row>
    <row r="76" spans="1:25" ht="15" customHeight="1">
      <c r="A76" s="58"/>
      <c r="B76" s="58"/>
      <c r="C76" s="58"/>
      <c r="D76" s="58"/>
      <c r="E76" s="58"/>
      <c r="F76" s="58"/>
      <c r="G76" s="58"/>
      <c r="H76" s="58"/>
      <c r="J76" s="59"/>
      <c r="L76" s="58"/>
      <c r="M76" s="58"/>
      <c r="N76" s="4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6"/>
    </row>
    <row r="77" ht="21.75" customHeight="1"/>
  </sheetData>
  <sheetProtection/>
  <mergeCells count="81">
    <mergeCell ref="AA41:AA43"/>
    <mergeCell ref="W22:Y22"/>
    <mergeCell ref="N21:Y21"/>
    <mergeCell ref="B21:M21"/>
    <mergeCell ref="B22:G22"/>
    <mergeCell ref="H22:J22"/>
    <mergeCell ref="K22:M22"/>
    <mergeCell ref="N22:S22"/>
    <mergeCell ref="T22:V22"/>
    <mergeCell ref="B40:M40"/>
    <mergeCell ref="W60:Y60"/>
    <mergeCell ref="N59:Y59"/>
    <mergeCell ref="B2:M2"/>
    <mergeCell ref="B3:G3"/>
    <mergeCell ref="H3:J3"/>
    <mergeCell ref="T3:V3"/>
    <mergeCell ref="K3:M3"/>
    <mergeCell ref="W3:Y3"/>
    <mergeCell ref="N3:S3"/>
    <mergeCell ref="N2:Y2"/>
    <mergeCell ref="N60:S60"/>
    <mergeCell ref="T60:V60"/>
    <mergeCell ref="B59:M59"/>
    <mergeCell ref="B60:G60"/>
    <mergeCell ref="H60:J60"/>
    <mergeCell ref="K60:M60"/>
    <mergeCell ref="N40:Y40"/>
    <mergeCell ref="B41:G41"/>
    <mergeCell ref="H41:J41"/>
    <mergeCell ref="K41:M41"/>
    <mergeCell ref="N41:S41"/>
    <mergeCell ref="T41:V41"/>
    <mergeCell ref="W41:Y41"/>
    <mergeCell ref="H4:H5"/>
    <mergeCell ref="I4:I5"/>
    <mergeCell ref="J4:J5"/>
    <mergeCell ref="K4:K5"/>
    <mergeCell ref="L4:L5"/>
    <mergeCell ref="M4:M5"/>
    <mergeCell ref="T4:T5"/>
    <mergeCell ref="U4:U5"/>
    <mergeCell ref="V4:V5"/>
    <mergeCell ref="W4:W5"/>
    <mergeCell ref="X4:X5"/>
    <mergeCell ref="Y4:Y5"/>
    <mergeCell ref="H23:H24"/>
    <mergeCell ref="I23:I24"/>
    <mergeCell ref="J23:J24"/>
    <mergeCell ref="K23:K24"/>
    <mergeCell ref="L23:L24"/>
    <mergeCell ref="M23:M24"/>
    <mergeCell ref="T23:T24"/>
    <mergeCell ref="U23:U24"/>
    <mergeCell ref="V23:V24"/>
    <mergeCell ref="W23:W24"/>
    <mergeCell ref="X23:X24"/>
    <mergeCell ref="Y23:Y24"/>
    <mergeCell ref="H42:H43"/>
    <mergeCell ref="I42:I43"/>
    <mergeCell ref="J42:J43"/>
    <mergeCell ref="K42:K43"/>
    <mergeCell ref="L42:L43"/>
    <mergeCell ref="M42:M43"/>
    <mergeCell ref="T42:T43"/>
    <mergeCell ref="U42:U43"/>
    <mergeCell ref="V42:V43"/>
    <mergeCell ref="W42:W43"/>
    <mergeCell ref="X42:X43"/>
    <mergeCell ref="Y42:Y43"/>
    <mergeCell ref="H61:H62"/>
    <mergeCell ref="I61:I62"/>
    <mergeCell ref="J61:J62"/>
    <mergeCell ref="K61:K62"/>
    <mergeCell ref="L61:L62"/>
    <mergeCell ref="M61:M62"/>
    <mergeCell ref="T61:T62"/>
    <mergeCell ref="U61:U62"/>
    <mergeCell ref="V61:V62"/>
    <mergeCell ref="W61:W62"/>
    <mergeCell ref="X61:X62"/>
    <mergeCell ref="Y61:Y62"/>
  </mergeCells>
  <printOptions horizontalCentered="1"/>
  <pageMargins left="0.35433070866141736" right="0.4330708661417323" top="0.5511811023622047" bottom="0.4330708661417323" header="0.4330708661417323" footer="0.35433070866141736"/>
  <pageSetup fitToHeight="1" fitToWidth="1" horizontalDpi="1200" verticalDpi="1200" orientation="portrait" paperSize="9" scale="63" r:id="rId1"/>
  <colBreaks count="1" manualBreakCount="1">
    <brk id="25" max="65535" man="1"/>
  </colBreaks>
  <ignoredErrors>
    <ignoredError sqref="H37 H56 H75 K56 I56:J56 U56:V56" formulaRange="1"/>
    <ignoredError sqref="A6:A17 A25:A36 A44:A55 A63:A7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7"/>
  <sheetViews>
    <sheetView showGridLines="0" showZeros="0" zoomScalePageLayoutView="0" workbookViewId="0" topLeftCell="A1">
      <pane xSplit="2" ySplit="5" topLeftCell="C11" activePane="bottomRight" state="frozen"/>
      <selection pane="topLeft" activeCell="M67" sqref="M67"/>
      <selection pane="topRight" activeCell="M67" sqref="M67"/>
      <selection pane="bottomLeft" activeCell="M67" sqref="M67"/>
      <selection pane="bottomRight" activeCell="A1" sqref="A1"/>
    </sheetView>
  </sheetViews>
  <sheetFormatPr defaultColWidth="9.00390625" defaultRowHeight="13.5"/>
  <cols>
    <col min="1" max="1" width="3.625" style="195" customWidth="1"/>
    <col min="2" max="2" width="4.625" style="56" customWidth="1"/>
    <col min="3" max="9" width="6.75390625" style="196" customWidth="1"/>
    <col min="10" max="10" width="7.25390625" style="5" customWidth="1"/>
    <col min="11" max="12" width="7.25390625" style="196" customWidth="1"/>
    <col min="13" max="15" width="10.00390625" style="5" customWidth="1"/>
    <col min="16" max="25" width="7.375" style="5" customWidth="1"/>
    <col min="26" max="28" width="8.625" style="5" customWidth="1"/>
    <col min="29" max="16384" width="9.00390625" style="195" customWidth="1"/>
  </cols>
  <sheetData>
    <row r="1" spans="1:28" s="102" customFormat="1" ht="24.75" customHeight="1">
      <c r="A1" s="100" t="s">
        <v>66</v>
      </c>
      <c r="B1" s="252"/>
      <c r="C1" s="101"/>
      <c r="D1" s="101"/>
      <c r="E1" s="101"/>
      <c r="F1" s="101"/>
      <c r="G1" s="101"/>
      <c r="H1" s="101"/>
      <c r="I1" s="101"/>
      <c r="J1" s="1"/>
      <c r="K1" s="101"/>
      <c r="L1" s="10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104" customFormat="1" ht="18" customHeight="1">
      <c r="A2" s="103"/>
      <c r="B2" s="254"/>
      <c r="C2" s="639" t="s">
        <v>16</v>
      </c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6" t="s">
        <v>46</v>
      </c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8"/>
    </row>
    <row r="3" spans="1:28" s="104" customFormat="1" ht="18" customHeight="1">
      <c r="A3" s="105"/>
      <c r="B3" s="468"/>
      <c r="C3" s="640" t="str">
        <f>'インフルエンザ【20_21シーズン】36-'!C3:I3</f>
        <v>2020/2021シーズン　保健所別</v>
      </c>
      <c r="D3" s="641"/>
      <c r="E3" s="641"/>
      <c r="F3" s="641"/>
      <c r="G3" s="641"/>
      <c r="H3" s="641"/>
      <c r="I3" s="662"/>
      <c r="J3" s="642" t="s">
        <v>13</v>
      </c>
      <c r="K3" s="643"/>
      <c r="L3" s="643"/>
      <c r="M3" s="647" t="s">
        <v>19</v>
      </c>
      <c r="N3" s="648"/>
      <c r="O3" s="671"/>
      <c r="P3" s="665" t="str">
        <f>'インフルエンザ【20_21シーズン】36-'!C3</f>
        <v>2020/2021シーズン　保健所別</v>
      </c>
      <c r="Q3" s="666"/>
      <c r="R3" s="666"/>
      <c r="S3" s="666"/>
      <c r="T3" s="666"/>
      <c r="U3" s="666"/>
      <c r="V3" s="667"/>
      <c r="W3" s="674" t="s">
        <v>17</v>
      </c>
      <c r="X3" s="675"/>
      <c r="Y3" s="675"/>
      <c r="Z3" s="644" t="s">
        <v>18</v>
      </c>
      <c r="AA3" s="645"/>
      <c r="AB3" s="646"/>
    </row>
    <row r="4" spans="1:28" s="104" customFormat="1" ht="6.75" customHeight="1">
      <c r="A4" s="105"/>
      <c r="B4" s="468"/>
      <c r="C4" s="106"/>
      <c r="D4" s="107"/>
      <c r="E4" s="107"/>
      <c r="F4" s="107"/>
      <c r="G4" s="107"/>
      <c r="H4" s="107"/>
      <c r="I4" s="601"/>
      <c r="J4" s="626" t="str">
        <f>'インフルエンザ【20_21シーズン】36-'!J4:J5</f>
        <v>2020
／
2021</v>
      </c>
      <c r="K4" s="630" t="str">
        <f>'インフルエンザ【20_21シーズン】36-'!K4:K5</f>
        <v>2019
／
2020</v>
      </c>
      <c r="L4" s="624" t="str">
        <f>'インフルエンザ【20_21シーズン】36-'!L4:L5</f>
        <v>2018
／
2019</v>
      </c>
      <c r="M4" s="626" t="str">
        <f>'インフルエンザ【20_21シーズン】36-'!M4:M5</f>
        <v>2020
／
2021</v>
      </c>
      <c r="N4" s="650" t="str">
        <f>'インフルエンザ【20_21シーズン】36-'!N4:N5</f>
        <v>2019
／
2020</v>
      </c>
      <c r="O4" s="657" t="str">
        <f>'インフルエンザ【20_21シーズン】36-'!O4:O5</f>
        <v>2018
／
2019</v>
      </c>
      <c r="P4" s="260"/>
      <c r="Q4" s="72"/>
      <c r="R4" s="72"/>
      <c r="S4" s="72"/>
      <c r="T4" s="72"/>
      <c r="U4" s="72"/>
      <c r="V4" s="71"/>
      <c r="W4" s="626" t="str">
        <f>'インフルエンザ【20_21シーズン】36-'!W4:W5</f>
        <v>2020
／
2021</v>
      </c>
      <c r="X4" s="650" t="str">
        <f>'インフルエンザ【20_21シーズン】36-'!X4:X5</f>
        <v>2019
／
2020</v>
      </c>
      <c r="Y4" s="669" t="str">
        <f>'インフルエンザ【20_21シーズン】36-'!Y4:Y5</f>
        <v>2018
／
2019</v>
      </c>
      <c r="Z4" s="626" t="str">
        <f>'インフルエンザ【20_21シーズン】36-'!Z4:Z5</f>
        <v>2020
／
2021</v>
      </c>
      <c r="AA4" s="630" t="str">
        <f>'インフルエンザ【20_21シーズン】36-'!AA4:AA5</f>
        <v>2019
／
2020</v>
      </c>
      <c r="AB4" s="624" t="str">
        <f>'インフルエンザ【20_21シーズン】36-'!AB4:AB5</f>
        <v>2018
／
2019</v>
      </c>
    </row>
    <row r="5" spans="1:28" s="116" customFormat="1" ht="61.5" customHeight="1">
      <c r="A5" s="110" t="s">
        <v>14</v>
      </c>
      <c r="B5" s="600" t="s">
        <v>15</v>
      </c>
      <c r="C5" s="111" t="s">
        <v>40</v>
      </c>
      <c r="D5" s="112" t="s">
        <v>41</v>
      </c>
      <c r="E5" s="112" t="s">
        <v>42</v>
      </c>
      <c r="F5" s="112" t="s">
        <v>12</v>
      </c>
      <c r="G5" s="112" t="s">
        <v>51</v>
      </c>
      <c r="H5" s="112" t="s">
        <v>43</v>
      </c>
      <c r="I5" s="602" t="s">
        <v>44</v>
      </c>
      <c r="J5" s="627"/>
      <c r="K5" s="631"/>
      <c r="L5" s="625"/>
      <c r="M5" s="627"/>
      <c r="N5" s="651"/>
      <c r="O5" s="658"/>
      <c r="P5" s="265" t="s">
        <v>40</v>
      </c>
      <c r="Q5" s="57" t="s">
        <v>41</v>
      </c>
      <c r="R5" s="57" t="s">
        <v>42</v>
      </c>
      <c r="S5" s="57" t="s">
        <v>12</v>
      </c>
      <c r="T5" s="57" t="s">
        <v>51</v>
      </c>
      <c r="U5" s="57" t="s">
        <v>43</v>
      </c>
      <c r="V5" s="264" t="s">
        <v>44</v>
      </c>
      <c r="W5" s="627"/>
      <c r="X5" s="651"/>
      <c r="Y5" s="670"/>
      <c r="Z5" s="627"/>
      <c r="AA5" s="631"/>
      <c r="AB5" s="625"/>
    </row>
    <row r="6" spans="1:28" s="129" customFormat="1" ht="13.5" customHeight="1">
      <c r="A6" s="618">
        <v>6</v>
      </c>
      <c r="B6" s="454">
        <v>23</v>
      </c>
      <c r="C6" s="117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408">
        <v>0</v>
      </c>
      <c r="J6" s="419">
        <v>0</v>
      </c>
      <c r="K6" s="118">
        <v>5</v>
      </c>
      <c r="L6" s="119">
        <v>7</v>
      </c>
      <c r="M6" s="121">
        <v>24</v>
      </c>
      <c r="N6" s="122">
        <v>653</v>
      </c>
      <c r="O6" s="123">
        <v>945</v>
      </c>
      <c r="P6" s="224">
        <f aca="true" t="shared" si="0" ref="P6:P37">C6/3</f>
        <v>0</v>
      </c>
      <c r="Q6" s="225">
        <f aca="true" t="shared" si="1" ref="Q6:Q37">D6/6</f>
        <v>0</v>
      </c>
      <c r="R6" s="225">
        <f aca="true" t="shared" si="2" ref="R6:R37">E6/5</f>
        <v>0</v>
      </c>
      <c r="S6" s="225">
        <f aca="true" t="shared" si="3" ref="S6:S37">F6/11</f>
        <v>0</v>
      </c>
      <c r="T6" s="225">
        <f aca="true" t="shared" si="4" ref="T6:T37">G6/4</f>
        <v>0</v>
      </c>
      <c r="U6" s="225">
        <f aca="true" t="shared" si="5" ref="U6:U37">H6/4</f>
        <v>0</v>
      </c>
      <c r="V6" s="128">
        <f aca="true" t="shared" si="6" ref="V6:V37">I6/4</f>
        <v>0</v>
      </c>
      <c r="W6" s="167">
        <f aca="true" t="shared" si="7" ref="W6:W37">J6/37</f>
        <v>0</v>
      </c>
      <c r="X6" s="158">
        <v>0.13513513513513514</v>
      </c>
      <c r="Y6" s="159">
        <v>0.1891891891891892</v>
      </c>
      <c r="Z6" s="500">
        <v>0.01</v>
      </c>
      <c r="AA6" s="220">
        <v>0.21</v>
      </c>
      <c r="AB6" s="240">
        <v>0.3</v>
      </c>
    </row>
    <row r="7" spans="1:28" s="129" customFormat="1" ht="13.5" customHeight="1">
      <c r="A7" s="616"/>
      <c r="B7" s="454">
        <v>24</v>
      </c>
      <c r="C7" s="117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408">
        <v>0</v>
      </c>
      <c r="J7" s="419">
        <v>0</v>
      </c>
      <c r="K7" s="118">
        <v>4</v>
      </c>
      <c r="L7" s="119">
        <v>5</v>
      </c>
      <c r="M7" s="121">
        <v>22</v>
      </c>
      <c r="N7" s="122">
        <v>823</v>
      </c>
      <c r="O7" s="123">
        <v>1064</v>
      </c>
      <c r="P7" s="224">
        <f t="shared" si="0"/>
        <v>0</v>
      </c>
      <c r="Q7" s="225">
        <f t="shared" si="1"/>
        <v>0</v>
      </c>
      <c r="R7" s="225">
        <f t="shared" si="2"/>
        <v>0</v>
      </c>
      <c r="S7" s="225">
        <f t="shared" si="3"/>
        <v>0</v>
      </c>
      <c r="T7" s="225">
        <f t="shared" si="4"/>
        <v>0</v>
      </c>
      <c r="U7" s="225">
        <f t="shared" si="5"/>
        <v>0</v>
      </c>
      <c r="V7" s="128">
        <f t="shared" si="6"/>
        <v>0</v>
      </c>
      <c r="W7" s="167">
        <f t="shared" si="7"/>
        <v>0</v>
      </c>
      <c r="X7" s="158">
        <v>0.10810810810810811</v>
      </c>
      <c r="Y7" s="159">
        <v>0.13513513513513514</v>
      </c>
      <c r="Z7" s="500">
        <v>0.01</v>
      </c>
      <c r="AA7" s="220">
        <v>0.26</v>
      </c>
      <c r="AB7" s="240">
        <v>0.34</v>
      </c>
    </row>
    <row r="8" spans="1:28" s="129" customFormat="1" ht="13.5" customHeight="1">
      <c r="A8" s="616"/>
      <c r="B8" s="454">
        <v>25</v>
      </c>
      <c r="C8" s="117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408">
        <v>0</v>
      </c>
      <c r="J8" s="419">
        <v>0</v>
      </c>
      <c r="K8" s="118">
        <v>5</v>
      </c>
      <c r="L8" s="119">
        <v>8</v>
      </c>
      <c r="M8" s="121">
        <v>18</v>
      </c>
      <c r="N8" s="122">
        <v>926</v>
      </c>
      <c r="O8" s="123">
        <v>1130</v>
      </c>
      <c r="P8" s="224">
        <f t="shared" si="0"/>
        <v>0</v>
      </c>
      <c r="Q8" s="225">
        <f t="shared" si="1"/>
        <v>0</v>
      </c>
      <c r="R8" s="225">
        <f t="shared" si="2"/>
        <v>0</v>
      </c>
      <c r="S8" s="225">
        <f t="shared" si="3"/>
        <v>0</v>
      </c>
      <c r="T8" s="225">
        <f t="shared" si="4"/>
        <v>0</v>
      </c>
      <c r="U8" s="225">
        <f t="shared" si="5"/>
        <v>0</v>
      </c>
      <c r="V8" s="128">
        <f t="shared" si="6"/>
        <v>0</v>
      </c>
      <c r="W8" s="167">
        <f t="shared" si="7"/>
        <v>0</v>
      </c>
      <c r="X8" s="158">
        <v>0.13513513513513514</v>
      </c>
      <c r="Y8" s="159">
        <v>0.21621621621621623</v>
      </c>
      <c r="Z8" s="500">
        <v>0.01</v>
      </c>
      <c r="AA8" s="220">
        <v>0.29</v>
      </c>
      <c r="AB8" s="240">
        <v>0.36</v>
      </c>
    </row>
    <row r="9" spans="1:28" s="129" customFormat="1" ht="13.5" customHeight="1">
      <c r="A9" s="617"/>
      <c r="B9" s="456">
        <v>26</v>
      </c>
      <c r="C9" s="132">
        <v>0</v>
      </c>
      <c r="D9" s="133">
        <v>0</v>
      </c>
      <c r="E9" s="133">
        <v>0</v>
      </c>
      <c r="F9" s="133">
        <v>0</v>
      </c>
      <c r="G9" s="133">
        <v>0</v>
      </c>
      <c r="H9" s="133">
        <v>0</v>
      </c>
      <c r="I9" s="410">
        <v>0</v>
      </c>
      <c r="J9" s="422">
        <v>0</v>
      </c>
      <c r="K9" s="133">
        <v>2</v>
      </c>
      <c r="L9" s="134">
        <v>10</v>
      </c>
      <c r="M9" s="135">
        <v>17</v>
      </c>
      <c r="N9" s="136">
        <v>1018</v>
      </c>
      <c r="O9" s="137">
        <v>1251</v>
      </c>
      <c r="P9" s="230">
        <f t="shared" si="0"/>
        <v>0</v>
      </c>
      <c r="Q9" s="231">
        <f t="shared" si="1"/>
        <v>0</v>
      </c>
      <c r="R9" s="231">
        <f t="shared" si="2"/>
        <v>0</v>
      </c>
      <c r="S9" s="231">
        <f t="shared" si="3"/>
        <v>0</v>
      </c>
      <c r="T9" s="231">
        <f t="shared" si="4"/>
        <v>0</v>
      </c>
      <c r="U9" s="231">
        <f t="shared" si="5"/>
        <v>0</v>
      </c>
      <c r="V9" s="141">
        <f t="shared" si="6"/>
        <v>0</v>
      </c>
      <c r="W9" s="171">
        <f t="shared" si="7"/>
        <v>0</v>
      </c>
      <c r="X9" s="161">
        <v>0.05405405405405406</v>
      </c>
      <c r="Y9" s="162">
        <v>0.2702702702702703</v>
      </c>
      <c r="Z9" s="501">
        <v>0.01</v>
      </c>
      <c r="AA9" s="221">
        <v>0.32</v>
      </c>
      <c r="AB9" s="241">
        <v>0.4</v>
      </c>
    </row>
    <row r="10" spans="1:28" s="129" customFormat="1" ht="13.5" customHeight="1">
      <c r="A10" s="618">
        <v>7</v>
      </c>
      <c r="B10" s="453">
        <v>27</v>
      </c>
      <c r="C10" s="175">
        <v>0</v>
      </c>
      <c r="D10" s="176">
        <v>0</v>
      </c>
      <c r="E10" s="176">
        <v>0</v>
      </c>
      <c r="F10" s="176">
        <v>0</v>
      </c>
      <c r="G10" s="176">
        <v>0</v>
      </c>
      <c r="H10" s="176">
        <v>0</v>
      </c>
      <c r="I10" s="603">
        <v>0</v>
      </c>
      <c r="J10" s="428">
        <v>0</v>
      </c>
      <c r="K10" s="176">
        <v>4</v>
      </c>
      <c r="L10" s="177">
        <v>6</v>
      </c>
      <c r="M10" s="152">
        <v>46</v>
      </c>
      <c r="N10" s="153">
        <v>1267</v>
      </c>
      <c r="O10" s="154">
        <v>1478</v>
      </c>
      <c r="P10" s="506">
        <f t="shared" si="0"/>
        <v>0</v>
      </c>
      <c r="Q10" s="223">
        <f t="shared" si="1"/>
        <v>0</v>
      </c>
      <c r="R10" s="223">
        <f t="shared" si="2"/>
        <v>0</v>
      </c>
      <c r="S10" s="223">
        <f t="shared" si="3"/>
        <v>0</v>
      </c>
      <c r="T10" s="223">
        <f t="shared" si="4"/>
        <v>0</v>
      </c>
      <c r="U10" s="223">
        <f t="shared" si="5"/>
        <v>0</v>
      </c>
      <c r="V10" s="507">
        <f t="shared" si="6"/>
        <v>0</v>
      </c>
      <c r="W10" s="178">
        <f t="shared" si="7"/>
        <v>0</v>
      </c>
      <c r="X10" s="173">
        <v>0.10810810810810811</v>
      </c>
      <c r="Y10" s="179">
        <v>0.16216216216216217</v>
      </c>
      <c r="Z10" s="502">
        <v>0.01</v>
      </c>
      <c r="AA10" s="222">
        <v>0.4</v>
      </c>
      <c r="AB10" s="242">
        <v>0.47</v>
      </c>
    </row>
    <row r="11" spans="1:28" s="129" customFormat="1" ht="13.5" customHeight="1">
      <c r="A11" s="616"/>
      <c r="B11" s="454">
        <v>28</v>
      </c>
      <c r="C11" s="117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408">
        <v>0</v>
      </c>
      <c r="J11" s="419">
        <v>0</v>
      </c>
      <c r="K11" s="118">
        <v>15</v>
      </c>
      <c r="L11" s="119">
        <v>29</v>
      </c>
      <c r="M11" s="121">
        <v>42</v>
      </c>
      <c r="N11" s="122">
        <v>1989</v>
      </c>
      <c r="O11" s="123">
        <v>2204</v>
      </c>
      <c r="P11" s="224">
        <f t="shared" si="0"/>
        <v>0</v>
      </c>
      <c r="Q11" s="225">
        <f t="shared" si="1"/>
        <v>0</v>
      </c>
      <c r="R11" s="225">
        <f t="shared" si="2"/>
        <v>0</v>
      </c>
      <c r="S11" s="225">
        <f t="shared" si="3"/>
        <v>0</v>
      </c>
      <c r="T11" s="225">
        <f t="shared" si="4"/>
        <v>0</v>
      </c>
      <c r="U11" s="225">
        <f t="shared" si="5"/>
        <v>0</v>
      </c>
      <c r="V11" s="128">
        <f t="shared" si="6"/>
        <v>0</v>
      </c>
      <c r="W11" s="167">
        <f t="shared" si="7"/>
        <v>0</v>
      </c>
      <c r="X11" s="158">
        <v>0.40540540540540543</v>
      </c>
      <c r="Y11" s="159">
        <v>0.8055555555555556</v>
      </c>
      <c r="Z11" s="500">
        <v>0.01</v>
      </c>
      <c r="AA11" s="220">
        <v>0.63</v>
      </c>
      <c r="AB11" s="240">
        <v>0.7</v>
      </c>
    </row>
    <row r="12" spans="1:28" s="129" customFormat="1" ht="13.5" customHeight="1">
      <c r="A12" s="616"/>
      <c r="B12" s="454">
        <v>29</v>
      </c>
      <c r="C12" s="117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408">
        <v>0</v>
      </c>
      <c r="J12" s="419">
        <v>0</v>
      </c>
      <c r="K12" s="118">
        <v>6</v>
      </c>
      <c r="L12" s="119">
        <v>27</v>
      </c>
      <c r="M12" s="121">
        <v>52</v>
      </c>
      <c r="N12" s="122">
        <v>2083</v>
      </c>
      <c r="O12" s="123">
        <v>2390</v>
      </c>
      <c r="P12" s="224">
        <f t="shared" si="0"/>
        <v>0</v>
      </c>
      <c r="Q12" s="225">
        <f t="shared" si="1"/>
        <v>0</v>
      </c>
      <c r="R12" s="225">
        <f t="shared" si="2"/>
        <v>0</v>
      </c>
      <c r="S12" s="225">
        <f t="shared" si="3"/>
        <v>0</v>
      </c>
      <c r="T12" s="225">
        <f t="shared" si="4"/>
        <v>0</v>
      </c>
      <c r="U12" s="225">
        <f t="shared" si="5"/>
        <v>0</v>
      </c>
      <c r="V12" s="128">
        <f t="shared" si="6"/>
        <v>0</v>
      </c>
      <c r="W12" s="167">
        <f t="shared" si="7"/>
        <v>0</v>
      </c>
      <c r="X12" s="158">
        <v>0.16216216216216217</v>
      </c>
      <c r="Y12" s="159">
        <v>0.7297297297297297</v>
      </c>
      <c r="Z12" s="500">
        <v>0.02</v>
      </c>
      <c r="AA12" s="220">
        <v>0.66</v>
      </c>
      <c r="AB12" s="240">
        <v>0.76</v>
      </c>
    </row>
    <row r="13" spans="1:28" s="129" customFormat="1" ht="13.5" customHeight="1">
      <c r="A13" s="616"/>
      <c r="B13" s="454">
        <v>30</v>
      </c>
      <c r="C13" s="117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408">
        <v>0</v>
      </c>
      <c r="J13" s="419">
        <v>0</v>
      </c>
      <c r="K13" s="118">
        <v>20</v>
      </c>
      <c r="L13" s="119">
        <v>23</v>
      </c>
      <c r="M13" s="121">
        <v>42</v>
      </c>
      <c r="N13" s="122">
        <v>3191</v>
      </c>
      <c r="O13" s="123">
        <v>3063</v>
      </c>
      <c r="P13" s="224">
        <f t="shared" si="0"/>
        <v>0</v>
      </c>
      <c r="Q13" s="225">
        <f t="shared" si="1"/>
        <v>0</v>
      </c>
      <c r="R13" s="225">
        <f t="shared" si="2"/>
        <v>0</v>
      </c>
      <c r="S13" s="225">
        <f t="shared" si="3"/>
        <v>0</v>
      </c>
      <c r="T13" s="225">
        <f t="shared" si="4"/>
        <v>0</v>
      </c>
      <c r="U13" s="225">
        <f t="shared" si="5"/>
        <v>0</v>
      </c>
      <c r="V13" s="128">
        <f t="shared" si="6"/>
        <v>0</v>
      </c>
      <c r="W13" s="167">
        <f t="shared" si="7"/>
        <v>0</v>
      </c>
      <c r="X13" s="158">
        <v>0.5405405405405406</v>
      </c>
      <c r="Y13" s="159">
        <v>0.6388888888888888</v>
      </c>
      <c r="Z13" s="500">
        <v>0.01</v>
      </c>
      <c r="AA13" s="220">
        <v>1.01</v>
      </c>
      <c r="AB13" s="240">
        <v>0.97</v>
      </c>
    </row>
    <row r="14" spans="1:28" s="129" customFormat="1" ht="13.5" customHeight="1">
      <c r="A14" s="617"/>
      <c r="B14" s="456">
        <v>31</v>
      </c>
      <c r="C14" s="132">
        <v>0</v>
      </c>
      <c r="D14" s="133">
        <v>1</v>
      </c>
      <c r="E14" s="133">
        <v>0</v>
      </c>
      <c r="F14" s="133">
        <v>0</v>
      </c>
      <c r="G14" s="133">
        <v>0</v>
      </c>
      <c r="H14" s="133">
        <v>0</v>
      </c>
      <c r="I14" s="410">
        <v>0</v>
      </c>
      <c r="J14" s="422">
        <v>1</v>
      </c>
      <c r="K14" s="133">
        <v>44</v>
      </c>
      <c r="L14" s="134">
        <v>59</v>
      </c>
      <c r="M14" s="135">
        <v>62</v>
      </c>
      <c r="N14" s="136">
        <v>4456</v>
      </c>
      <c r="O14" s="137">
        <v>4182</v>
      </c>
      <c r="P14" s="230">
        <f t="shared" si="0"/>
        <v>0</v>
      </c>
      <c r="Q14" s="231">
        <f t="shared" si="1"/>
        <v>0.16666666666666666</v>
      </c>
      <c r="R14" s="231">
        <f t="shared" si="2"/>
        <v>0</v>
      </c>
      <c r="S14" s="231">
        <f t="shared" si="3"/>
        <v>0</v>
      </c>
      <c r="T14" s="231">
        <f t="shared" si="4"/>
        <v>0</v>
      </c>
      <c r="U14" s="231">
        <f t="shared" si="5"/>
        <v>0</v>
      </c>
      <c r="V14" s="141">
        <f t="shared" si="6"/>
        <v>0</v>
      </c>
      <c r="W14" s="171">
        <f t="shared" si="7"/>
        <v>0.02702702702702703</v>
      </c>
      <c r="X14" s="161">
        <v>1.1891891891891893</v>
      </c>
      <c r="Y14" s="162">
        <v>1.5945945945945945</v>
      </c>
      <c r="Z14" s="501">
        <v>0.02</v>
      </c>
      <c r="AA14" s="221">
        <v>1.41</v>
      </c>
      <c r="AB14" s="241">
        <v>1.33</v>
      </c>
    </row>
    <row r="15" spans="1:28" s="129" customFormat="1" ht="13.5" customHeight="1">
      <c r="A15" s="618">
        <v>8</v>
      </c>
      <c r="B15" s="454">
        <v>32</v>
      </c>
      <c r="C15" s="117">
        <v>0</v>
      </c>
      <c r="D15" s="118">
        <v>0</v>
      </c>
      <c r="E15" s="118">
        <v>0</v>
      </c>
      <c r="F15" s="118">
        <v>1</v>
      </c>
      <c r="G15" s="118">
        <v>0</v>
      </c>
      <c r="H15" s="118">
        <v>0</v>
      </c>
      <c r="I15" s="408">
        <v>0</v>
      </c>
      <c r="J15" s="419">
        <v>1</v>
      </c>
      <c r="K15" s="118">
        <v>66</v>
      </c>
      <c r="L15" s="119">
        <v>77</v>
      </c>
      <c r="M15" s="121">
        <v>108</v>
      </c>
      <c r="N15" s="122">
        <v>5473</v>
      </c>
      <c r="O15" s="123">
        <v>4418</v>
      </c>
      <c r="P15" s="224">
        <f t="shared" si="0"/>
        <v>0</v>
      </c>
      <c r="Q15" s="225">
        <f t="shared" si="1"/>
        <v>0</v>
      </c>
      <c r="R15" s="225">
        <f t="shared" si="2"/>
        <v>0</v>
      </c>
      <c r="S15" s="225">
        <f t="shared" si="3"/>
        <v>0.09090909090909091</v>
      </c>
      <c r="T15" s="225">
        <f t="shared" si="4"/>
        <v>0</v>
      </c>
      <c r="U15" s="225">
        <f t="shared" si="5"/>
        <v>0</v>
      </c>
      <c r="V15" s="128">
        <f t="shared" si="6"/>
        <v>0</v>
      </c>
      <c r="W15" s="167">
        <f t="shared" si="7"/>
        <v>0.02702702702702703</v>
      </c>
      <c r="X15" s="158">
        <v>1.7837837837837838</v>
      </c>
      <c r="Y15" s="159">
        <v>2.081081081081081</v>
      </c>
      <c r="Z15" s="500">
        <v>0.03</v>
      </c>
      <c r="AA15" s="220">
        <v>1.77</v>
      </c>
      <c r="AB15" s="240">
        <v>1.43</v>
      </c>
    </row>
    <row r="16" spans="1:28" s="129" customFormat="1" ht="13.5" customHeight="1">
      <c r="A16" s="616"/>
      <c r="B16" s="454">
        <v>33</v>
      </c>
      <c r="C16" s="117">
        <v>0</v>
      </c>
      <c r="D16" s="118">
        <v>0</v>
      </c>
      <c r="E16" s="118">
        <v>0</v>
      </c>
      <c r="F16" s="118">
        <v>0</v>
      </c>
      <c r="G16" s="118">
        <v>1</v>
      </c>
      <c r="H16" s="118">
        <v>0</v>
      </c>
      <c r="I16" s="408">
        <v>0</v>
      </c>
      <c r="J16" s="419">
        <v>1</v>
      </c>
      <c r="K16" s="118">
        <v>36</v>
      </c>
      <c r="L16" s="119">
        <v>120</v>
      </c>
      <c r="M16" s="121">
        <v>64</v>
      </c>
      <c r="N16" s="122">
        <v>3990</v>
      </c>
      <c r="O16" s="123">
        <v>4131</v>
      </c>
      <c r="P16" s="224">
        <f t="shared" si="0"/>
        <v>0</v>
      </c>
      <c r="Q16" s="225">
        <f t="shared" si="1"/>
        <v>0</v>
      </c>
      <c r="R16" s="225">
        <f t="shared" si="2"/>
        <v>0</v>
      </c>
      <c r="S16" s="225">
        <f t="shared" si="3"/>
        <v>0</v>
      </c>
      <c r="T16" s="225">
        <f t="shared" si="4"/>
        <v>0.25</v>
      </c>
      <c r="U16" s="225">
        <f t="shared" si="5"/>
        <v>0</v>
      </c>
      <c r="V16" s="128">
        <f t="shared" si="6"/>
        <v>0</v>
      </c>
      <c r="W16" s="167">
        <f t="shared" si="7"/>
        <v>0.02702702702702703</v>
      </c>
      <c r="X16" s="158">
        <v>0.972972972972973</v>
      </c>
      <c r="Y16" s="159">
        <v>3.2432432432432434</v>
      </c>
      <c r="Z16" s="500">
        <v>0.02</v>
      </c>
      <c r="AA16" s="220">
        <v>1.32</v>
      </c>
      <c r="AB16" s="240">
        <v>1.34</v>
      </c>
    </row>
    <row r="17" spans="1:28" s="129" customFormat="1" ht="13.5" customHeight="1">
      <c r="A17" s="616"/>
      <c r="B17" s="454">
        <v>34</v>
      </c>
      <c r="C17" s="117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408">
        <v>0</v>
      </c>
      <c r="J17" s="419">
        <v>0</v>
      </c>
      <c r="K17" s="118">
        <v>98</v>
      </c>
      <c r="L17" s="119">
        <v>125</v>
      </c>
      <c r="M17" s="121">
        <v>97</v>
      </c>
      <c r="N17" s="122">
        <v>4294</v>
      </c>
      <c r="O17" s="123">
        <v>4208</v>
      </c>
      <c r="P17" s="224">
        <f t="shared" si="0"/>
        <v>0</v>
      </c>
      <c r="Q17" s="225">
        <f t="shared" si="1"/>
        <v>0</v>
      </c>
      <c r="R17" s="225">
        <f t="shared" si="2"/>
        <v>0</v>
      </c>
      <c r="S17" s="225">
        <f t="shared" si="3"/>
        <v>0</v>
      </c>
      <c r="T17" s="225">
        <f t="shared" si="4"/>
        <v>0</v>
      </c>
      <c r="U17" s="225">
        <f t="shared" si="5"/>
        <v>0</v>
      </c>
      <c r="V17" s="128">
        <f t="shared" si="6"/>
        <v>0</v>
      </c>
      <c r="W17" s="167">
        <f t="shared" si="7"/>
        <v>0</v>
      </c>
      <c r="X17" s="158">
        <v>2.6486486486486487</v>
      </c>
      <c r="Y17" s="159">
        <v>3.3783783783783785</v>
      </c>
      <c r="Z17" s="500">
        <v>0.03</v>
      </c>
      <c r="AA17" s="220">
        <v>1.37</v>
      </c>
      <c r="AB17" s="240">
        <v>1.35</v>
      </c>
    </row>
    <row r="18" spans="1:28" s="129" customFormat="1" ht="13.5" customHeight="1">
      <c r="A18" s="617"/>
      <c r="B18" s="489">
        <v>35</v>
      </c>
      <c r="C18" s="132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410">
        <v>0</v>
      </c>
      <c r="J18" s="422">
        <v>0</v>
      </c>
      <c r="K18" s="133">
        <v>117</v>
      </c>
      <c r="L18" s="134">
        <v>191</v>
      </c>
      <c r="M18" s="135">
        <v>96</v>
      </c>
      <c r="N18" s="136">
        <v>7741</v>
      </c>
      <c r="O18" s="137">
        <v>6617</v>
      </c>
      <c r="P18" s="230">
        <f t="shared" si="0"/>
        <v>0</v>
      </c>
      <c r="Q18" s="231">
        <f t="shared" si="1"/>
        <v>0</v>
      </c>
      <c r="R18" s="231">
        <f t="shared" si="2"/>
        <v>0</v>
      </c>
      <c r="S18" s="231">
        <f t="shared" si="3"/>
        <v>0</v>
      </c>
      <c r="T18" s="231">
        <f t="shared" si="4"/>
        <v>0</v>
      </c>
      <c r="U18" s="231">
        <f t="shared" si="5"/>
        <v>0</v>
      </c>
      <c r="V18" s="141">
        <f t="shared" si="6"/>
        <v>0</v>
      </c>
      <c r="W18" s="171">
        <f t="shared" si="7"/>
        <v>0</v>
      </c>
      <c r="X18" s="161">
        <v>3.1621621621621623</v>
      </c>
      <c r="Y18" s="162">
        <v>5.162162162162162</v>
      </c>
      <c r="Z18" s="501">
        <v>0.03</v>
      </c>
      <c r="AA18" s="221">
        <v>2.45</v>
      </c>
      <c r="AB18" s="241">
        <v>2.1</v>
      </c>
    </row>
    <row r="19" spans="1:28" s="129" customFormat="1" ht="13.5" customHeight="1">
      <c r="A19" s="618">
        <v>9</v>
      </c>
      <c r="B19" s="490">
        <v>36</v>
      </c>
      <c r="C19" s="117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408">
        <v>0</v>
      </c>
      <c r="J19" s="419">
        <v>0</v>
      </c>
      <c r="K19" s="118">
        <v>160</v>
      </c>
      <c r="L19" s="119">
        <v>185</v>
      </c>
      <c r="M19" s="121">
        <v>177</v>
      </c>
      <c r="N19" s="122">
        <v>9901</v>
      </c>
      <c r="O19" s="123">
        <v>7560</v>
      </c>
      <c r="P19" s="165">
        <f t="shared" si="0"/>
        <v>0</v>
      </c>
      <c r="Q19" s="158">
        <f t="shared" si="1"/>
        <v>0</v>
      </c>
      <c r="R19" s="158">
        <f t="shared" si="2"/>
        <v>0</v>
      </c>
      <c r="S19" s="158">
        <f t="shared" si="3"/>
        <v>0</v>
      </c>
      <c r="T19" s="158">
        <f t="shared" si="4"/>
        <v>0</v>
      </c>
      <c r="U19" s="158">
        <f t="shared" si="5"/>
        <v>0</v>
      </c>
      <c r="V19" s="159">
        <f t="shared" si="6"/>
        <v>0</v>
      </c>
      <c r="W19" s="167">
        <f t="shared" si="7"/>
        <v>0</v>
      </c>
      <c r="X19" s="158">
        <v>4.324324324324325</v>
      </c>
      <c r="Y19" s="159">
        <v>5</v>
      </c>
      <c r="Z19" s="500">
        <v>0.06</v>
      </c>
      <c r="AA19" s="127">
        <v>3.13</v>
      </c>
      <c r="AB19" s="210">
        <v>2.39</v>
      </c>
    </row>
    <row r="20" spans="1:28" s="129" customFormat="1" ht="13.5" customHeight="1">
      <c r="A20" s="616"/>
      <c r="B20" s="490">
        <v>37</v>
      </c>
      <c r="C20" s="117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408">
        <v>0</v>
      </c>
      <c r="J20" s="419">
        <v>0</v>
      </c>
      <c r="K20" s="118">
        <v>265</v>
      </c>
      <c r="L20" s="119">
        <v>202</v>
      </c>
      <c r="M20" s="121">
        <v>173</v>
      </c>
      <c r="N20" s="122">
        <v>10914</v>
      </c>
      <c r="O20" s="123">
        <v>7747</v>
      </c>
      <c r="P20" s="165">
        <f t="shared" si="0"/>
        <v>0</v>
      </c>
      <c r="Q20" s="158">
        <f t="shared" si="1"/>
        <v>0</v>
      </c>
      <c r="R20" s="158">
        <f t="shared" si="2"/>
        <v>0</v>
      </c>
      <c r="S20" s="158">
        <f t="shared" si="3"/>
        <v>0</v>
      </c>
      <c r="T20" s="158">
        <f t="shared" si="4"/>
        <v>0</v>
      </c>
      <c r="U20" s="158">
        <f t="shared" si="5"/>
        <v>0</v>
      </c>
      <c r="V20" s="159">
        <f t="shared" si="6"/>
        <v>0</v>
      </c>
      <c r="W20" s="167">
        <f t="shared" si="7"/>
        <v>0</v>
      </c>
      <c r="X20" s="159">
        <v>7.162162162162162</v>
      </c>
      <c r="Y20" s="159">
        <v>5.45945945945946</v>
      </c>
      <c r="Z20" s="500">
        <v>0.05</v>
      </c>
      <c r="AA20" s="127">
        <v>3.45</v>
      </c>
      <c r="AB20" s="210">
        <v>2.46</v>
      </c>
    </row>
    <row r="21" spans="1:28" s="129" customFormat="1" ht="13.5" customHeight="1">
      <c r="A21" s="616"/>
      <c r="B21" s="490">
        <v>38</v>
      </c>
      <c r="C21" s="117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408">
        <v>0</v>
      </c>
      <c r="J21" s="419">
        <v>0</v>
      </c>
      <c r="K21" s="118">
        <v>185</v>
      </c>
      <c r="L21" s="119">
        <v>131</v>
      </c>
      <c r="M21" s="121">
        <v>231</v>
      </c>
      <c r="N21" s="122">
        <v>9206</v>
      </c>
      <c r="O21" s="123">
        <v>6630</v>
      </c>
      <c r="P21" s="165">
        <f t="shared" si="0"/>
        <v>0</v>
      </c>
      <c r="Q21" s="158">
        <f t="shared" si="1"/>
        <v>0</v>
      </c>
      <c r="R21" s="158">
        <f t="shared" si="2"/>
        <v>0</v>
      </c>
      <c r="S21" s="158">
        <f t="shared" si="3"/>
        <v>0</v>
      </c>
      <c r="T21" s="158">
        <f t="shared" si="4"/>
        <v>0</v>
      </c>
      <c r="U21" s="158">
        <f t="shared" si="5"/>
        <v>0</v>
      </c>
      <c r="V21" s="159">
        <f t="shared" si="6"/>
        <v>0</v>
      </c>
      <c r="W21" s="167">
        <f t="shared" si="7"/>
        <v>0</v>
      </c>
      <c r="X21" s="158">
        <v>5</v>
      </c>
      <c r="Y21" s="159">
        <v>3.5405405405405403</v>
      </c>
      <c r="Z21" s="500">
        <v>0.07</v>
      </c>
      <c r="AA21" s="127">
        <v>2.91</v>
      </c>
      <c r="AB21" s="210">
        <v>2.11</v>
      </c>
    </row>
    <row r="22" spans="1:28" s="129" customFormat="1" ht="13.5" customHeight="1">
      <c r="A22" s="617"/>
      <c r="B22" s="489">
        <v>39</v>
      </c>
      <c r="C22" s="132">
        <v>0</v>
      </c>
      <c r="D22" s="133">
        <v>0</v>
      </c>
      <c r="E22" s="133">
        <v>0</v>
      </c>
      <c r="F22" s="133">
        <v>0</v>
      </c>
      <c r="G22" s="133">
        <v>0</v>
      </c>
      <c r="H22" s="133">
        <v>0</v>
      </c>
      <c r="I22" s="410">
        <v>0</v>
      </c>
      <c r="J22" s="422">
        <v>0</v>
      </c>
      <c r="K22" s="133">
        <v>173</v>
      </c>
      <c r="L22" s="134">
        <v>118</v>
      </c>
      <c r="M22" s="135">
        <v>205</v>
      </c>
      <c r="N22" s="136">
        <v>7483</v>
      </c>
      <c r="O22" s="137">
        <v>5408</v>
      </c>
      <c r="P22" s="165">
        <f t="shared" si="0"/>
        <v>0</v>
      </c>
      <c r="Q22" s="158">
        <f t="shared" si="1"/>
        <v>0</v>
      </c>
      <c r="R22" s="158">
        <f t="shared" si="2"/>
        <v>0</v>
      </c>
      <c r="S22" s="158">
        <f t="shared" si="3"/>
        <v>0</v>
      </c>
      <c r="T22" s="158">
        <f t="shared" si="4"/>
        <v>0</v>
      </c>
      <c r="U22" s="158">
        <f t="shared" si="5"/>
        <v>0</v>
      </c>
      <c r="V22" s="159">
        <f t="shared" si="6"/>
        <v>0</v>
      </c>
      <c r="W22" s="171">
        <f t="shared" si="7"/>
        <v>0</v>
      </c>
      <c r="X22" s="161">
        <v>4.675675675675675</v>
      </c>
      <c r="Y22" s="162">
        <v>3.189189189189189</v>
      </c>
      <c r="Z22" s="501">
        <v>0.06</v>
      </c>
      <c r="AA22" s="140">
        <v>2.37</v>
      </c>
      <c r="AB22" s="212">
        <v>1.71</v>
      </c>
    </row>
    <row r="23" spans="1:28" s="130" customFormat="1" ht="13.5" customHeight="1">
      <c r="A23" s="618">
        <v>10</v>
      </c>
      <c r="B23" s="491">
        <v>40</v>
      </c>
      <c r="C23" s="175">
        <v>0</v>
      </c>
      <c r="D23" s="176">
        <v>0</v>
      </c>
      <c r="E23" s="176">
        <v>0</v>
      </c>
      <c r="F23" s="176">
        <v>0</v>
      </c>
      <c r="G23" s="176">
        <v>0</v>
      </c>
      <c r="H23" s="176">
        <v>0</v>
      </c>
      <c r="I23" s="603">
        <v>0</v>
      </c>
      <c r="J23" s="428">
        <v>0</v>
      </c>
      <c r="K23" s="150">
        <v>127</v>
      </c>
      <c r="L23" s="151">
        <v>84</v>
      </c>
      <c r="M23" s="152">
        <v>209</v>
      </c>
      <c r="N23" s="153">
        <v>6562</v>
      </c>
      <c r="O23" s="154">
        <v>5008</v>
      </c>
      <c r="P23" s="172">
        <f t="shared" si="0"/>
        <v>0</v>
      </c>
      <c r="Q23" s="173">
        <f t="shared" si="1"/>
        <v>0</v>
      </c>
      <c r="R23" s="173">
        <f t="shared" si="2"/>
        <v>0</v>
      </c>
      <c r="S23" s="173">
        <f t="shared" si="3"/>
        <v>0</v>
      </c>
      <c r="T23" s="173">
        <f t="shared" si="4"/>
        <v>0</v>
      </c>
      <c r="U23" s="173">
        <f t="shared" si="5"/>
        <v>0</v>
      </c>
      <c r="V23" s="174">
        <f t="shared" si="6"/>
        <v>0</v>
      </c>
      <c r="W23" s="178">
        <f t="shared" si="7"/>
        <v>0</v>
      </c>
      <c r="X23" s="173">
        <v>3.4324324324324325</v>
      </c>
      <c r="Y23" s="179">
        <v>2.27027027027027</v>
      </c>
      <c r="Z23" s="502">
        <v>0.07</v>
      </c>
      <c r="AA23" s="156">
        <v>2.07</v>
      </c>
      <c r="AB23" s="250">
        <v>1.58</v>
      </c>
    </row>
    <row r="24" spans="1:28" s="130" customFormat="1" ht="13.5" customHeight="1">
      <c r="A24" s="616"/>
      <c r="B24" s="490">
        <v>41</v>
      </c>
      <c r="C24" s="117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408">
        <v>0</v>
      </c>
      <c r="J24" s="419">
        <v>0</v>
      </c>
      <c r="K24" s="142">
        <v>138</v>
      </c>
      <c r="L24" s="143">
        <v>50</v>
      </c>
      <c r="M24" s="121">
        <v>308</v>
      </c>
      <c r="N24" s="122">
        <v>5822</v>
      </c>
      <c r="O24" s="123">
        <v>3631</v>
      </c>
      <c r="P24" s="165">
        <f t="shared" si="0"/>
        <v>0</v>
      </c>
      <c r="Q24" s="158">
        <f t="shared" si="1"/>
        <v>0</v>
      </c>
      <c r="R24" s="158">
        <f t="shared" si="2"/>
        <v>0</v>
      </c>
      <c r="S24" s="158">
        <f t="shared" si="3"/>
        <v>0</v>
      </c>
      <c r="T24" s="158">
        <f t="shared" si="4"/>
        <v>0</v>
      </c>
      <c r="U24" s="158">
        <f t="shared" si="5"/>
        <v>0</v>
      </c>
      <c r="V24" s="168">
        <f t="shared" si="6"/>
        <v>0</v>
      </c>
      <c r="W24" s="167">
        <f t="shared" si="7"/>
        <v>0</v>
      </c>
      <c r="X24" s="158">
        <v>3.72972972972973</v>
      </c>
      <c r="Y24" s="159">
        <v>1.3513513513513513</v>
      </c>
      <c r="Z24" s="500">
        <v>0.1</v>
      </c>
      <c r="AA24" s="127">
        <v>1.84</v>
      </c>
      <c r="AB24" s="210">
        <v>1.15</v>
      </c>
    </row>
    <row r="25" spans="1:28" s="130" customFormat="1" ht="13.5" customHeight="1">
      <c r="A25" s="616"/>
      <c r="B25" s="490">
        <v>42</v>
      </c>
      <c r="C25" s="117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408">
        <v>0</v>
      </c>
      <c r="J25" s="419">
        <v>0</v>
      </c>
      <c r="K25" s="142">
        <v>62</v>
      </c>
      <c r="L25" s="143">
        <v>37</v>
      </c>
      <c r="M25" s="121">
        <v>284</v>
      </c>
      <c r="N25" s="122">
        <v>3924</v>
      </c>
      <c r="O25" s="123">
        <v>3097</v>
      </c>
      <c r="P25" s="165">
        <f t="shared" si="0"/>
        <v>0</v>
      </c>
      <c r="Q25" s="158">
        <f t="shared" si="1"/>
        <v>0</v>
      </c>
      <c r="R25" s="158">
        <f t="shared" si="2"/>
        <v>0</v>
      </c>
      <c r="S25" s="158">
        <f t="shared" si="3"/>
        <v>0</v>
      </c>
      <c r="T25" s="158">
        <f t="shared" si="4"/>
        <v>0</v>
      </c>
      <c r="U25" s="158">
        <f t="shared" si="5"/>
        <v>0</v>
      </c>
      <c r="V25" s="168">
        <f t="shared" si="6"/>
        <v>0</v>
      </c>
      <c r="W25" s="167">
        <f t="shared" si="7"/>
        <v>0</v>
      </c>
      <c r="X25" s="158">
        <v>1.6756756756756757</v>
      </c>
      <c r="Y25" s="159">
        <v>1</v>
      </c>
      <c r="Z25" s="500">
        <v>0.09</v>
      </c>
      <c r="AA25" s="127">
        <v>1.24</v>
      </c>
      <c r="AB25" s="210">
        <v>0.98</v>
      </c>
    </row>
    <row r="26" spans="1:28" s="130" customFormat="1" ht="13.5" customHeight="1">
      <c r="A26" s="616"/>
      <c r="B26" s="490">
        <v>43</v>
      </c>
      <c r="C26" s="117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408">
        <v>0</v>
      </c>
      <c r="J26" s="419">
        <v>0</v>
      </c>
      <c r="K26" s="142">
        <v>62</v>
      </c>
      <c r="L26" s="143">
        <v>40</v>
      </c>
      <c r="M26" s="121">
        <v>305</v>
      </c>
      <c r="N26" s="122">
        <v>3201</v>
      </c>
      <c r="O26" s="123">
        <v>2768</v>
      </c>
      <c r="P26" s="165">
        <f t="shared" si="0"/>
        <v>0</v>
      </c>
      <c r="Q26" s="158">
        <f t="shared" si="1"/>
        <v>0</v>
      </c>
      <c r="R26" s="158">
        <f t="shared" si="2"/>
        <v>0</v>
      </c>
      <c r="S26" s="158">
        <f t="shared" si="3"/>
        <v>0</v>
      </c>
      <c r="T26" s="158">
        <f t="shared" si="4"/>
        <v>0</v>
      </c>
      <c r="U26" s="158">
        <f t="shared" si="5"/>
        <v>0</v>
      </c>
      <c r="V26" s="168">
        <f t="shared" si="6"/>
        <v>0</v>
      </c>
      <c r="W26" s="167">
        <f t="shared" si="7"/>
        <v>0</v>
      </c>
      <c r="X26" s="158">
        <v>1.6756756756756757</v>
      </c>
      <c r="Y26" s="159">
        <v>1.0810810810810811</v>
      </c>
      <c r="Z26" s="500">
        <v>0.1</v>
      </c>
      <c r="AA26" s="225">
        <v>1.01</v>
      </c>
      <c r="AB26" s="210">
        <v>0.87</v>
      </c>
    </row>
    <row r="27" spans="1:28" s="130" customFormat="1" ht="13.5" customHeight="1">
      <c r="A27" s="617">
        <v>11</v>
      </c>
      <c r="B27" s="489">
        <v>44</v>
      </c>
      <c r="C27" s="132">
        <v>0</v>
      </c>
      <c r="D27" s="133">
        <v>0</v>
      </c>
      <c r="E27" s="133">
        <v>0</v>
      </c>
      <c r="F27" s="133">
        <v>0</v>
      </c>
      <c r="G27" s="133">
        <v>0</v>
      </c>
      <c r="H27" s="133">
        <v>0</v>
      </c>
      <c r="I27" s="410">
        <v>0</v>
      </c>
      <c r="J27" s="422">
        <v>0</v>
      </c>
      <c r="K27" s="425">
        <v>44</v>
      </c>
      <c r="L27" s="426">
        <v>24</v>
      </c>
      <c r="M27" s="135">
        <v>383</v>
      </c>
      <c r="N27" s="136">
        <v>2819</v>
      </c>
      <c r="O27" s="137">
        <v>1970</v>
      </c>
      <c r="P27" s="169">
        <f t="shared" si="0"/>
        <v>0</v>
      </c>
      <c r="Q27" s="161">
        <f t="shared" si="1"/>
        <v>0</v>
      </c>
      <c r="R27" s="161">
        <f t="shared" si="2"/>
        <v>0</v>
      </c>
      <c r="S27" s="161">
        <f t="shared" si="3"/>
        <v>0</v>
      </c>
      <c r="T27" s="161">
        <f t="shared" si="4"/>
        <v>0</v>
      </c>
      <c r="U27" s="161">
        <f t="shared" si="5"/>
        <v>0</v>
      </c>
      <c r="V27" s="162">
        <f t="shared" si="6"/>
        <v>0</v>
      </c>
      <c r="W27" s="171">
        <f t="shared" si="7"/>
        <v>0</v>
      </c>
      <c r="X27" s="161">
        <v>1.1891891891891893</v>
      </c>
      <c r="Y27" s="162">
        <v>0.6666666666666666</v>
      </c>
      <c r="Z27" s="501">
        <v>0.12</v>
      </c>
      <c r="AA27" s="140">
        <v>0.89</v>
      </c>
      <c r="AB27" s="212">
        <v>0.62</v>
      </c>
    </row>
    <row r="28" spans="1:28" s="3" customFormat="1" ht="13.5" customHeight="1">
      <c r="A28" s="616">
        <v>11</v>
      </c>
      <c r="B28" s="490">
        <v>45</v>
      </c>
      <c r="C28" s="117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408">
        <v>1</v>
      </c>
      <c r="J28" s="419">
        <v>1</v>
      </c>
      <c r="K28" s="157">
        <v>43</v>
      </c>
      <c r="L28" s="123">
        <v>29</v>
      </c>
      <c r="M28" s="121">
        <v>346</v>
      </c>
      <c r="N28" s="122">
        <v>2099</v>
      </c>
      <c r="O28" s="123">
        <v>1899</v>
      </c>
      <c r="P28" s="165">
        <f t="shared" si="0"/>
        <v>0</v>
      </c>
      <c r="Q28" s="158">
        <f t="shared" si="1"/>
        <v>0</v>
      </c>
      <c r="R28" s="158">
        <f t="shared" si="2"/>
        <v>0</v>
      </c>
      <c r="S28" s="158">
        <f t="shared" si="3"/>
        <v>0</v>
      </c>
      <c r="T28" s="158">
        <f t="shared" si="4"/>
        <v>0</v>
      </c>
      <c r="U28" s="158">
        <f t="shared" si="5"/>
        <v>0</v>
      </c>
      <c r="V28" s="159">
        <f t="shared" si="6"/>
        <v>0.25</v>
      </c>
      <c r="W28" s="167">
        <f t="shared" si="7"/>
        <v>0.02702702702702703</v>
      </c>
      <c r="X28" s="158">
        <v>1.162162162162162</v>
      </c>
      <c r="Y28" s="159">
        <v>0.8055555555555556</v>
      </c>
      <c r="Z28" s="500">
        <v>0.11</v>
      </c>
      <c r="AA28" s="127">
        <v>0.66</v>
      </c>
      <c r="AB28" s="210">
        <v>0.6</v>
      </c>
    </row>
    <row r="29" spans="1:28" s="3" customFormat="1" ht="13.5" customHeight="1">
      <c r="A29" s="616"/>
      <c r="B29" s="490">
        <v>46</v>
      </c>
      <c r="C29" s="117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408">
        <v>0</v>
      </c>
      <c r="J29" s="419">
        <v>0</v>
      </c>
      <c r="K29" s="157">
        <v>18</v>
      </c>
      <c r="L29" s="123">
        <v>20</v>
      </c>
      <c r="M29" s="121">
        <v>325</v>
      </c>
      <c r="N29" s="122">
        <v>1833</v>
      </c>
      <c r="O29" s="123">
        <v>1763</v>
      </c>
      <c r="P29" s="165">
        <f t="shared" si="0"/>
        <v>0</v>
      </c>
      <c r="Q29" s="158">
        <f t="shared" si="1"/>
        <v>0</v>
      </c>
      <c r="R29" s="158">
        <f t="shared" si="2"/>
        <v>0</v>
      </c>
      <c r="S29" s="158">
        <f t="shared" si="3"/>
        <v>0</v>
      </c>
      <c r="T29" s="158">
        <f t="shared" si="4"/>
        <v>0</v>
      </c>
      <c r="U29" s="158">
        <f t="shared" si="5"/>
        <v>0</v>
      </c>
      <c r="V29" s="159">
        <f t="shared" si="6"/>
        <v>0</v>
      </c>
      <c r="W29" s="167">
        <f t="shared" si="7"/>
        <v>0</v>
      </c>
      <c r="X29" s="158">
        <v>0.4864864864864865</v>
      </c>
      <c r="Y29" s="159">
        <v>0.5555555555555556</v>
      </c>
      <c r="Z29" s="500">
        <v>0.1</v>
      </c>
      <c r="AA29" s="127">
        <v>0.58</v>
      </c>
      <c r="AB29" s="210">
        <v>0.56</v>
      </c>
    </row>
    <row r="30" spans="1:28" s="3" customFormat="1" ht="13.5" customHeight="1">
      <c r="A30" s="616"/>
      <c r="B30" s="490">
        <v>47</v>
      </c>
      <c r="C30" s="117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408">
        <v>0</v>
      </c>
      <c r="J30" s="419">
        <v>0</v>
      </c>
      <c r="K30" s="157">
        <v>22</v>
      </c>
      <c r="L30" s="123">
        <v>12</v>
      </c>
      <c r="M30" s="121">
        <v>326</v>
      </c>
      <c r="N30" s="122">
        <v>1605</v>
      </c>
      <c r="O30" s="123">
        <v>1600</v>
      </c>
      <c r="P30" s="165">
        <f t="shared" si="0"/>
        <v>0</v>
      </c>
      <c r="Q30" s="158">
        <f t="shared" si="1"/>
        <v>0</v>
      </c>
      <c r="R30" s="158">
        <f t="shared" si="2"/>
        <v>0</v>
      </c>
      <c r="S30" s="158">
        <f t="shared" si="3"/>
        <v>0</v>
      </c>
      <c r="T30" s="158">
        <f t="shared" si="4"/>
        <v>0</v>
      </c>
      <c r="U30" s="158">
        <f t="shared" si="5"/>
        <v>0</v>
      </c>
      <c r="V30" s="159">
        <f t="shared" si="6"/>
        <v>0</v>
      </c>
      <c r="W30" s="167">
        <f t="shared" si="7"/>
        <v>0</v>
      </c>
      <c r="X30" s="158">
        <v>0.5945945945945946</v>
      </c>
      <c r="Y30" s="159">
        <v>0.3333333333333333</v>
      </c>
      <c r="Z30" s="500">
        <v>0.1</v>
      </c>
      <c r="AA30" s="127">
        <v>0.51</v>
      </c>
      <c r="AB30" s="210">
        <v>0.51</v>
      </c>
    </row>
    <row r="31" spans="1:28" s="3" customFormat="1" ht="13.5" customHeight="1">
      <c r="A31" s="617"/>
      <c r="B31" s="489">
        <v>48</v>
      </c>
      <c r="C31" s="132">
        <v>0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410">
        <v>0</v>
      </c>
      <c r="J31" s="419">
        <v>0</v>
      </c>
      <c r="K31" s="157">
        <v>15</v>
      </c>
      <c r="L31" s="123">
        <v>19</v>
      </c>
      <c r="M31" s="121">
        <v>309</v>
      </c>
      <c r="N31" s="122">
        <v>1660</v>
      </c>
      <c r="O31" s="123">
        <v>1595</v>
      </c>
      <c r="P31" s="165">
        <f t="shared" si="0"/>
        <v>0</v>
      </c>
      <c r="Q31" s="158">
        <f t="shared" si="1"/>
        <v>0</v>
      </c>
      <c r="R31" s="158">
        <f t="shared" si="2"/>
        <v>0</v>
      </c>
      <c r="S31" s="158">
        <f t="shared" si="3"/>
        <v>0</v>
      </c>
      <c r="T31" s="158">
        <f t="shared" si="4"/>
        <v>0</v>
      </c>
      <c r="U31" s="158">
        <f t="shared" si="5"/>
        <v>0</v>
      </c>
      <c r="V31" s="159">
        <f t="shared" si="6"/>
        <v>0</v>
      </c>
      <c r="W31" s="167">
        <f t="shared" si="7"/>
        <v>0</v>
      </c>
      <c r="X31" s="158">
        <v>0.40540540540540543</v>
      </c>
      <c r="Y31" s="159">
        <v>0.5277777777777778</v>
      </c>
      <c r="Z31" s="500">
        <v>0.1</v>
      </c>
      <c r="AA31" s="127">
        <v>0.52</v>
      </c>
      <c r="AB31" s="210">
        <v>0.5</v>
      </c>
    </row>
    <row r="32" spans="1:28" s="3" customFormat="1" ht="13.5" customHeight="1">
      <c r="A32" s="616">
        <v>12</v>
      </c>
      <c r="B32" s="490">
        <v>49</v>
      </c>
      <c r="C32" s="117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408">
        <v>0</v>
      </c>
      <c r="J32" s="428">
        <v>0</v>
      </c>
      <c r="K32" s="232">
        <v>12</v>
      </c>
      <c r="L32" s="154">
        <v>22</v>
      </c>
      <c r="M32" s="152">
        <v>328</v>
      </c>
      <c r="N32" s="153">
        <v>1598</v>
      </c>
      <c r="O32" s="154">
        <v>1615</v>
      </c>
      <c r="P32" s="172">
        <f t="shared" si="0"/>
        <v>0</v>
      </c>
      <c r="Q32" s="173">
        <f t="shared" si="1"/>
        <v>0</v>
      </c>
      <c r="R32" s="173">
        <f t="shared" si="2"/>
        <v>0</v>
      </c>
      <c r="S32" s="173">
        <f t="shared" si="3"/>
        <v>0</v>
      </c>
      <c r="T32" s="173">
        <f t="shared" si="4"/>
        <v>0</v>
      </c>
      <c r="U32" s="173">
        <f t="shared" si="5"/>
        <v>0</v>
      </c>
      <c r="V32" s="174">
        <f t="shared" si="6"/>
        <v>0</v>
      </c>
      <c r="W32" s="178">
        <f t="shared" si="7"/>
        <v>0</v>
      </c>
      <c r="X32" s="173">
        <v>0.32432432432432434</v>
      </c>
      <c r="Y32" s="179">
        <v>0.6111111111111112</v>
      </c>
      <c r="Z32" s="502">
        <v>0.1</v>
      </c>
      <c r="AA32" s="156">
        <v>0.5</v>
      </c>
      <c r="AB32" s="250">
        <v>0.51</v>
      </c>
    </row>
    <row r="33" spans="1:28" s="3" customFormat="1" ht="13.5" customHeight="1">
      <c r="A33" s="616"/>
      <c r="B33" s="490">
        <v>50</v>
      </c>
      <c r="C33" s="117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408">
        <v>0</v>
      </c>
      <c r="J33" s="419">
        <v>0</v>
      </c>
      <c r="K33" s="157">
        <v>11</v>
      </c>
      <c r="L33" s="123">
        <v>26</v>
      </c>
      <c r="M33" s="121">
        <v>383</v>
      </c>
      <c r="N33" s="122">
        <v>1621</v>
      </c>
      <c r="O33" s="123">
        <v>1707</v>
      </c>
      <c r="P33" s="165">
        <f t="shared" si="0"/>
        <v>0</v>
      </c>
      <c r="Q33" s="158">
        <f t="shared" si="1"/>
        <v>0</v>
      </c>
      <c r="R33" s="158">
        <f t="shared" si="2"/>
        <v>0</v>
      </c>
      <c r="S33" s="158">
        <f t="shared" si="3"/>
        <v>0</v>
      </c>
      <c r="T33" s="158">
        <f t="shared" si="4"/>
        <v>0</v>
      </c>
      <c r="U33" s="158">
        <f t="shared" si="5"/>
        <v>0</v>
      </c>
      <c r="V33" s="159">
        <f t="shared" si="6"/>
        <v>0</v>
      </c>
      <c r="W33" s="167">
        <f>J33/37</f>
        <v>0</v>
      </c>
      <c r="X33" s="158">
        <v>0.3055555555555556</v>
      </c>
      <c r="Y33" s="159">
        <v>0.7222222222222222</v>
      </c>
      <c r="Z33" s="500">
        <v>0.12</v>
      </c>
      <c r="AA33" s="127">
        <v>0.51</v>
      </c>
      <c r="AB33" s="210">
        <v>0.54</v>
      </c>
    </row>
    <row r="34" spans="1:28" s="3" customFormat="1" ht="13.5" customHeight="1">
      <c r="A34" s="616"/>
      <c r="B34" s="490">
        <v>51</v>
      </c>
      <c r="C34" s="117">
        <v>0</v>
      </c>
      <c r="D34" s="118">
        <v>0</v>
      </c>
      <c r="E34" s="118">
        <v>0</v>
      </c>
      <c r="F34" s="118">
        <v>0</v>
      </c>
      <c r="G34" s="118">
        <v>0</v>
      </c>
      <c r="H34" s="118">
        <v>0</v>
      </c>
      <c r="I34" s="408">
        <v>0</v>
      </c>
      <c r="J34" s="419">
        <v>0</v>
      </c>
      <c r="K34" s="157">
        <v>17</v>
      </c>
      <c r="L34" s="123">
        <v>24</v>
      </c>
      <c r="M34" s="121">
        <v>396</v>
      </c>
      <c r="N34" s="122">
        <v>1707</v>
      </c>
      <c r="O34" s="123">
        <v>1739</v>
      </c>
      <c r="P34" s="165">
        <f t="shared" si="0"/>
        <v>0</v>
      </c>
      <c r="Q34" s="158">
        <f t="shared" si="1"/>
        <v>0</v>
      </c>
      <c r="R34" s="158">
        <f t="shared" si="2"/>
        <v>0</v>
      </c>
      <c r="S34" s="158">
        <f t="shared" si="3"/>
        <v>0</v>
      </c>
      <c r="T34" s="158">
        <f t="shared" si="4"/>
        <v>0</v>
      </c>
      <c r="U34" s="158">
        <f t="shared" si="5"/>
        <v>0</v>
      </c>
      <c r="V34" s="168">
        <f t="shared" si="6"/>
        <v>0</v>
      </c>
      <c r="W34" s="167">
        <f t="shared" si="7"/>
        <v>0</v>
      </c>
      <c r="X34" s="158">
        <v>0.4594594594594595</v>
      </c>
      <c r="Y34" s="159">
        <v>0.6666666666666666</v>
      </c>
      <c r="Z34" s="500">
        <v>0.13</v>
      </c>
      <c r="AA34" s="127">
        <v>0.54</v>
      </c>
      <c r="AB34" s="210">
        <v>0.55</v>
      </c>
    </row>
    <row r="35" spans="1:28" s="3" customFormat="1" ht="13.5" customHeight="1">
      <c r="A35" s="616"/>
      <c r="B35" s="490">
        <v>52</v>
      </c>
      <c r="C35" s="117">
        <v>0</v>
      </c>
      <c r="D35" s="118">
        <v>0</v>
      </c>
      <c r="E35" s="118">
        <v>0</v>
      </c>
      <c r="F35" s="118">
        <v>0</v>
      </c>
      <c r="G35" s="118">
        <v>0</v>
      </c>
      <c r="H35" s="118">
        <v>0</v>
      </c>
      <c r="I35" s="408">
        <v>0</v>
      </c>
      <c r="J35" s="419">
        <v>0</v>
      </c>
      <c r="K35" s="157">
        <v>21</v>
      </c>
      <c r="L35" s="123">
        <v>29</v>
      </c>
      <c r="M35" s="121">
        <v>433</v>
      </c>
      <c r="N35" s="122">
        <v>1772</v>
      </c>
      <c r="O35" s="123">
        <v>1738</v>
      </c>
      <c r="P35" s="165">
        <f>C35/3</f>
        <v>0</v>
      </c>
      <c r="Q35" s="158">
        <f>D35/6</f>
        <v>0</v>
      </c>
      <c r="R35" s="158">
        <f>E35/5</f>
        <v>0</v>
      </c>
      <c r="S35" s="158">
        <f>F35/11</f>
        <v>0</v>
      </c>
      <c r="T35" s="158">
        <f>G35/4</f>
        <v>0</v>
      </c>
      <c r="U35" s="158">
        <f>H35/4</f>
        <v>0</v>
      </c>
      <c r="V35" s="168">
        <f>I35/4</f>
        <v>0</v>
      </c>
      <c r="W35" s="167">
        <f t="shared" si="7"/>
        <v>0</v>
      </c>
      <c r="X35" s="158">
        <v>0.5675675675675675</v>
      </c>
      <c r="Y35" s="159">
        <v>0.7837837837837838</v>
      </c>
      <c r="Z35" s="500">
        <v>0.14</v>
      </c>
      <c r="AA35" s="127">
        <v>0.56</v>
      </c>
      <c r="AB35" s="210">
        <v>0.56</v>
      </c>
    </row>
    <row r="36" spans="1:28" s="3" customFormat="1" ht="13.5" customHeight="1">
      <c r="A36" s="427"/>
      <c r="B36" s="490">
        <v>53</v>
      </c>
      <c r="C36" s="590">
        <v>0</v>
      </c>
      <c r="D36" s="180">
        <v>0</v>
      </c>
      <c r="E36" s="180">
        <v>0</v>
      </c>
      <c r="F36" s="180">
        <v>0</v>
      </c>
      <c r="G36" s="180">
        <v>0</v>
      </c>
      <c r="H36" s="180">
        <v>0</v>
      </c>
      <c r="I36" s="604">
        <v>0</v>
      </c>
      <c r="J36" s="419">
        <v>0</v>
      </c>
      <c r="K36" s="474" t="s">
        <v>58</v>
      </c>
      <c r="L36" s="475" t="s">
        <v>58</v>
      </c>
      <c r="M36" s="121">
        <v>276</v>
      </c>
      <c r="N36" s="474" t="s">
        <v>58</v>
      </c>
      <c r="O36" s="475" t="s">
        <v>58</v>
      </c>
      <c r="P36" s="165"/>
      <c r="Q36" s="158"/>
      <c r="R36" s="158"/>
      <c r="S36" s="158"/>
      <c r="T36" s="158"/>
      <c r="U36" s="158"/>
      <c r="V36" s="168"/>
      <c r="W36" s="167"/>
      <c r="X36" s="474" t="s">
        <v>58</v>
      </c>
      <c r="Y36" s="475" t="s">
        <v>58</v>
      </c>
      <c r="Z36" s="500">
        <v>0.09</v>
      </c>
      <c r="AA36" s="479" t="s">
        <v>58</v>
      </c>
      <c r="AB36" s="480" t="s">
        <v>58</v>
      </c>
    </row>
    <row r="37" spans="1:28" s="130" customFormat="1" ht="13.5" customHeight="1">
      <c r="A37" s="615">
        <v>1</v>
      </c>
      <c r="B37" s="458">
        <v>1</v>
      </c>
      <c r="C37" s="164">
        <v>0</v>
      </c>
      <c r="D37" s="198">
        <v>0</v>
      </c>
      <c r="E37" s="198">
        <v>0</v>
      </c>
      <c r="F37" s="198">
        <v>0</v>
      </c>
      <c r="G37" s="198">
        <v>0</v>
      </c>
      <c r="H37" s="198">
        <v>0</v>
      </c>
      <c r="I37" s="199">
        <v>0</v>
      </c>
      <c r="J37" s="64">
        <v>0</v>
      </c>
      <c r="K37" s="198">
        <v>10</v>
      </c>
      <c r="L37" s="198">
        <v>12</v>
      </c>
      <c r="M37" s="498">
        <v>258</v>
      </c>
      <c r="N37" s="413">
        <v>657</v>
      </c>
      <c r="O37" s="414">
        <v>914</v>
      </c>
      <c r="P37" s="415">
        <f t="shared" si="0"/>
        <v>0</v>
      </c>
      <c r="Q37" s="416">
        <f t="shared" si="1"/>
        <v>0</v>
      </c>
      <c r="R37" s="416">
        <f t="shared" si="2"/>
        <v>0</v>
      </c>
      <c r="S37" s="416">
        <f t="shared" si="3"/>
        <v>0</v>
      </c>
      <c r="T37" s="416">
        <f t="shared" si="4"/>
        <v>0</v>
      </c>
      <c r="U37" s="416">
        <f t="shared" si="5"/>
        <v>0</v>
      </c>
      <c r="V37" s="499">
        <f t="shared" si="6"/>
        <v>0</v>
      </c>
      <c r="W37" s="430">
        <f t="shared" si="7"/>
        <v>0</v>
      </c>
      <c r="X37" s="416">
        <v>0.2702702702702703</v>
      </c>
      <c r="Y37" s="166">
        <v>0.32432432432432434</v>
      </c>
      <c r="Z37" s="2">
        <v>0.08</v>
      </c>
      <c r="AA37" s="203">
        <v>0.22</v>
      </c>
      <c r="AB37" s="204">
        <v>0.3</v>
      </c>
    </row>
    <row r="38" spans="1:28" s="130" customFormat="1" ht="13.5" customHeight="1">
      <c r="A38" s="616"/>
      <c r="B38" s="454">
        <v>2</v>
      </c>
      <c r="C38" s="120">
        <v>0</v>
      </c>
      <c r="D38" s="142">
        <v>0</v>
      </c>
      <c r="E38" s="142">
        <v>0</v>
      </c>
      <c r="F38" s="142">
        <v>0</v>
      </c>
      <c r="G38" s="142">
        <v>0</v>
      </c>
      <c r="H38" s="142">
        <v>0</v>
      </c>
      <c r="I38" s="143">
        <v>0</v>
      </c>
      <c r="J38" s="419">
        <v>0</v>
      </c>
      <c r="K38" s="142">
        <v>3</v>
      </c>
      <c r="L38" s="142">
        <v>20</v>
      </c>
      <c r="M38" s="121">
        <v>324</v>
      </c>
      <c r="N38" s="122">
        <v>1027</v>
      </c>
      <c r="O38" s="123">
        <v>1237</v>
      </c>
      <c r="P38" s="165">
        <f aca="true" t="shared" si="8" ref="P38:P58">C38/3</f>
        <v>0</v>
      </c>
      <c r="Q38" s="158">
        <f aca="true" t="shared" si="9" ref="Q38:Q58">D38/6</f>
        <v>0</v>
      </c>
      <c r="R38" s="158">
        <f aca="true" t="shared" si="10" ref="R38:R58">E38/5</f>
        <v>0</v>
      </c>
      <c r="S38" s="158">
        <f aca="true" t="shared" si="11" ref="S38:S58">F38/11</f>
        <v>0</v>
      </c>
      <c r="T38" s="158">
        <f aca="true" t="shared" si="12" ref="T38:T58">G38/4</f>
        <v>0</v>
      </c>
      <c r="U38" s="158">
        <f aca="true" t="shared" si="13" ref="U38:U58">H38/4</f>
        <v>0</v>
      </c>
      <c r="V38" s="168">
        <f aca="true" t="shared" si="14" ref="V38:V58">I38/4</f>
        <v>0</v>
      </c>
      <c r="W38" s="167">
        <f aca="true" t="shared" si="15" ref="W38:W58">J38/37</f>
        <v>0</v>
      </c>
      <c r="X38" s="158">
        <v>0.08108108108108109</v>
      </c>
      <c r="Y38" s="159">
        <v>0.5405405405405406</v>
      </c>
      <c r="Z38" s="500">
        <v>0.1</v>
      </c>
      <c r="AA38" s="206">
        <v>0.32</v>
      </c>
      <c r="AB38" s="207">
        <v>0.39</v>
      </c>
    </row>
    <row r="39" spans="1:28" s="130" customFormat="1" ht="13.5" customHeight="1">
      <c r="A39" s="616"/>
      <c r="B39" s="454">
        <v>3</v>
      </c>
      <c r="C39" s="120">
        <v>0</v>
      </c>
      <c r="D39" s="142">
        <v>0</v>
      </c>
      <c r="E39" s="142">
        <v>0</v>
      </c>
      <c r="F39" s="142">
        <v>0</v>
      </c>
      <c r="G39" s="142">
        <v>0</v>
      </c>
      <c r="H39" s="142">
        <v>0</v>
      </c>
      <c r="I39" s="143">
        <v>0</v>
      </c>
      <c r="J39" s="419">
        <v>0</v>
      </c>
      <c r="K39" s="142">
        <v>6</v>
      </c>
      <c r="L39" s="142">
        <v>16</v>
      </c>
      <c r="M39" s="121">
        <v>652</v>
      </c>
      <c r="N39" s="122">
        <v>866</v>
      </c>
      <c r="O39" s="123">
        <v>1141</v>
      </c>
      <c r="P39" s="165">
        <f t="shared" si="8"/>
        <v>0</v>
      </c>
      <c r="Q39" s="158">
        <f t="shared" si="9"/>
        <v>0</v>
      </c>
      <c r="R39" s="158">
        <f t="shared" si="10"/>
        <v>0</v>
      </c>
      <c r="S39" s="158">
        <f t="shared" si="11"/>
        <v>0</v>
      </c>
      <c r="T39" s="158">
        <f t="shared" si="12"/>
        <v>0</v>
      </c>
      <c r="U39" s="158">
        <f t="shared" si="13"/>
        <v>0</v>
      </c>
      <c r="V39" s="168">
        <f t="shared" si="14"/>
        <v>0</v>
      </c>
      <c r="W39" s="167">
        <f t="shared" si="15"/>
        <v>0</v>
      </c>
      <c r="X39" s="158">
        <v>0.16216216216216217</v>
      </c>
      <c r="Y39" s="159">
        <v>0.43243243243243246</v>
      </c>
      <c r="Z39" s="500">
        <v>0.21</v>
      </c>
      <c r="AA39" s="206">
        <v>0.27</v>
      </c>
      <c r="AB39" s="207">
        <v>0.36</v>
      </c>
    </row>
    <row r="40" spans="1:28" s="130" customFormat="1" ht="13.5" customHeight="1">
      <c r="A40" s="617"/>
      <c r="B40" s="456">
        <v>4</v>
      </c>
      <c r="C40" s="569">
        <v>0</v>
      </c>
      <c r="D40" s="425">
        <v>0</v>
      </c>
      <c r="E40" s="425">
        <v>0</v>
      </c>
      <c r="F40" s="425">
        <v>0</v>
      </c>
      <c r="G40" s="425">
        <v>0</v>
      </c>
      <c r="H40" s="425">
        <v>0</v>
      </c>
      <c r="I40" s="426">
        <v>0</v>
      </c>
      <c r="J40" s="422">
        <v>0</v>
      </c>
      <c r="K40" s="425">
        <v>8</v>
      </c>
      <c r="L40" s="425">
        <v>14</v>
      </c>
      <c r="M40" s="135">
        <v>750</v>
      </c>
      <c r="N40" s="136">
        <v>1035</v>
      </c>
      <c r="O40" s="137">
        <v>1370</v>
      </c>
      <c r="P40" s="169">
        <f t="shared" si="8"/>
        <v>0</v>
      </c>
      <c r="Q40" s="161">
        <f t="shared" si="9"/>
        <v>0</v>
      </c>
      <c r="R40" s="161">
        <f t="shared" si="10"/>
        <v>0</v>
      </c>
      <c r="S40" s="161">
        <f t="shared" si="11"/>
        <v>0</v>
      </c>
      <c r="T40" s="161">
        <f t="shared" si="12"/>
        <v>0</v>
      </c>
      <c r="U40" s="161">
        <f t="shared" si="13"/>
        <v>0</v>
      </c>
      <c r="V40" s="170">
        <f t="shared" si="14"/>
        <v>0</v>
      </c>
      <c r="W40" s="171">
        <f t="shared" si="15"/>
        <v>0</v>
      </c>
      <c r="X40" s="161">
        <v>0.21621621621621623</v>
      </c>
      <c r="Y40" s="162">
        <v>0.3783783783783784</v>
      </c>
      <c r="Z40" s="501">
        <v>0.24</v>
      </c>
      <c r="AA40" s="208">
        <v>0.33</v>
      </c>
      <c r="AB40" s="209">
        <v>0.43</v>
      </c>
    </row>
    <row r="41" spans="1:28" s="129" customFormat="1" ht="13.5" customHeight="1">
      <c r="A41" s="616">
        <v>2</v>
      </c>
      <c r="B41" s="459">
        <v>5</v>
      </c>
      <c r="C41" s="117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  <c r="I41" s="119">
        <v>0</v>
      </c>
      <c r="J41" s="419">
        <v>0</v>
      </c>
      <c r="K41" s="118">
        <v>17</v>
      </c>
      <c r="L41" s="119">
        <v>14</v>
      </c>
      <c r="M41" s="121">
        <v>784</v>
      </c>
      <c r="N41" s="122">
        <v>1126</v>
      </c>
      <c r="O41" s="290">
        <v>1262</v>
      </c>
      <c r="P41" s="165">
        <f t="shared" si="8"/>
        <v>0</v>
      </c>
      <c r="Q41" s="158">
        <f t="shared" si="9"/>
        <v>0</v>
      </c>
      <c r="R41" s="158">
        <f t="shared" si="10"/>
        <v>0</v>
      </c>
      <c r="S41" s="158">
        <f t="shared" si="11"/>
        <v>0</v>
      </c>
      <c r="T41" s="158">
        <f t="shared" si="12"/>
        <v>0</v>
      </c>
      <c r="U41" s="158">
        <f t="shared" si="13"/>
        <v>0</v>
      </c>
      <c r="V41" s="168">
        <f t="shared" si="14"/>
        <v>0</v>
      </c>
      <c r="W41" s="167">
        <f t="shared" si="15"/>
        <v>0</v>
      </c>
      <c r="X41" s="158">
        <v>0.4594594594594595</v>
      </c>
      <c r="Y41" s="159">
        <v>0.3783783783783784</v>
      </c>
      <c r="Z41" s="500">
        <v>0.25</v>
      </c>
      <c r="AA41" s="127">
        <v>0.35</v>
      </c>
      <c r="AB41" s="210">
        <v>0.4</v>
      </c>
    </row>
    <row r="42" spans="1:28" s="129" customFormat="1" ht="13.5" customHeight="1">
      <c r="A42" s="616"/>
      <c r="B42" s="454">
        <v>6</v>
      </c>
      <c r="C42" s="117">
        <v>0</v>
      </c>
      <c r="D42" s="118">
        <v>0</v>
      </c>
      <c r="E42" s="118">
        <v>0</v>
      </c>
      <c r="F42" s="118">
        <v>0</v>
      </c>
      <c r="G42" s="118">
        <v>0</v>
      </c>
      <c r="H42" s="118">
        <v>0</v>
      </c>
      <c r="I42" s="119">
        <v>0</v>
      </c>
      <c r="J42" s="419">
        <v>0</v>
      </c>
      <c r="K42" s="118">
        <v>9</v>
      </c>
      <c r="L42" s="119">
        <v>13</v>
      </c>
      <c r="M42" s="121">
        <v>854</v>
      </c>
      <c r="N42" s="122">
        <v>1021</v>
      </c>
      <c r="O42" s="123">
        <v>1343</v>
      </c>
      <c r="P42" s="165">
        <f t="shared" si="8"/>
        <v>0</v>
      </c>
      <c r="Q42" s="158">
        <f t="shared" si="9"/>
        <v>0</v>
      </c>
      <c r="R42" s="158">
        <f t="shared" si="10"/>
        <v>0</v>
      </c>
      <c r="S42" s="158">
        <f>F42/10</f>
        <v>0</v>
      </c>
      <c r="T42" s="158">
        <f t="shared" si="12"/>
        <v>0</v>
      </c>
      <c r="U42" s="158">
        <f t="shared" si="13"/>
        <v>0</v>
      </c>
      <c r="V42" s="168">
        <f t="shared" si="14"/>
        <v>0</v>
      </c>
      <c r="W42" s="167">
        <f>J42/36</f>
        <v>0</v>
      </c>
      <c r="X42" s="158">
        <v>0.24324324324324326</v>
      </c>
      <c r="Y42" s="168">
        <v>0.35135135135135137</v>
      </c>
      <c r="Z42" s="500">
        <v>0.27</v>
      </c>
      <c r="AA42" s="225">
        <v>0.32</v>
      </c>
      <c r="AB42" s="210">
        <v>0.42</v>
      </c>
    </row>
    <row r="43" spans="1:28" s="129" customFormat="1" ht="13.5" customHeight="1">
      <c r="A43" s="616"/>
      <c r="B43" s="454">
        <v>7</v>
      </c>
      <c r="C43" s="117">
        <v>1</v>
      </c>
      <c r="D43" s="118">
        <v>0</v>
      </c>
      <c r="E43" s="118">
        <v>0</v>
      </c>
      <c r="F43" s="118">
        <v>0</v>
      </c>
      <c r="G43" s="118">
        <v>0</v>
      </c>
      <c r="H43" s="118">
        <v>0</v>
      </c>
      <c r="I43" s="119">
        <v>0</v>
      </c>
      <c r="J43" s="419">
        <v>1</v>
      </c>
      <c r="K43" s="118">
        <v>9</v>
      </c>
      <c r="L43" s="119">
        <v>6</v>
      </c>
      <c r="M43" s="121">
        <v>1049</v>
      </c>
      <c r="N43" s="122">
        <v>867</v>
      </c>
      <c r="O43" s="123">
        <v>1289</v>
      </c>
      <c r="P43" s="165">
        <f t="shared" si="8"/>
        <v>0.3333333333333333</v>
      </c>
      <c r="Q43" s="158">
        <f t="shared" si="9"/>
        <v>0</v>
      </c>
      <c r="R43" s="158">
        <f t="shared" si="10"/>
        <v>0</v>
      </c>
      <c r="S43" s="158">
        <f t="shared" si="11"/>
        <v>0</v>
      </c>
      <c r="T43" s="158">
        <f t="shared" si="12"/>
        <v>0</v>
      </c>
      <c r="U43" s="158">
        <f t="shared" si="13"/>
        <v>0</v>
      </c>
      <c r="V43" s="168">
        <f t="shared" si="14"/>
        <v>0</v>
      </c>
      <c r="W43" s="167">
        <f t="shared" si="15"/>
        <v>0.02702702702702703</v>
      </c>
      <c r="X43" s="158">
        <v>0.24324324324324326</v>
      </c>
      <c r="Y43" s="159">
        <v>0.16216216216216217</v>
      </c>
      <c r="Z43" s="500">
        <v>0.33</v>
      </c>
      <c r="AA43" s="127">
        <v>0.27</v>
      </c>
      <c r="AB43" s="210">
        <v>0.41</v>
      </c>
    </row>
    <row r="44" spans="1:28" s="129" customFormat="1" ht="13.5" customHeight="1">
      <c r="A44" s="617"/>
      <c r="B44" s="456">
        <v>8</v>
      </c>
      <c r="C44" s="132">
        <v>0</v>
      </c>
      <c r="D44" s="133">
        <v>0</v>
      </c>
      <c r="E44" s="133">
        <v>0</v>
      </c>
      <c r="F44" s="133">
        <v>0</v>
      </c>
      <c r="G44" s="133">
        <v>0</v>
      </c>
      <c r="H44" s="133">
        <v>0</v>
      </c>
      <c r="I44" s="134">
        <v>0</v>
      </c>
      <c r="J44" s="422">
        <v>0</v>
      </c>
      <c r="K44" s="133">
        <v>10</v>
      </c>
      <c r="L44" s="134">
        <v>7</v>
      </c>
      <c r="M44" s="135">
        <v>1298</v>
      </c>
      <c r="N44" s="136">
        <v>915</v>
      </c>
      <c r="O44" s="137">
        <v>1401</v>
      </c>
      <c r="P44" s="169">
        <f t="shared" si="8"/>
        <v>0</v>
      </c>
      <c r="Q44" s="161">
        <f t="shared" si="9"/>
        <v>0</v>
      </c>
      <c r="R44" s="161">
        <f t="shared" si="10"/>
        <v>0</v>
      </c>
      <c r="S44" s="161">
        <f t="shared" si="11"/>
        <v>0</v>
      </c>
      <c r="T44" s="161">
        <f t="shared" si="12"/>
        <v>0</v>
      </c>
      <c r="U44" s="161">
        <f t="shared" si="13"/>
        <v>0</v>
      </c>
      <c r="V44" s="170">
        <f t="shared" si="14"/>
        <v>0</v>
      </c>
      <c r="W44" s="171">
        <f t="shared" si="15"/>
        <v>0</v>
      </c>
      <c r="X44" s="161">
        <v>0.2702702702702703</v>
      </c>
      <c r="Y44" s="162">
        <v>0.1891891891891892</v>
      </c>
      <c r="Z44" s="501">
        <v>0.41</v>
      </c>
      <c r="AA44" s="140">
        <v>0.29</v>
      </c>
      <c r="AB44" s="212">
        <v>0.44</v>
      </c>
    </row>
    <row r="45" spans="1:28" s="129" customFormat="1" ht="13.5" customHeight="1">
      <c r="A45" s="616">
        <v>3</v>
      </c>
      <c r="B45" s="454">
        <v>9</v>
      </c>
      <c r="C45" s="117">
        <v>0</v>
      </c>
      <c r="D45" s="118">
        <v>0</v>
      </c>
      <c r="E45" s="118">
        <v>0</v>
      </c>
      <c r="F45" s="118">
        <v>0</v>
      </c>
      <c r="G45" s="118">
        <v>0</v>
      </c>
      <c r="H45" s="118">
        <v>0</v>
      </c>
      <c r="I45" s="408">
        <v>0</v>
      </c>
      <c r="J45" s="419">
        <v>0</v>
      </c>
      <c r="K45" s="118">
        <v>6</v>
      </c>
      <c r="L45" s="119">
        <v>8</v>
      </c>
      <c r="M45" s="121">
        <v>1397</v>
      </c>
      <c r="N45" s="122">
        <v>885</v>
      </c>
      <c r="O45" s="290">
        <v>1492</v>
      </c>
      <c r="P45" s="165">
        <f t="shared" si="8"/>
        <v>0</v>
      </c>
      <c r="Q45" s="158">
        <f t="shared" si="9"/>
        <v>0</v>
      </c>
      <c r="R45" s="158">
        <f t="shared" si="10"/>
        <v>0</v>
      </c>
      <c r="S45" s="158">
        <f t="shared" si="11"/>
        <v>0</v>
      </c>
      <c r="T45" s="158">
        <f t="shared" si="12"/>
        <v>0</v>
      </c>
      <c r="U45" s="158">
        <f t="shared" si="13"/>
        <v>0</v>
      </c>
      <c r="V45" s="159">
        <f t="shared" si="14"/>
        <v>0</v>
      </c>
      <c r="W45" s="167">
        <f t="shared" si="15"/>
        <v>0</v>
      </c>
      <c r="X45" s="158">
        <v>0.16216216216216217</v>
      </c>
      <c r="Y45" s="168">
        <v>0.21621621621621623</v>
      </c>
      <c r="Z45" s="500">
        <v>0.44</v>
      </c>
      <c r="AA45" s="127">
        <v>0.28</v>
      </c>
      <c r="AB45" s="210">
        <v>0.47</v>
      </c>
    </row>
    <row r="46" spans="1:28" s="129" customFormat="1" ht="13.5" customHeight="1">
      <c r="A46" s="616"/>
      <c r="B46" s="459">
        <v>10</v>
      </c>
      <c r="C46" s="117">
        <v>0</v>
      </c>
      <c r="D46" s="118">
        <v>0</v>
      </c>
      <c r="E46" s="118">
        <v>0</v>
      </c>
      <c r="F46" s="118">
        <v>0</v>
      </c>
      <c r="G46" s="118">
        <v>0</v>
      </c>
      <c r="H46" s="118">
        <v>0</v>
      </c>
      <c r="I46" s="119">
        <v>0</v>
      </c>
      <c r="J46" s="419">
        <v>0</v>
      </c>
      <c r="K46" s="118">
        <v>8</v>
      </c>
      <c r="L46" s="408">
        <v>18</v>
      </c>
      <c r="M46" s="121">
        <v>1859</v>
      </c>
      <c r="N46" s="157">
        <v>857</v>
      </c>
      <c r="O46" s="123">
        <v>1473</v>
      </c>
      <c r="P46" s="165">
        <f t="shared" si="8"/>
        <v>0</v>
      </c>
      <c r="Q46" s="158">
        <f t="shared" si="9"/>
        <v>0</v>
      </c>
      <c r="R46" s="158">
        <f t="shared" si="10"/>
        <v>0</v>
      </c>
      <c r="S46" s="158">
        <f t="shared" si="11"/>
        <v>0</v>
      </c>
      <c r="T46" s="158">
        <f t="shared" si="12"/>
        <v>0</v>
      </c>
      <c r="U46" s="158">
        <f t="shared" si="13"/>
        <v>0</v>
      </c>
      <c r="V46" s="168">
        <f t="shared" si="14"/>
        <v>0</v>
      </c>
      <c r="W46" s="167">
        <f t="shared" si="15"/>
        <v>0</v>
      </c>
      <c r="X46" s="158">
        <v>0.21621621621621623</v>
      </c>
      <c r="Y46" s="159">
        <v>0.4864864864864865</v>
      </c>
      <c r="Z46" s="500">
        <v>0.59</v>
      </c>
      <c r="AA46" s="225">
        <v>0.27</v>
      </c>
      <c r="AB46" s="210">
        <v>0.46</v>
      </c>
    </row>
    <row r="47" spans="1:28" s="129" customFormat="1" ht="13.5" customHeight="1">
      <c r="A47" s="616"/>
      <c r="B47" s="454">
        <v>11</v>
      </c>
      <c r="C47" s="117">
        <v>0</v>
      </c>
      <c r="D47" s="118">
        <v>0</v>
      </c>
      <c r="E47" s="118">
        <v>0</v>
      </c>
      <c r="F47" s="118">
        <v>0</v>
      </c>
      <c r="G47" s="118">
        <v>0</v>
      </c>
      <c r="H47" s="118">
        <v>0</v>
      </c>
      <c r="I47" s="119">
        <v>0</v>
      </c>
      <c r="J47" s="419">
        <v>0</v>
      </c>
      <c r="K47" s="118">
        <v>4</v>
      </c>
      <c r="L47" s="119">
        <v>13</v>
      </c>
      <c r="M47" s="121">
        <v>1836</v>
      </c>
      <c r="N47" s="122">
        <v>770</v>
      </c>
      <c r="O47" s="123">
        <v>1560</v>
      </c>
      <c r="P47" s="165">
        <f t="shared" si="8"/>
        <v>0</v>
      </c>
      <c r="Q47" s="158">
        <f t="shared" si="9"/>
        <v>0</v>
      </c>
      <c r="R47" s="158">
        <f t="shared" si="10"/>
        <v>0</v>
      </c>
      <c r="S47" s="158">
        <f t="shared" si="11"/>
        <v>0</v>
      </c>
      <c r="T47" s="158">
        <f t="shared" si="12"/>
        <v>0</v>
      </c>
      <c r="U47" s="158">
        <f t="shared" si="13"/>
        <v>0</v>
      </c>
      <c r="V47" s="159">
        <f t="shared" si="14"/>
        <v>0</v>
      </c>
      <c r="W47" s="167">
        <f t="shared" si="15"/>
        <v>0</v>
      </c>
      <c r="X47" s="158">
        <v>0.10810810810810811</v>
      </c>
      <c r="Y47" s="159">
        <v>0.35135135135135137</v>
      </c>
      <c r="Z47" s="500">
        <v>0.58</v>
      </c>
      <c r="AA47" s="127">
        <v>0.24</v>
      </c>
      <c r="AB47" s="210">
        <v>0.49</v>
      </c>
    </row>
    <row r="48" spans="1:28" s="129" customFormat="1" ht="13.5" customHeight="1">
      <c r="A48" s="617"/>
      <c r="B48" s="456">
        <v>12</v>
      </c>
      <c r="C48" s="132">
        <v>0</v>
      </c>
      <c r="D48" s="133">
        <v>0</v>
      </c>
      <c r="E48" s="133">
        <v>0</v>
      </c>
      <c r="F48" s="133">
        <v>0</v>
      </c>
      <c r="G48" s="133">
        <v>0</v>
      </c>
      <c r="H48" s="133">
        <v>0</v>
      </c>
      <c r="I48" s="134">
        <v>0</v>
      </c>
      <c r="J48" s="422">
        <v>0</v>
      </c>
      <c r="K48" s="133">
        <v>1</v>
      </c>
      <c r="L48" s="134">
        <v>9</v>
      </c>
      <c r="M48" s="135">
        <v>2184</v>
      </c>
      <c r="N48" s="136">
        <v>496</v>
      </c>
      <c r="O48" s="137">
        <v>1593</v>
      </c>
      <c r="P48" s="169">
        <f t="shared" si="8"/>
        <v>0</v>
      </c>
      <c r="Q48" s="161">
        <f t="shared" si="9"/>
        <v>0</v>
      </c>
      <c r="R48" s="161">
        <f t="shared" si="10"/>
        <v>0</v>
      </c>
      <c r="S48" s="161">
        <f t="shared" si="11"/>
        <v>0</v>
      </c>
      <c r="T48" s="161">
        <f t="shared" si="12"/>
        <v>0</v>
      </c>
      <c r="U48" s="161">
        <f t="shared" si="13"/>
        <v>0</v>
      </c>
      <c r="V48" s="162">
        <f t="shared" si="14"/>
        <v>0</v>
      </c>
      <c r="W48" s="171">
        <f t="shared" si="15"/>
        <v>0</v>
      </c>
      <c r="X48" s="161">
        <v>0.02702702702702703</v>
      </c>
      <c r="Y48" s="162">
        <v>0.24324324324324326</v>
      </c>
      <c r="Z48" s="501">
        <v>0.69</v>
      </c>
      <c r="AA48" s="140">
        <v>0.16</v>
      </c>
      <c r="AB48" s="212">
        <v>0.5</v>
      </c>
    </row>
    <row r="49" spans="1:28" s="129" customFormat="1" ht="13.5" customHeight="1">
      <c r="A49" s="616">
        <v>4</v>
      </c>
      <c r="B49" s="454">
        <v>13</v>
      </c>
      <c r="C49" s="117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v>0</v>
      </c>
      <c r="I49" s="119">
        <v>0</v>
      </c>
      <c r="J49" s="419">
        <v>0</v>
      </c>
      <c r="K49" s="118">
        <v>1</v>
      </c>
      <c r="L49" s="119">
        <v>13</v>
      </c>
      <c r="M49" s="121">
        <v>2352</v>
      </c>
      <c r="N49" s="122">
        <v>346</v>
      </c>
      <c r="O49" s="123">
        <v>1547</v>
      </c>
      <c r="P49" s="165">
        <f t="shared" si="8"/>
        <v>0</v>
      </c>
      <c r="Q49" s="158">
        <f t="shared" si="9"/>
        <v>0</v>
      </c>
      <c r="R49" s="158">
        <f t="shared" si="10"/>
        <v>0</v>
      </c>
      <c r="S49" s="158">
        <f t="shared" si="11"/>
        <v>0</v>
      </c>
      <c r="T49" s="158">
        <f t="shared" si="12"/>
        <v>0</v>
      </c>
      <c r="U49" s="158">
        <f t="shared" si="13"/>
        <v>0</v>
      </c>
      <c r="V49" s="168">
        <f t="shared" si="14"/>
        <v>0</v>
      </c>
      <c r="W49" s="167">
        <f t="shared" si="15"/>
        <v>0</v>
      </c>
      <c r="X49" s="158">
        <v>0.02702702702702703</v>
      </c>
      <c r="Y49" s="159">
        <v>0.35135135135135137</v>
      </c>
      <c r="Z49" s="500">
        <v>0.74</v>
      </c>
      <c r="AA49" s="127">
        <v>0.11</v>
      </c>
      <c r="AB49" s="210">
        <v>0.49</v>
      </c>
    </row>
    <row r="50" spans="1:28" s="129" customFormat="1" ht="13.5" customHeight="1">
      <c r="A50" s="616"/>
      <c r="B50" s="454">
        <v>14</v>
      </c>
      <c r="C50" s="117">
        <v>1</v>
      </c>
      <c r="D50" s="118">
        <v>0</v>
      </c>
      <c r="E50" s="118">
        <v>0</v>
      </c>
      <c r="F50" s="118">
        <v>0</v>
      </c>
      <c r="G50" s="118">
        <v>0</v>
      </c>
      <c r="H50" s="118">
        <v>0</v>
      </c>
      <c r="I50" s="119">
        <v>0</v>
      </c>
      <c r="J50" s="419">
        <v>1</v>
      </c>
      <c r="K50" s="118">
        <v>2</v>
      </c>
      <c r="L50" s="119">
        <v>17</v>
      </c>
      <c r="M50" s="121">
        <v>2583</v>
      </c>
      <c r="N50" s="122">
        <v>338</v>
      </c>
      <c r="O50" s="123">
        <v>1401</v>
      </c>
      <c r="P50" s="165">
        <f t="shared" si="8"/>
        <v>0.3333333333333333</v>
      </c>
      <c r="Q50" s="158">
        <f t="shared" si="9"/>
        <v>0</v>
      </c>
      <c r="R50" s="158">
        <f t="shared" si="10"/>
        <v>0</v>
      </c>
      <c r="S50" s="158">
        <f t="shared" si="11"/>
        <v>0</v>
      </c>
      <c r="T50" s="158">
        <f t="shared" si="12"/>
        <v>0</v>
      </c>
      <c r="U50" s="158">
        <f t="shared" si="13"/>
        <v>0</v>
      </c>
      <c r="V50" s="168">
        <f t="shared" si="14"/>
        <v>0</v>
      </c>
      <c r="W50" s="167">
        <f t="shared" si="15"/>
        <v>0.02702702702702703</v>
      </c>
      <c r="X50" s="158">
        <v>0.05405405405405406</v>
      </c>
      <c r="Y50" s="159">
        <v>0.4594594594594595</v>
      </c>
      <c r="Z50" s="500">
        <v>0.82</v>
      </c>
      <c r="AA50" s="127">
        <v>0.11</v>
      </c>
      <c r="AB50" s="210">
        <v>0.44</v>
      </c>
    </row>
    <row r="51" spans="1:28" s="129" customFormat="1" ht="13.5" customHeight="1">
      <c r="A51" s="616"/>
      <c r="B51" s="454">
        <v>15</v>
      </c>
      <c r="C51" s="117">
        <v>0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  <c r="I51" s="119">
        <v>0</v>
      </c>
      <c r="J51" s="419">
        <v>0</v>
      </c>
      <c r="K51" s="118">
        <v>5</v>
      </c>
      <c r="L51" s="119">
        <v>15</v>
      </c>
      <c r="M51" s="121">
        <v>3602</v>
      </c>
      <c r="N51" s="122">
        <v>278</v>
      </c>
      <c r="O51" s="123">
        <v>1658</v>
      </c>
      <c r="P51" s="165">
        <f t="shared" si="8"/>
        <v>0</v>
      </c>
      <c r="Q51" s="158">
        <f t="shared" si="9"/>
        <v>0</v>
      </c>
      <c r="R51" s="158">
        <f t="shared" si="10"/>
        <v>0</v>
      </c>
      <c r="S51" s="158">
        <f t="shared" si="11"/>
        <v>0</v>
      </c>
      <c r="T51" s="158">
        <f t="shared" si="12"/>
        <v>0</v>
      </c>
      <c r="U51" s="158">
        <f t="shared" si="13"/>
        <v>0</v>
      </c>
      <c r="V51" s="168">
        <f t="shared" si="14"/>
        <v>0</v>
      </c>
      <c r="W51" s="167">
        <f t="shared" si="15"/>
        <v>0</v>
      </c>
      <c r="X51" s="158">
        <v>0.13513513513513514</v>
      </c>
      <c r="Y51" s="159">
        <v>0.40540540540540543</v>
      </c>
      <c r="Z51" s="500">
        <v>1.14</v>
      </c>
      <c r="AA51" s="127">
        <v>0.09</v>
      </c>
      <c r="AB51" s="210">
        <v>0.52</v>
      </c>
    </row>
    <row r="52" spans="1:28" s="129" customFormat="1" ht="13.5" customHeight="1">
      <c r="A52" s="616"/>
      <c r="B52" s="454">
        <v>16</v>
      </c>
      <c r="C52" s="117">
        <v>0</v>
      </c>
      <c r="D52" s="118">
        <v>0</v>
      </c>
      <c r="E52" s="118">
        <v>0</v>
      </c>
      <c r="F52" s="118">
        <v>0</v>
      </c>
      <c r="G52" s="118">
        <v>0</v>
      </c>
      <c r="H52" s="118">
        <v>0</v>
      </c>
      <c r="I52" s="119">
        <v>0</v>
      </c>
      <c r="J52" s="419">
        <v>0</v>
      </c>
      <c r="K52" s="118">
        <v>5</v>
      </c>
      <c r="L52" s="119">
        <v>15</v>
      </c>
      <c r="M52" s="121">
        <v>4422</v>
      </c>
      <c r="N52" s="122">
        <v>248</v>
      </c>
      <c r="O52" s="123">
        <v>1833</v>
      </c>
      <c r="P52" s="165">
        <f t="shared" si="8"/>
        <v>0</v>
      </c>
      <c r="Q52" s="158">
        <f t="shared" si="9"/>
        <v>0</v>
      </c>
      <c r="R52" s="158">
        <f t="shared" si="10"/>
        <v>0</v>
      </c>
      <c r="S52" s="158">
        <f t="shared" si="11"/>
        <v>0</v>
      </c>
      <c r="T52" s="158">
        <f t="shared" si="12"/>
        <v>0</v>
      </c>
      <c r="U52" s="158">
        <f t="shared" si="13"/>
        <v>0</v>
      </c>
      <c r="V52" s="168">
        <f t="shared" si="14"/>
        <v>0</v>
      </c>
      <c r="W52" s="167">
        <f t="shared" si="15"/>
        <v>0</v>
      </c>
      <c r="X52" s="158">
        <v>0.13513513513513514</v>
      </c>
      <c r="Y52" s="159">
        <v>0.40540540540540543</v>
      </c>
      <c r="Z52" s="500">
        <v>1.4</v>
      </c>
      <c r="AA52" s="127">
        <v>0.08</v>
      </c>
      <c r="AB52" s="210">
        <v>0.58</v>
      </c>
    </row>
    <row r="53" spans="1:28" s="129" customFormat="1" ht="13.5" customHeight="1">
      <c r="A53" s="617"/>
      <c r="B53" s="456">
        <v>17</v>
      </c>
      <c r="C53" s="132">
        <v>0</v>
      </c>
      <c r="D53" s="133">
        <v>1</v>
      </c>
      <c r="E53" s="133">
        <v>0</v>
      </c>
      <c r="F53" s="133">
        <v>0</v>
      </c>
      <c r="G53" s="133">
        <v>0</v>
      </c>
      <c r="H53" s="133">
        <v>0</v>
      </c>
      <c r="I53" s="134">
        <v>0</v>
      </c>
      <c r="J53" s="422">
        <v>1</v>
      </c>
      <c r="K53" s="133">
        <v>3</v>
      </c>
      <c r="L53" s="134">
        <v>11</v>
      </c>
      <c r="M53" s="135">
        <v>3868</v>
      </c>
      <c r="N53" s="136">
        <v>131</v>
      </c>
      <c r="O53" s="137">
        <v>1789</v>
      </c>
      <c r="P53" s="169">
        <f t="shared" si="8"/>
        <v>0</v>
      </c>
      <c r="Q53" s="161">
        <f t="shared" si="9"/>
        <v>0.16666666666666666</v>
      </c>
      <c r="R53" s="161">
        <f t="shared" si="10"/>
        <v>0</v>
      </c>
      <c r="S53" s="161">
        <f t="shared" si="11"/>
        <v>0</v>
      </c>
      <c r="T53" s="161">
        <f t="shared" si="12"/>
        <v>0</v>
      </c>
      <c r="U53" s="161">
        <f t="shared" si="13"/>
        <v>0</v>
      </c>
      <c r="V53" s="170">
        <f t="shared" si="14"/>
        <v>0</v>
      </c>
      <c r="W53" s="171">
        <f t="shared" si="15"/>
        <v>0.02702702702702703</v>
      </c>
      <c r="X53" s="161">
        <v>0.08108108108108109</v>
      </c>
      <c r="Y53" s="170">
        <v>0.2972972972972973</v>
      </c>
      <c r="Z53" s="501">
        <v>1.24</v>
      </c>
      <c r="AA53" s="140">
        <v>0.04</v>
      </c>
      <c r="AB53" s="212">
        <v>0.57</v>
      </c>
    </row>
    <row r="54" spans="1:28" s="129" customFormat="1" ht="13.5" customHeight="1">
      <c r="A54" s="616">
        <v>5</v>
      </c>
      <c r="B54" s="459">
        <v>18</v>
      </c>
      <c r="C54" s="117">
        <v>0</v>
      </c>
      <c r="D54" s="118">
        <v>2</v>
      </c>
      <c r="E54" s="118">
        <v>0</v>
      </c>
      <c r="F54" s="118">
        <v>0</v>
      </c>
      <c r="G54" s="118">
        <v>0</v>
      </c>
      <c r="H54" s="118">
        <v>0</v>
      </c>
      <c r="I54" s="119">
        <v>0</v>
      </c>
      <c r="J54" s="419">
        <v>2</v>
      </c>
      <c r="K54" s="157">
        <v>1</v>
      </c>
      <c r="L54" s="123">
        <v>5</v>
      </c>
      <c r="M54" s="121">
        <v>2756</v>
      </c>
      <c r="N54" s="122">
        <v>68</v>
      </c>
      <c r="O54" s="123">
        <v>699</v>
      </c>
      <c r="P54" s="224">
        <f t="shared" si="8"/>
        <v>0</v>
      </c>
      <c r="Q54" s="225">
        <f t="shared" si="9"/>
        <v>0.3333333333333333</v>
      </c>
      <c r="R54" s="225">
        <f t="shared" si="10"/>
        <v>0</v>
      </c>
      <c r="S54" s="225">
        <f t="shared" si="11"/>
        <v>0</v>
      </c>
      <c r="T54" s="225">
        <f t="shared" si="12"/>
        <v>0</v>
      </c>
      <c r="U54" s="225">
        <f t="shared" si="13"/>
        <v>0</v>
      </c>
      <c r="V54" s="128">
        <f t="shared" si="14"/>
        <v>0</v>
      </c>
      <c r="W54" s="167">
        <f t="shared" si="15"/>
        <v>0.05405405405405406</v>
      </c>
      <c r="X54" s="158">
        <v>0.02702702702702703</v>
      </c>
      <c r="Y54" s="159">
        <v>0.13513513513513514</v>
      </c>
      <c r="Z54" s="500">
        <v>0.87</v>
      </c>
      <c r="AA54" s="127">
        <v>0.02</v>
      </c>
      <c r="AB54" s="210">
        <v>0.24</v>
      </c>
    </row>
    <row r="55" spans="1:28" s="129" customFormat="1" ht="13.5" customHeight="1">
      <c r="A55" s="616"/>
      <c r="B55" s="459">
        <v>19</v>
      </c>
      <c r="C55" s="117">
        <v>0</v>
      </c>
      <c r="D55" s="118">
        <v>2</v>
      </c>
      <c r="E55" s="118">
        <v>0</v>
      </c>
      <c r="F55" s="118">
        <v>0</v>
      </c>
      <c r="G55" s="118">
        <v>0</v>
      </c>
      <c r="H55" s="118">
        <v>0</v>
      </c>
      <c r="I55" s="119">
        <v>0</v>
      </c>
      <c r="J55" s="419">
        <v>2</v>
      </c>
      <c r="K55" s="157">
        <v>1</v>
      </c>
      <c r="L55" s="123">
        <v>8</v>
      </c>
      <c r="M55" s="121">
        <v>3174</v>
      </c>
      <c r="N55" s="122">
        <v>26</v>
      </c>
      <c r="O55" s="123">
        <v>797</v>
      </c>
      <c r="P55" s="224">
        <f t="shared" si="8"/>
        <v>0</v>
      </c>
      <c r="Q55" s="225">
        <f t="shared" si="9"/>
        <v>0.3333333333333333</v>
      </c>
      <c r="R55" s="225">
        <f t="shared" si="10"/>
        <v>0</v>
      </c>
      <c r="S55" s="225">
        <f t="shared" si="11"/>
        <v>0</v>
      </c>
      <c r="T55" s="225">
        <f t="shared" si="12"/>
        <v>0</v>
      </c>
      <c r="U55" s="225">
        <f t="shared" si="13"/>
        <v>0</v>
      </c>
      <c r="V55" s="128">
        <f t="shared" si="14"/>
        <v>0</v>
      </c>
      <c r="W55" s="167">
        <f t="shared" si="15"/>
        <v>0.05405405405405406</v>
      </c>
      <c r="X55" s="158">
        <v>0.02702702702702703</v>
      </c>
      <c r="Y55" s="159">
        <v>0.21621621621621623</v>
      </c>
      <c r="Z55" s="500">
        <v>1.01</v>
      </c>
      <c r="AA55" s="127">
        <v>0.01</v>
      </c>
      <c r="AB55" s="210">
        <v>0.25</v>
      </c>
    </row>
    <row r="56" spans="1:28" s="129" customFormat="1" ht="13.5" customHeight="1">
      <c r="A56" s="616"/>
      <c r="B56" s="459">
        <v>20</v>
      </c>
      <c r="C56" s="117">
        <v>0</v>
      </c>
      <c r="D56" s="118">
        <v>15</v>
      </c>
      <c r="E56" s="118">
        <v>1</v>
      </c>
      <c r="F56" s="118">
        <v>0</v>
      </c>
      <c r="G56" s="118">
        <v>0</v>
      </c>
      <c r="H56" s="118">
        <v>0</v>
      </c>
      <c r="I56" s="119">
        <v>0</v>
      </c>
      <c r="J56" s="419">
        <v>16</v>
      </c>
      <c r="K56" s="157">
        <v>0</v>
      </c>
      <c r="L56" s="123">
        <v>7</v>
      </c>
      <c r="M56" s="121">
        <v>5786</v>
      </c>
      <c r="N56" s="122">
        <v>22</v>
      </c>
      <c r="O56" s="123">
        <v>866</v>
      </c>
      <c r="P56" s="224">
        <f t="shared" si="8"/>
        <v>0</v>
      </c>
      <c r="Q56" s="225">
        <f t="shared" si="9"/>
        <v>2.5</v>
      </c>
      <c r="R56" s="225">
        <f t="shared" si="10"/>
        <v>0.2</v>
      </c>
      <c r="S56" s="225">
        <f t="shared" si="11"/>
        <v>0</v>
      </c>
      <c r="T56" s="225">
        <f t="shared" si="12"/>
        <v>0</v>
      </c>
      <c r="U56" s="225">
        <f t="shared" si="13"/>
        <v>0</v>
      </c>
      <c r="V56" s="128">
        <f t="shared" si="14"/>
        <v>0</v>
      </c>
      <c r="W56" s="167">
        <f t="shared" si="15"/>
        <v>0.43243243243243246</v>
      </c>
      <c r="X56" s="158">
        <v>0</v>
      </c>
      <c r="Y56" s="159">
        <v>0.1891891891891892</v>
      </c>
      <c r="Z56" s="500">
        <v>1.83</v>
      </c>
      <c r="AA56" s="127">
        <v>0.01</v>
      </c>
      <c r="AB56" s="210">
        <v>0.27</v>
      </c>
    </row>
    <row r="57" spans="1:28" s="129" customFormat="1" ht="13.5" customHeight="1">
      <c r="A57" s="616"/>
      <c r="B57" s="459">
        <v>21</v>
      </c>
      <c r="C57" s="117">
        <v>0</v>
      </c>
      <c r="D57" s="118">
        <v>15</v>
      </c>
      <c r="E57" s="118">
        <v>6</v>
      </c>
      <c r="F57" s="118">
        <v>0</v>
      </c>
      <c r="G57" s="118">
        <v>0</v>
      </c>
      <c r="H57" s="118">
        <v>0</v>
      </c>
      <c r="I57" s="119">
        <v>0</v>
      </c>
      <c r="J57" s="419">
        <v>21</v>
      </c>
      <c r="K57" s="157">
        <v>0</v>
      </c>
      <c r="L57" s="123">
        <v>5</v>
      </c>
      <c r="M57" s="121">
        <v>7885</v>
      </c>
      <c r="N57" s="122">
        <v>13</v>
      </c>
      <c r="O57" s="123">
        <v>1031</v>
      </c>
      <c r="P57" s="224">
        <f t="shared" si="8"/>
        <v>0</v>
      </c>
      <c r="Q57" s="225">
        <f t="shared" si="9"/>
        <v>2.5</v>
      </c>
      <c r="R57" s="225">
        <f t="shared" si="10"/>
        <v>1.2</v>
      </c>
      <c r="S57" s="225">
        <f t="shared" si="11"/>
        <v>0</v>
      </c>
      <c r="T57" s="225">
        <f t="shared" si="12"/>
        <v>0</v>
      </c>
      <c r="U57" s="225">
        <f t="shared" si="13"/>
        <v>0</v>
      </c>
      <c r="V57" s="128">
        <f t="shared" si="14"/>
        <v>0</v>
      </c>
      <c r="W57" s="167">
        <f t="shared" si="15"/>
        <v>0.5675675675675675</v>
      </c>
      <c r="X57" s="158">
        <v>0</v>
      </c>
      <c r="Y57" s="159">
        <v>0.13513513513513514</v>
      </c>
      <c r="Z57" s="500">
        <v>2.5</v>
      </c>
      <c r="AA57" s="127">
        <v>0</v>
      </c>
      <c r="AB57" s="210">
        <v>0.33</v>
      </c>
    </row>
    <row r="58" spans="1:28" s="3" customFormat="1" ht="13.5" customHeight="1">
      <c r="A58" s="635"/>
      <c r="B58" s="456">
        <v>22</v>
      </c>
      <c r="C58" s="135">
        <v>0</v>
      </c>
      <c r="D58" s="160">
        <v>21</v>
      </c>
      <c r="E58" s="160">
        <v>10</v>
      </c>
      <c r="F58" s="160">
        <v>0</v>
      </c>
      <c r="G58" s="160">
        <v>0</v>
      </c>
      <c r="H58" s="160">
        <v>0</v>
      </c>
      <c r="I58" s="137">
        <v>0</v>
      </c>
      <c r="J58" s="419">
        <v>31</v>
      </c>
      <c r="K58" s="160">
        <v>0</v>
      </c>
      <c r="L58" s="137">
        <v>17</v>
      </c>
      <c r="M58" s="135">
        <v>8078</v>
      </c>
      <c r="N58" s="136">
        <v>18</v>
      </c>
      <c r="O58" s="137">
        <v>766</v>
      </c>
      <c r="P58" s="230">
        <f t="shared" si="8"/>
        <v>0</v>
      </c>
      <c r="Q58" s="231">
        <f t="shared" si="9"/>
        <v>3.5</v>
      </c>
      <c r="R58" s="231">
        <f t="shared" si="10"/>
        <v>2</v>
      </c>
      <c r="S58" s="231">
        <f t="shared" si="11"/>
        <v>0</v>
      </c>
      <c r="T58" s="231">
        <f t="shared" si="12"/>
        <v>0</v>
      </c>
      <c r="U58" s="231">
        <f t="shared" si="13"/>
        <v>0</v>
      </c>
      <c r="V58" s="141">
        <f t="shared" si="14"/>
        <v>0</v>
      </c>
      <c r="W58" s="171">
        <f t="shared" si="15"/>
        <v>0.8378378378378378</v>
      </c>
      <c r="X58" s="161">
        <v>0</v>
      </c>
      <c r="Y58" s="162">
        <v>0.4594594594594595</v>
      </c>
      <c r="Z58" s="501">
        <v>2.56</v>
      </c>
      <c r="AA58" s="140">
        <v>0.01</v>
      </c>
      <c r="AB58" s="212">
        <v>0.24</v>
      </c>
    </row>
    <row r="59" spans="1:28" s="3" customFormat="1" ht="15.75" customHeight="1">
      <c r="A59" s="672" t="s">
        <v>20</v>
      </c>
      <c r="B59" s="673"/>
      <c r="C59" s="7">
        <f aca="true" t="shared" si="16" ref="C59:I59">SUM(C6:C58)</f>
        <v>2</v>
      </c>
      <c r="D59" s="8">
        <f t="shared" si="16"/>
        <v>57</v>
      </c>
      <c r="E59" s="8">
        <f t="shared" si="16"/>
        <v>17</v>
      </c>
      <c r="F59" s="8">
        <f t="shared" si="16"/>
        <v>1</v>
      </c>
      <c r="G59" s="8">
        <f t="shared" si="16"/>
        <v>1</v>
      </c>
      <c r="H59" s="8">
        <f t="shared" si="16"/>
        <v>0</v>
      </c>
      <c r="I59" s="46">
        <f t="shared" si="16"/>
        <v>1</v>
      </c>
      <c r="J59" s="434">
        <f>SUM(J6:J58)</f>
        <v>79</v>
      </c>
      <c r="K59" s="95">
        <v>1906</v>
      </c>
      <c r="L59" s="233">
        <v>2002</v>
      </c>
      <c r="M59" s="434">
        <f>SUM(M6:M58)</f>
        <v>63838</v>
      </c>
      <c r="N59" s="234">
        <v>123641</v>
      </c>
      <c r="O59" s="233">
        <v>123018</v>
      </c>
      <c r="P59" s="235">
        <f>C59/3</f>
        <v>0.6666666666666666</v>
      </c>
      <c r="Q59" s="10">
        <f>D59/6</f>
        <v>9.5</v>
      </c>
      <c r="R59" s="10">
        <f>E59/5</f>
        <v>3.4</v>
      </c>
      <c r="S59" s="10">
        <f>F59/11</f>
        <v>0.09090909090909091</v>
      </c>
      <c r="T59" s="10">
        <f>G59/4</f>
        <v>0.25</v>
      </c>
      <c r="U59" s="10">
        <f>H59/4</f>
        <v>0</v>
      </c>
      <c r="V59" s="44">
        <f>I59/4</f>
        <v>0.25</v>
      </c>
      <c r="W59" s="433">
        <f>SUM(W6:W58)</f>
        <v>2.135135135135135</v>
      </c>
      <c r="X59" s="10">
        <v>51.521771771771775</v>
      </c>
      <c r="Y59" s="44">
        <v>54.27927927927928</v>
      </c>
      <c r="Z59" s="433">
        <f>SUM(Z6:Z58)</f>
        <v>20.23</v>
      </c>
      <c r="AA59" s="83">
        <v>39.190000000000005</v>
      </c>
      <c r="AB59" s="11">
        <v>39.050000000000004</v>
      </c>
    </row>
    <row r="60" spans="2:28" s="58" customFormat="1" ht="13.5" customHeight="1">
      <c r="B60" s="5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4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="236" customFormat="1" ht="17.25">
      <c r="B61" s="237"/>
    </row>
    <row r="62" spans="2:14" s="236" customFormat="1" ht="17.25">
      <c r="B62" s="237"/>
      <c r="M62" s="238"/>
      <c r="N62" s="238"/>
    </row>
    <row r="63" s="236" customFormat="1" ht="17.25">
      <c r="B63" s="237"/>
    </row>
    <row r="64" spans="2:28" s="239" customFormat="1" ht="17.25">
      <c r="B64" s="237"/>
      <c r="J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6"/>
    </row>
    <row r="65" spans="2:28" s="239" customFormat="1" ht="17.25">
      <c r="B65" s="237"/>
      <c r="J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</row>
    <row r="66" spans="2:28" s="239" customFormat="1" ht="17.25">
      <c r="B66" s="237"/>
      <c r="J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</row>
    <row r="67" spans="2:28" s="239" customFormat="1" ht="17.25">
      <c r="B67" s="237"/>
      <c r="J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</row>
  </sheetData>
  <sheetProtection/>
  <mergeCells count="33">
    <mergeCell ref="A54:A58"/>
    <mergeCell ref="A49:A53"/>
    <mergeCell ref="A45:A48"/>
    <mergeCell ref="A41:A44"/>
    <mergeCell ref="A37:A40"/>
    <mergeCell ref="A23:A27"/>
    <mergeCell ref="A28:A31"/>
    <mergeCell ref="A32:A35"/>
    <mergeCell ref="A59:B59"/>
    <mergeCell ref="A6:A9"/>
    <mergeCell ref="W3:Y3"/>
    <mergeCell ref="A19:A22"/>
    <mergeCell ref="J4:J5"/>
    <mergeCell ref="K4:K5"/>
    <mergeCell ref="Y4:Y5"/>
    <mergeCell ref="X4:X5"/>
    <mergeCell ref="A10:A14"/>
    <mergeCell ref="A15:A18"/>
    <mergeCell ref="C2:O2"/>
    <mergeCell ref="P2:AB2"/>
    <mergeCell ref="C3:I3"/>
    <mergeCell ref="J3:L3"/>
    <mergeCell ref="M3:O3"/>
    <mergeCell ref="Z3:AB3"/>
    <mergeCell ref="P3:V3"/>
    <mergeCell ref="Z4:Z5"/>
    <mergeCell ref="AB4:AB5"/>
    <mergeCell ref="AA4:AA5"/>
    <mergeCell ref="L4:L5"/>
    <mergeCell ref="M4:M5"/>
    <mergeCell ref="O4:O5"/>
    <mergeCell ref="N4:N5"/>
    <mergeCell ref="W4:W5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6" r:id="rId1"/>
  <ignoredErrors>
    <ignoredError sqref="S42:W4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showGridLines="0" showZeros="0" zoomScaleSheetLayoutView="70" zoomScalePageLayoutView="0" workbookViewId="0" topLeftCell="A1">
      <pane xSplit="2" ySplit="5" topLeftCell="C6" activePane="bottomRight" state="frozen"/>
      <selection pane="topLeft" activeCell="M67" sqref="M67"/>
      <selection pane="topRight" activeCell="M67" sqref="M67"/>
      <selection pane="bottomLeft" activeCell="M67" sqref="M67"/>
      <selection pane="bottomRight" activeCell="A1" sqref="A1"/>
    </sheetView>
  </sheetViews>
  <sheetFormatPr defaultColWidth="9.00390625" defaultRowHeight="13.5"/>
  <cols>
    <col min="1" max="1" width="3.625" style="195" customWidth="1"/>
    <col min="2" max="2" width="4.625" style="56" customWidth="1"/>
    <col min="3" max="9" width="6.75390625" style="196" customWidth="1"/>
    <col min="10" max="10" width="7.375" style="5" customWidth="1"/>
    <col min="11" max="12" width="7.375" style="196" customWidth="1"/>
    <col min="13" max="15" width="8.75390625" style="5" customWidth="1"/>
    <col min="16" max="22" width="7.75390625" style="5" customWidth="1"/>
    <col min="23" max="26" width="7.875" style="5" customWidth="1"/>
    <col min="27" max="28" width="7.875" style="196" customWidth="1"/>
    <col min="29" max="16384" width="9.00390625" style="195" customWidth="1"/>
  </cols>
  <sheetData>
    <row r="1" spans="1:28" s="102" customFormat="1" ht="24.75" customHeight="1">
      <c r="A1" s="100" t="s">
        <v>67</v>
      </c>
      <c r="B1" s="252"/>
      <c r="C1" s="101"/>
      <c r="D1" s="101"/>
      <c r="E1" s="101"/>
      <c r="F1" s="101"/>
      <c r="G1" s="101"/>
      <c r="H1" s="101"/>
      <c r="I1" s="101"/>
      <c r="J1" s="1"/>
      <c r="K1" s="101"/>
      <c r="L1" s="10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01"/>
      <c r="AB1" s="101"/>
    </row>
    <row r="2" spans="1:28" s="104" customFormat="1" ht="18" customHeight="1">
      <c r="A2" s="103"/>
      <c r="B2" s="467"/>
      <c r="C2" s="639" t="s">
        <v>16</v>
      </c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61"/>
      <c r="P2" s="636" t="s">
        <v>46</v>
      </c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60"/>
    </row>
    <row r="3" spans="1:28" s="104" customFormat="1" ht="18" customHeight="1">
      <c r="A3" s="105"/>
      <c r="B3" s="468"/>
      <c r="C3" s="640" t="str">
        <f>'（参考）インフルエンザ【2021年】'!C3:I3</f>
        <v>2021年　保健所別</v>
      </c>
      <c r="D3" s="641"/>
      <c r="E3" s="641"/>
      <c r="F3" s="641"/>
      <c r="G3" s="641"/>
      <c r="H3" s="641"/>
      <c r="I3" s="662"/>
      <c r="J3" s="642" t="s">
        <v>13</v>
      </c>
      <c r="K3" s="663"/>
      <c r="L3" s="664"/>
      <c r="M3" s="647" t="s">
        <v>19</v>
      </c>
      <c r="N3" s="648"/>
      <c r="O3" s="668"/>
      <c r="P3" s="665" t="str">
        <f>'（参考）インフルエンザ【2021年】'!P3:V3</f>
        <v>2021年　保健所別</v>
      </c>
      <c r="Q3" s="666"/>
      <c r="R3" s="666"/>
      <c r="S3" s="666"/>
      <c r="T3" s="666"/>
      <c r="U3" s="666"/>
      <c r="V3" s="667"/>
      <c r="W3" s="652" t="s">
        <v>17</v>
      </c>
      <c r="X3" s="653"/>
      <c r="Y3" s="654"/>
      <c r="Z3" s="652" t="s">
        <v>18</v>
      </c>
      <c r="AA3" s="653"/>
      <c r="AB3" s="654"/>
    </row>
    <row r="4" spans="1:28" s="104" customFormat="1" ht="6.75" customHeight="1">
      <c r="A4" s="255"/>
      <c r="B4" s="256"/>
      <c r="C4" s="106"/>
      <c r="D4" s="107"/>
      <c r="E4" s="107"/>
      <c r="F4" s="107"/>
      <c r="G4" s="107"/>
      <c r="H4" s="107"/>
      <c r="I4" s="108"/>
      <c r="J4" s="626">
        <f>'（参考）インフルエンザ【2021年】'!J4:J5</f>
        <v>2021</v>
      </c>
      <c r="K4" s="630">
        <f>'（参考）インフルエンザ【2021年】'!K4:K5</f>
        <v>2020</v>
      </c>
      <c r="L4" s="624">
        <f>'（参考）インフルエンザ【2021年】'!L4:L5</f>
        <v>2019</v>
      </c>
      <c r="M4" s="626">
        <f>'（参考）インフルエンザ【2021年】'!M4:M5</f>
        <v>2021</v>
      </c>
      <c r="N4" s="650">
        <f>'（参考）インフルエンザ【2021年】'!N4:N5</f>
        <v>2020</v>
      </c>
      <c r="O4" s="657">
        <f>'（参考）インフルエンザ【2021年】'!O4:O5</f>
        <v>2019</v>
      </c>
      <c r="P4" s="260"/>
      <c r="Q4" s="72"/>
      <c r="R4" s="72"/>
      <c r="S4" s="72"/>
      <c r="T4" s="72"/>
      <c r="U4" s="72"/>
      <c r="V4" s="71"/>
      <c r="W4" s="626">
        <f>'（参考）インフルエンザ【2021年】'!W4:W5</f>
        <v>2021</v>
      </c>
      <c r="X4" s="650">
        <f>'（参考）インフルエンザ【2021年】'!X4:X5</f>
        <v>2020</v>
      </c>
      <c r="Y4" s="669">
        <f>'（参考）インフルエンザ【2021年】'!Y4:Y5</f>
        <v>2019</v>
      </c>
      <c r="Z4" s="626">
        <f>'（参考）インフルエンザ【2021年】'!Z4:Z5</f>
        <v>2021</v>
      </c>
      <c r="AA4" s="630">
        <f>'（参考）インフルエンザ【2021年】'!AA4:AA5</f>
        <v>2020</v>
      </c>
      <c r="AB4" s="624">
        <f>'（参考）インフルエンザ【2021年】'!AB4:AB5</f>
        <v>2019</v>
      </c>
    </row>
    <row r="5" spans="1:28" s="116" customFormat="1" ht="61.5" customHeight="1">
      <c r="A5" s="261" t="s">
        <v>14</v>
      </c>
      <c r="B5" s="262" t="s">
        <v>15</v>
      </c>
      <c r="C5" s="111" t="s">
        <v>40</v>
      </c>
      <c r="D5" s="112" t="s">
        <v>41</v>
      </c>
      <c r="E5" s="112" t="s">
        <v>42</v>
      </c>
      <c r="F5" s="112" t="s">
        <v>12</v>
      </c>
      <c r="G5" s="112" t="s">
        <v>51</v>
      </c>
      <c r="H5" s="112" t="s">
        <v>43</v>
      </c>
      <c r="I5" s="113" t="s">
        <v>44</v>
      </c>
      <c r="J5" s="627"/>
      <c r="K5" s="631"/>
      <c r="L5" s="625"/>
      <c r="M5" s="627"/>
      <c r="N5" s="651"/>
      <c r="O5" s="658"/>
      <c r="P5" s="265" t="s">
        <v>40</v>
      </c>
      <c r="Q5" s="57" t="s">
        <v>41</v>
      </c>
      <c r="R5" s="57" t="s">
        <v>42</v>
      </c>
      <c r="S5" s="57" t="s">
        <v>12</v>
      </c>
      <c r="T5" s="57" t="s">
        <v>51</v>
      </c>
      <c r="U5" s="57" t="s">
        <v>43</v>
      </c>
      <c r="V5" s="264" t="s">
        <v>44</v>
      </c>
      <c r="W5" s="627"/>
      <c r="X5" s="651"/>
      <c r="Y5" s="670"/>
      <c r="Z5" s="627"/>
      <c r="AA5" s="631"/>
      <c r="AB5" s="625"/>
    </row>
    <row r="6" spans="1:28" s="130" customFormat="1" ht="13.5" customHeight="1">
      <c r="A6" s="615">
        <v>1</v>
      </c>
      <c r="B6" s="458">
        <v>1</v>
      </c>
      <c r="C6" s="526">
        <v>0</v>
      </c>
      <c r="D6" s="527">
        <v>0</v>
      </c>
      <c r="E6" s="527">
        <v>0</v>
      </c>
      <c r="F6" s="527">
        <v>0</v>
      </c>
      <c r="G6" s="527">
        <v>0</v>
      </c>
      <c r="H6" s="527">
        <v>0</v>
      </c>
      <c r="I6" s="528">
        <v>0</v>
      </c>
      <c r="J6" s="64">
        <v>0</v>
      </c>
      <c r="K6" s="198">
        <v>10</v>
      </c>
      <c r="L6" s="198">
        <v>12</v>
      </c>
      <c r="M6" s="498">
        <v>258</v>
      </c>
      <c r="N6" s="413">
        <v>657</v>
      </c>
      <c r="O6" s="414">
        <v>914</v>
      </c>
      <c r="P6" s="415">
        <f>C6/3</f>
        <v>0</v>
      </c>
      <c r="Q6" s="416">
        <f>D6/6</f>
        <v>0</v>
      </c>
      <c r="R6" s="416">
        <f>E6/5</f>
        <v>0</v>
      </c>
      <c r="S6" s="416">
        <f>F6/11</f>
        <v>0</v>
      </c>
      <c r="T6" s="416">
        <f>G6/4</f>
        <v>0</v>
      </c>
      <c r="U6" s="416">
        <f>H6/4</f>
        <v>0</v>
      </c>
      <c r="V6" s="499">
        <f>I6/4</f>
        <v>0</v>
      </c>
      <c r="W6" s="430">
        <f>J6/37</f>
        <v>0</v>
      </c>
      <c r="X6" s="416">
        <v>0.2702702702702703</v>
      </c>
      <c r="Y6" s="166">
        <v>0.32432432432432434</v>
      </c>
      <c r="Z6" s="2">
        <v>0.08</v>
      </c>
      <c r="AA6" s="203">
        <v>0.22</v>
      </c>
      <c r="AB6" s="204">
        <v>0.3</v>
      </c>
    </row>
    <row r="7" spans="1:28" s="130" customFormat="1" ht="13.5" customHeight="1">
      <c r="A7" s="616"/>
      <c r="B7" s="454">
        <v>2</v>
      </c>
      <c r="C7" s="529">
        <v>0</v>
      </c>
      <c r="D7" s="530">
        <v>0</v>
      </c>
      <c r="E7" s="530">
        <v>0</v>
      </c>
      <c r="F7" s="530">
        <v>0</v>
      </c>
      <c r="G7" s="530">
        <v>0</v>
      </c>
      <c r="H7" s="530">
        <v>0</v>
      </c>
      <c r="I7" s="531">
        <v>0</v>
      </c>
      <c r="J7" s="419">
        <v>0</v>
      </c>
      <c r="K7" s="142">
        <v>3</v>
      </c>
      <c r="L7" s="142">
        <v>20</v>
      </c>
      <c r="M7" s="121">
        <v>324</v>
      </c>
      <c r="N7" s="122">
        <v>1027</v>
      </c>
      <c r="O7" s="123">
        <v>1237</v>
      </c>
      <c r="P7" s="165">
        <f aca="true" t="shared" si="0" ref="P7:P57">C7/3</f>
        <v>0</v>
      </c>
      <c r="Q7" s="158">
        <f aca="true" t="shared" si="1" ref="Q7:Q57">D7/6</f>
        <v>0</v>
      </c>
      <c r="R7" s="158">
        <f aca="true" t="shared" si="2" ref="R7:R57">E7/5</f>
        <v>0</v>
      </c>
      <c r="S7" s="158">
        <f aca="true" t="shared" si="3" ref="S7:S57">F7/11</f>
        <v>0</v>
      </c>
      <c r="T7" s="158">
        <f aca="true" t="shared" si="4" ref="T7:T57">G7/4</f>
        <v>0</v>
      </c>
      <c r="U7" s="158">
        <f aca="true" t="shared" si="5" ref="U7:U57">H7/4</f>
        <v>0</v>
      </c>
      <c r="V7" s="168">
        <f aca="true" t="shared" si="6" ref="V7:V57">I7/4</f>
        <v>0</v>
      </c>
      <c r="W7" s="167">
        <f aca="true" t="shared" si="7" ref="W7:W57">J7/37</f>
        <v>0</v>
      </c>
      <c r="X7" s="158">
        <v>0.08108108108108109</v>
      </c>
      <c r="Y7" s="159">
        <v>0.5405405405405406</v>
      </c>
      <c r="Z7" s="500">
        <v>0.1</v>
      </c>
      <c r="AA7" s="206">
        <v>0.32</v>
      </c>
      <c r="AB7" s="207">
        <v>0.39</v>
      </c>
    </row>
    <row r="8" spans="1:28" s="130" customFormat="1" ht="13.5" customHeight="1">
      <c r="A8" s="616"/>
      <c r="B8" s="454">
        <v>3</v>
      </c>
      <c r="C8" s="529">
        <v>0</v>
      </c>
      <c r="D8" s="530">
        <v>0</v>
      </c>
      <c r="E8" s="530">
        <v>0</v>
      </c>
      <c r="F8" s="530">
        <v>0</v>
      </c>
      <c r="G8" s="530">
        <v>0</v>
      </c>
      <c r="H8" s="530">
        <v>0</v>
      </c>
      <c r="I8" s="531">
        <v>0</v>
      </c>
      <c r="J8" s="419">
        <v>0</v>
      </c>
      <c r="K8" s="142">
        <v>6</v>
      </c>
      <c r="L8" s="142">
        <v>16</v>
      </c>
      <c r="M8" s="121">
        <v>652</v>
      </c>
      <c r="N8" s="122">
        <v>866</v>
      </c>
      <c r="O8" s="123">
        <v>1141</v>
      </c>
      <c r="P8" s="165">
        <f t="shared" si="0"/>
        <v>0</v>
      </c>
      <c r="Q8" s="158">
        <f t="shared" si="1"/>
        <v>0</v>
      </c>
      <c r="R8" s="158">
        <f t="shared" si="2"/>
        <v>0</v>
      </c>
      <c r="S8" s="158">
        <f t="shared" si="3"/>
        <v>0</v>
      </c>
      <c r="T8" s="158">
        <f t="shared" si="4"/>
        <v>0</v>
      </c>
      <c r="U8" s="158">
        <f t="shared" si="5"/>
        <v>0</v>
      </c>
      <c r="V8" s="168">
        <f t="shared" si="6"/>
        <v>0</v>
      </c>
      <c r="W8" s="167">
        <f t="shared" si="7"/>
        <v>0</v>
      </c>
      <c r="X8" s="158">
        <v>0.16216216216216217</v>
      </c>
      <c r="Y8" s="159">
        <v>0.43243243243243246</v>
      </c>
      <c r="Z8" s="500">
        <v>0.21</v>
      </c>
      <c r="AA8" s="206">
        <v>0.27</v>
      </c>
      <c r="AB8" s="207">
        <v>0.36</v>
      </c>
    </row>
    <row r="9" spans="1:28" s="130" customFormat="1" ht="13.5" customHeight="1">
      <c r="A9" s="616"/>
      <c r="B9" s="454">
        <v>4</v>
      </c>
      <c r="C9" s="529">
        <v>0</v>
      </c>
      <c r="D9" s="530">
        <v>0</v>
      </c>
      <c r="E9" s="530">
        <v>0</v>
      </c>
      <c r="F9" s="530">
        <v>0</v>
      </c>
      <c r="G9" s="530">
        <v>0</v>
      </c>
      <c r="H9" s="530">
        <v>0</v>
      </c>
      <c r="I9" s="531">
        <v>0</v>
      </c>
      <c r="J9" s="419">
        <v>0</v>
      </c>
      <c r="K9" s="142">
        <v>8</v>
      </c>
      <c r="L9" s="142">
        <v>14</v>
      </c>
      <c r="M9" s="121">
        <v>750</v>
      </c>
      <c r="N9" s="122">
        <v>1035</v>
      </c>
      <c r="O9" s="123">
        <v>1370</v>
      </c>
      <c r="P9" s="165">
        <f t="shared" si="0"/>
        <v>0</v>
      </c>
      <c r="Q9" s="158">
        <f t="shared" si="1"/>
        <v>0</v>
      </c>
      <c r="R9" s="158">
        <f t="shared" si="2"/>
        <v>0</v>
      </c>
      <c r="S9" s="158">
        <f t="shared" si="3"/>
        <v>0</v>
      </c>
      <c r="T9" s="158">
        <f t="shared" si="4"/>
        <v>0</v>
      </c>
      <c r="U9" s="158">
        <f t="shared" si="5"/>
        <v>0</v>
      </c>
      <c r="V9" s="168">
        <f t="shared" si="6"/>
        <v>0</v>
      </c>
      <c r="W9" s="167">
        <f t="shared" si="7"/>
        <v>0</v>
      </c>
      <c r="X9" s="158">
        <v>0.21621621621621623</v>
      </c>
      <c r="Y9" s="159">
        <v>0.3783783783783784</v>
      </c>
      <c r="Z9" s="500">
        <v>0.24</v>
      </c>
      <c r="AA9" s="206">
        <v>0.33</v>
      </c>
      <c r="AB9" s="207">
        <v>0.43</v>
      </c>
    </row>
    <row r="10" spans="1:28" s="129" customFormat="1" ht="13.5" customHeight="1">
      <c r="A10" s="618">
        <v>2</v>
      </c>
      <c r="B10" s="472">
        <v>5</v>
      </c>
      <c r="C10" s="535">
        <v>0</v>
      </c>
      <c r="D10" s="536">
        <v>0</v>
      </c>
      <c r="E10" s="536">
        <v>0</v>
      </c>
      <c r="F10" s="536">
        <v>0</v>
      </c>
      <c r="G10" s="536">
        <v>0</v>
      </c>
      <c r="H10" s="536">
        <v>0</v>
      </c>
      <c r="I10" s="537">
        <v>0</v>
      </c>
      <c r="J10" s="428">
        <v>0</v>
      </c>
      <c r="K10" s="176">
        <v>17</v>
      </c>
      <c r="L10" s="177">
        <v>14</v>
      </c>
      <c r="M10" s="152">
        <v>784</v>
      </c>
      <c r="N10" s="153">
        <v>1126</v>
      </c>
      <c r="O10" s="556">
        <v>1262</v>
      </c>
      <c r="P10" s="172">
        <f t="shared" si="0"/>
        <v>0</v>
      </c>
      <c r="Q10" s="173">
        <f t="shared" si="1"/>
        <v>0</v>
      </c>
      <c r="R10" s="173">
        <f t="shared" si="2"/>
        <v>0</v>
      </c>
      <c r="S10" s="173">
        <f t="shared" si="3"/>
        <v>0</v>
      </c>
      <c r="T10" s="173">
        <f t="shared" si="4"/>
        <v>0</v>
      </c>
      <c r="U10" s="173">
        <f t="shared" si="5"/>
        <v>0</v>
      </c>
      <c r="V10" s="174">
        <f t="shared" si="6"/>
        <v>0</v>
      </c>
      <c r="W10" s="178">
        <f t="shared" si="7"/>
        <v>0</v>
      </c>
      <c r="X10" s="173">
        <v>0.4594594594594595</v>
      </c>
      <c r="Y10" s="179">
        <v>0.3783783783783784</v>
      </c>
      <c r="Z10" s="502">
        <v>0.25</v>
      </c>
      <c r="AA10" s="156">
        <v>0.35</v>
      </c>
      <c r="AB10" s="250">
        <v>0.4</v>
      </c>
    </row>
    <row r="11" spans="1:28" s="129" customFormat="1" ht="13.5" customHeight="1">
      <c r="A11" s="616"/>
      <c r="B11" s="454">
        <v>6</v>
      </c>
      <c r="C11" s="529">
        <v>0</v>
      </c>
      <c r="D11" s="530">
        <v>0</v>
      </c>
      <c r="E11" s="530">
        <v>0</v>
      </c>
      <c r="F11" s="530">
        <v>0</v>
      </c>
      <c r="G11" s="530">
        <v>0</v>
      </c>
      <c r="H11" s="530">
        <v>0</v>
      </c>
      <c r="I11" s="531">
        <v>0</v>
      </c>
      <c r="J11" s="419">
        <v>0</v>
      </c>
      <c r="K11" s="118">
        <v>9</v>
      </c>
      <c r="L11" s="119">
        <v>13</v>
      </c>
      <c r="M11" s="121">
        <v>854</v>
      </c>
      <c r="N11" s="122">
        <v>1021</v>
      </c>
      <c r="O11" s="123">
        <v>1343</v>
      </c>
      <c r="P11" s="165">
        <f t="shared" si="0"/>
        <v>0</v>
      </c>
      <c r="Q11" s="158">
        <f t="shared" si="1"/>
        <v>0</v>
      </c>
      <c r="R11" s="158">
        <f t="shared" si="2"/>
        <v>0</v>
      </c>
      <c r="S11" s="158">
        <f>F11/10</f>
        <v>0</v>
      </c>
      <c r="T11" s="158">
        <f t="shared" si="4"/>
        <v>0</v>
      </c>
      <c r="U11" s="158">
        <f t="shared" si="5"/>
        <v>0</v>
      </c>
      <c r="V11" s="168">
        <f t="shared" si="6"/>
        <v>0</v>
      </c>
      <c r="W11" s="167">
        <f>J11/36</f>
        <v>0</v>
      </c>
      <c r="X11" s="158">
        <v>0.24324324324324326</v>
      </c>
      <c r="Y11" s="168">
        <v>0.35135135135135137</v>
      </c>
      <c r="Z11" s="500">
        <v>0.27</v>
      </c>
      <c r="AA11" s="225">
        <v>0.32</v>
      </c>
      <c r="AB11" s="210">
        <v>0.42</v>
      </c>
    </row>
    <row r="12" spans="1:28" s="129" customFormat="1" ht="13.5" customHeight="1">
      <c r="A12" s="616"/>
      <c r="B12" s="454">
        <v>7</v>
      </c>
      <c r="C12" s="529">
        <v>1</v>
      </c>
      <c r="D12" s="530">
        <v>0</v>
      </c>
      <c r="E12" s="530">
        <v>0</v>
      </c>
      <c r="F12" s="530">
        <v>0</v>
      </c>
      <c r="G12" s="530">
        <v>0</v>
      </c>
      <c r="H12" s="530">
        <v>0</v>
      </c>
      <c r="I12" s="531">
        <v>0</v>
      </c>
      <c r="J12" s="419">
        <v>1</v>
      </c>
      <c r="K12" s="118">
        <v>9</v>
      </c>
      <c r="L12" s="119">
        <v>6</v>
      </c>
      <c r="M12" s="121">
        <v>1049</v>
      </c>
      <c r="N12" s="122">
        <v>867</v>
      </c>
      <c r="O12" s="123">
        <v>1289</v>
      </c>
      <c r="P12" s="165">
        <f t="shared" si="0"/>
        <v>0.3333333333333333</v>
      </c>
      <c r="Q12" s="158">
        <f t="shared" si="1"/>
        <v>0</v>
      </c>
      <c r="R12" s="158">
        <f t="shared" si="2"/>
        <v>0</v>
      </c>
      <c r="S12" s="158">
        <f t="shared" si="3"/>
        <v>0</v>
      </c>
      <c r="T12" s="158">
        <f t="shared" si="4"/>
        <v>0</v>
      </c>
      <c r="U12" s="158">
        <f t="shared" si="5"/>
        <v>0</v>
      </c>
      <c r="V12" s="168">
        <f t="shared" si="6"/>
        <v>0</v>
      </c>
      <c r="W12" s="167">
        <f t="shared" si="7"/>
        <v>0.02702702702702703</v>
      </c>
      <c r="X12" s="158">
        <v>0.24324324324324326</v>
      </c>
      <c r="Y12" s="159">
        <v>0.16216216216216217</v>
      </c>
      <c r="Z12" s="500">
        <v>0.33</v>
      </c>
      <c r="AA12" s="127">
        <v>0.27</v>
      </c>
      <c r="AB12" s="210">
        <v>0.41</v>
      </c>
    </row>
    <row r="13" spans="1:28" s="129" customFormat="1" ht="13.5" customHeight="1">
      <c r="A13" s="617"/>
      <c r="B13" s="456">
        <v>8</v>
      </c>
      <c r="C13" s="532">
        <v>0</v>
      </c>
      <c r="D13" s="533">
        <v>0</v>
      </c>
      <c r="E13" s="533">
        <v>0</v>
      </c>
      <c r="F13" s="533">
        <v>0</v>
      </c>
      <c r="G13" s="533">
        <v>0</v>
      </c>
      <c r="H13" s="533">
        <v>0</v>
      </c>
      <c r="I13" s="534">
        <v>0</v>
      </c>
      <c r="J13" s="422">
        <v>0</v>
      </c>
      <c r="K13" s="133">
        <v>10</v>
      </c>
      <c r="L13" s="134">
        <v>7</v>
      </c>
      <c r="M13" s="135">
        <v>1298</v>
      </c>
      <c r="N13" s="136">
        <v>915</v>
      </c>
      <c r="O13" s="137">
        <v>1401</v>
      </c>
      <c r="P13" s="169">
        <f t="shared" si="0"/>
        <v>0</v>
      </c>
      <c r="Q13" s="161">
        <f t="shared" si="1"/>
        <v>0</v>
      </c>
      <c r="R13" s="161">
        <f t="shared" si="2"/>
        <v>0</v>
      </c>
      <c r="S13" s="161">
        <f t="shared" si="3"/>
        <v>0</v>
      </c>
      <c r="T13" s="161">
        <f t="shared" si="4"/>
        <v>0</v>
      </c>
      <c r="U13" s="161">
        <f t="shared" si="5"/>
        <v>0</v>
      </c>
      <c r="V13" s="170">
        <f t="shared" si="6"/>
        <v>0</v>
      </c>
      <c r="W13" s="171">
        <f t="shared" si="7"/>
        <v>0</v>
      </c>
      <c r="X13" s="161">
        <v>0.2702702702702703</v>
      </c>
      <c r="Y13" s="162">
        <v>0.1891891891891892</v>
      </c>
      <c r="Z13" s="501">
        <v>0.41</v>
      </c>
      <c r="AA13" s="140">
        <v>0.29</v>
      </c>
      <c r="AB13" s="212">
        <v>0.44</v>
      </c>
    </row>
    <row r="14" spans="1:28" s="129" customFormat="1" ht="13.5" customHeight="1">
      <c r="A14" s="616">
        <v>3</v>
      </c>
      <c r="B14" s="454">
        <v>9</v>
      </c>
      <c r="C14" s="529">
        <v>0</v>
      </c>
      <c r="D14" s="530">
        <v>0</v>
      </c>
      <c r="E14" s="530">
        <v>0</v>
      </c>
      <c r="F14" s="530">
        <v>0</v>
      </c>
      <c r="G14" s="530">
        <v>0</v>
      </c>
      <c r="H14" s="530">
        <v>0</v>
      </c>
      <c r="I14" s="539">
        <v>0</v>
      </c>
      <c r="J14" s="419">
        <v>0</v>
      </c>
      <c r="K14" s="118">
        <v>6</v>
      </c>
      <c r="L14" s="119">
        <v>8</v>
      </c>
      <c r="M14" s="121">
        <v>1397</v>
      </c>
      <c r="N14" s="122">
        <v>885</v>
      </c>
      <c r="O14" s="290">
        <v>1492</v>
      </c>
      <c r="P14" s="165">
        <f t="shared" si="0"/>
        <v>0</v>
      </c>
      <c r="Q14" s="158">
        <f t="shared" si="1"/>
        <v>0</v>
      </c>
      <c r="R14" s="158">
        <f t="shared" si="2"/>
        <v>0</v>
      </c>
      <c r="S14" s="158">
        <f t="shared" si="3"/>
        <v>0</v>
      </c>
      <c r="T14" s="158">
        <f t="shared" si="4"/>
        <v>0</v>
      </c>
      <c r="U14" s="158">
        <f t="shared" si="5"/>
        <v>0</v>
      </c>
      <c r="V14" s="159">
        <f t="shared" si="6"/>
        <v>0</v>
      </c>
      <c r="W14" s="167">
        <f t="shared" si="7"/>
        <v>0</v>
      </c>
      <c r="X14" s="158">
        <v>0.16216216216216217</v>
      </c>
      <c r="Y14" s="168">
        <v>0.21621621621621623</v>
      </c>
      <c r="Z14" s="500">
        <v>0.44</v>
      </c>
      <c r="AA14" s="127">
        <v>0.28</v>
      </c>
      <c r="AB14" s="210">
        <v>0.47</v>
      </c>
    </row>
    <row r="15" spans="1:28" s="129" customFormat="1" ht="13.5" customHeight="1">
      <c r="A15" s="616"/>
      <c r="B15" s="459">
        <v>10</v>
      </c>
      <c r="C15" s="529">
        <v>0</v>
      </c>
      <c r="D15" s="530">
        <v>0</v>
      </c>
      <c r="E15" s="530">
        <v>0</v>
      </c>
      <c r="F15" s="530">
        <v>0</v>
      </c>
      <c r="G15" s="530">
        <v>0</v>
      </c>
      <c r="H15" s="530">
        <v>0</v>
      </c>
      <c r="I15" s="531">
        <v>0</v>
      </c>
      <c r="J15" s="419">
        <v>0</v>
      </c>
      <c r="K15" s="118">
        <v>8</v>
      </c>
      <c r="L15" s="408">
        <v>18</v>
      </c>
      <c r="M15" s="121">
        <v>1859</v>
      </c>
      <c r="N15" s="157">
        <v>857</v>
      </c>
      <c r="O15" s="123">
        <v>1473</v>
      </c>
      <c r="P15" s="165">
        <f t="shared" si="0"/>
        <v>0</v>
      </c>
      <c r="Q15" s="158">
        <f t="shared" si="1"/>
        <v>0</v>
      </c>
      <c r="R15" s="158">
        <f t="shared" si="2"/>
        <v>0</v>
      </c>
      <c r="S15" s="158">
        <f t="shared" si="3"/>
        <v>0</v>
      </c>
      <c r="T15" s="158">
        <f t="shared" si="4"/>
        <v>0</v>
      </c>
      <c r="U15" s="158">
        <f t="shared" si="5"/>
        <v>0</v>
      </c>
      <c r="V15" s="168">
        <f t="shared" si="6"/>
        <v>0</v>
      </c>
      <c r="W15" s="167">
        <f t="shared" si="7"/>
        <v>0</v>
      </c>
      <c r="X15" s="158">
        <v>0.21621621621621623</v>
      </c>
      <c r="Y15" s="159">
        <v>0.4864864864864865</v>
      </c>
      <c r="Z15" s="500">
        <v>0.59</v>
      </c>
      <c r="AA15" s="225">
        <v>0.27</v>
      </c>
      <c r="AB15" s="210">
        <v>0.46</v>
      </c>
    </row>
    <row r="16" spans="1:28" s="129" customFormat="1" ht="13.5" customHeight="1">
      <c r="A16" s="616"/>
      <c r="B16" s="454">
        <v>11</v>
      </c>
      <c r="C16" s="529">
        <v>0</v>
      </c>
      <c r="D16" s="530">
        <v>0</v>
      </c>
      <c r="E16" s="530">
        <v>0</v>
      </c>
      <c r="F16" s="530">
        <v>0</v>
      </c>
      <c r="G16" s="530">
        <v>0</v>
      </c>
      <c r="H16" s="530">
        <v>0</v>
      </c>
      <c r="I16" s="531">
        <v>0</v>
      </c>
      <c r="J16" s="419">
        <v>0</v>
      </c>
      <c r="K16" s="118">
        <v>4</v>
      </c>
      <c r="L16" s="119">
        <v>13</v>
      </c>
      <c r="M16" s="121">
        <v>1836</v>
      </c>
      <c r="N16" s="122">
        <v>770</v>
      </c>
      <c r="O16" s="123">
        <v>1560</v>
      </c>
      <c r="P16" s="165">
        <f t="shared" si="0"/>
        <v>0</v>
      </c>
      <c r="Q16" s="158">
        <f t="shared" si="1"/>
        <v>0</v>
      </c>
      <c r="R16" s="158">
        <f t="shared" si="2"/>
        <v>0</v>
      </c>
      <c r="S16" s="158">
        <f t="shared" si="3"/>
        <v>0</v>
      </c>
      <c r="T16" s="158">
        <f t="shared" si="4"/>
        <v>0</v>
      </c>
      <c r="U16" s="158">
        <f t="shared" si="5"/>
        <v>0</v>
      </c>
      <c r="V16" s="159">
        <f t="shared" si="6"/>
        <v>0</v>
      </c>
      <c r="W16" s="167">
        <f t="shared" si="7"/>
        <v>0</v>
      </c>
      <c r="X16" s="158">
        <v>0.10810810810810811</v>
      </c>
      <c r="Y16" s="159">
        <v>0.35135135135135137</v>
      </c>
      <c r="Z16" s="500">
        <v>0.58</v>
      </c>
      <c r="AA16" s="127">
        <v>0.24</v>
      </c>
      <c r="AB16" s="210">
        <v>0.49</v>
      </c>
    </row>
    <row r="17" spans="1:28" s="129" customFormat="1" ht="13.5" customHeight="1">
      <c r="A17" s="616"/>
      <c r="B17" s="454">
        <v>12</v>
      </c>
      <c r="C17" s="529">
        <v>0</v>
      </c>
      <c r="D17" s="530">
        <v>0</v>
      </c>
      <c r="E17" s="530">
        <v>0</v>
      </c>
      <c r="F17" s="530">
        <v>0</v>
      </c>
      <c r="G17" s="530">
        <v>0</v>
      </c>
      <c r="H17" s="530">
        <v>0</v>
      </c>
      <c r="I17" s="531">
        <v>0</v>
      </c>
      <c r="J17" s="419">
        <v>0</v>
      </c>
      <c r="K17" s="118">
        <v>1</v>
      </c>
      <c r="L17" s="119">
        <v>9</v>
      </c>
      <c r="M17" s="121">
        <v>2184</v>
      </c>
      <c r="N17" s="122">
        <v>496</v>
      </c>
      <c r="O17" s="123">
        <v>1593</v>
      </c>
      <c r="P17" s="165">
        <f t="shared" si="0"/>
        <v>0</v>
      </c>
      <c r="Q17" s="158">
        <f t="shared" si="1"/>
        <v>0</v>
      </c>
      <c r="R17" s="158">
        <f t="shared" si="2"/>
        <v>0</v>
      </c>
      <c r="S17" s="158">
        <f t="shared" si="3"/>
        <v>0</v>
      </c>
      <c r="T17" s="158">
        <f t="shared" si="4"/>
        <v>0</v>
      </c>
      <c r="U17" s="158">
        <f t="shared" si="5"/>
        <v>0</v>
      </c>
      <c r="V17" s="159">
        <f t="shared" si="6"/>
        <v>0</v>
      </c>
      <c r="W17" s="167">
        <f t="shared" si="7"/>
        <v>0</v>
      </c>
      <c r="X17" s="158">
        <v>0.02702702702702703</v>
      </c>
      <c r="Y17" s="159">
        <v>0.24324324324324326</v>
      </c>
      <c r="Z17" s="500">
        <v>0.69</v>
      </c>
      <c r="AA17" s="127">
        <v>0.16</v>
      </c>
      <c r="AB17" s="210">
        <v>0.5</v>
      </c>
    </row>
    <row r="18" spans="1:28" s="129" customFormat="1" ht="13.5" customHeight="1">
      <c r="A18" s="618">
        <v>4</v>
      </c>
      <c r="B18" s="453">
        <v>13</v>
      </c>
      <c r="C18" s="535">
        <v>0</v>
      </c>
      <c r="D18" s="536">
        <v>0</v>
      </c>
      <c r="E18" s="536">
        <v>0</v>
      </c>
      <c r="F18" s="536">
        <v>0</v>
      </c>
      <c r="G18" s="536">
        <v>0</v>
      </c>
      <c r="H18" s="536">
        <v>0</v>
      </c>
      <c r="I18" s="537">
        <v>0</v>
      </c>
      <c r="J18" s="428">
        <v>0</v>
      </c>
      <c r="K18" s="176">
        <v>1</v>
      </c>
      <c r="L18" s="177">
        <v>13</v>
      </c>
      <c r="M18" s="152">
        <v>2352</v>
      </c>
      <c r="N18" s="153">
        <v>346</v>
      </c>
      <c r="O18" s="154">
        <v>1547</v>
      </c>
      <c r="P18" s="172">
        <f t="shared" si="0"/>
        <v>0</v>
      </c>
      <c r="Q18" s="173">
        <f t="shared" si="1"/>
        <v>0</v>
      </c>
      <c r="R18" s="173">
        <f t="shared" si="2"/>
        <v>0</v>
      </c>
      <c r="S18" s="173">
        <f t="shared" si="3"/>
        <v>0</v>
      </c>
      <c r="T18" s="173">
        <f t="shared" si="4"/>
        <v>0</v>
      </c>
      <c r="U18" s="173">
        <f t="shared" si="5"/>
        <v>0</v>
      </c>
      <c r="V18" s="174">
        <f t="shared" si="6"/>
        <v>0</v>
      </c>
      <c r="W18" s="178">
        <f t="shared" si="7"/>
        <v>0</v>
      </c>
      <c r="X18" s="173">
        <v>0.02702702702702703</v>
      </c>
      <c r="Y18" s="179">
        <v>0.35135135135135137</v>
      </c>
      <c r="Z18" s="502">
        <v>0.74</v>
      </c>
      <c r="AA18" s="156">
        <v>0.11</v>
      </c>
      <c r="AB18" s="250">
        <v>0.49</v>
      </c>
    </row>
    <row r="19" spans="1:28" s="129" customFormat="1" ht="13.5" customHeight="1">
      <c r="A19" s="616"/>
      <c r="B19" s="454">
        <v>14</v>
      </c>
      <c r="C19" s="529">
        <v>1</v>
      </c>
      <c r="D19" s="530">
        <v>0</v>
      </c>
      <c r="E19" s="530">
        <v>0</v>
      </c>
      <c r="F19" s="530">
        <v>0</v>
      </c>
      <c r="G19" s="530">
        <v>0</v>
      </c>
      <c r="H19" s="530">
        <v>0</v>
      </c>
      <c r="I19" s="531">
        <v>0</v>
      </c>
      <c r="J19" s="419">
        <v>1</v>
      </c>
      <c r="K19" s="118">
        <v>2</v>
      </c>
      <c r="L19" s="119">
        <v>17</v>
      </c>
      <c r="M19" s="121">
        <v>2583</v>
      </c>
      <c r="N19" s="122">
        <v>338</v>
      </c>
      <c r="O19" s="123">
        <v>1401</v>
      </c>
      <c r="P19" s="165">
        <f t="shared" si="0"/>
        <v>0.3333333333333333</v>
      </c>
      <c r="Q19" s="158">
        <f t="shared" si="1"/>
        <v>0</v>
      </c>
      <c r="R19" s="158">
        <f t="shared" si="2"/>
        <v>0</v>
      </c>
      <c r="S19" s="158">
        <f t="shared" si="3"/>
        <v>0</v>
      </c>
      <c r="T19" s="158">
        <f t="shared" si="4"/>
        <v>0</v>
      </c>
      <c r="U19" s="158">
        <f t="shared" si="5"/>
        <v>0</v>
      </c>
      <c r="V19" s="168">
        <f t="shared" si="6"/>
        <v>0</v>
      </c>
      <c r="W19" s="167">
        <f t="shared" si="7"/>
        <v>0.02702702702702703</v>
      </c>
      <c r="X19" s="158">
        <v>0.05405405405405406</v>
      </c>
      <c r="Y19" s="159">
        <v>0.4594594594594595</v>
      </c>
      <c r="Z19" s="500">
        <v>0.82</v>
      </c>
      <c r="AA19" s="127">
        <v>0.11</v>
      </c>
      <c r="AB19" s="210">
        <v>0.44</v>
      </c>
    </row>
    <row r="20" spans="1:28" s="129" customFormat="1" ht="13.5" customHeight="1">
      <c r="A20" s="616"/>
      <c r="B20" s="454">
        <v>15</v>
      </c>
      <c r="C20" s="529">
        <v>0</v>
      </c>
      <c r="D20" s="530">
        <v>0</v>
      </c>
      <c r="E20" s="530">
        <v>0</v>
      </c>
      <c r="F20" s="530">
        <v>0</v>
      </c>
      <c r="G20" s="530">
        <v>0</v>
      </c>
      <c r="H20" s="530">
        <v>0</v>
      </c>
      <c r="I20" s="531">
        <v>0</v>
      </c>
      <c r="J20" s="419">
        <v>0</v>
      </c>
      <c r="K20" s="118">
        <v>5</v>
      </c>
      <c r="L20" s="119">
        <v>15</v>
      </c>
      <c r="M20" s="121">
        <v>3602</v>
      </c>
      <c r="N20" s="122">
        <v>278</v>
      </c>
      <c r="O20" s="123">
        <v>1658</v>
      </c>
      <c r="P20" s="165">
        <f t="shared" si="0"/>
        <v>0</v>
      </c>
      <c r="Q20" s="158">
        <f t="shared" si="1"/>
        <v>0</v>
      </c>
      <c r="R20" s="158">
        <f t="shared" si="2"/>
        <v>0</v>
      </c>
      <c r="S20" s="158">
        <f t="shared" si="3"/>
        <v>0</v>
      </c>
      <c r="T20" s="158">
        <f t="shared" si="4"/>
        <v>0</v>
      </c>
      <c r="U20" s="158">
        <f t="shared" si="5"/>
        <v>0</v>
      </c>
      <c r="V20" s="168">
        <f t="shared" si="6"/>
        <v>0</v>
      </c>
      <c r="W20" s="167">
        <f t="shared" si="7"/>
        <v>0</v>
      </c>
      <c r="X20" s="158">
        <v>0.13513513513513514</v>
      </c>
      <c r="Y20" s="159">
        <v>0.40540540540540543</v>
      </c>
      <c r="Z20" s="500">
        <v>1.14</v>
      </c>
      <c r="AA20" s="127">
        <v>0.09</v>
      </c>
      <c r="AB20" s="210">
        <v>0.52</v>
      </c>
    </row>
    <row r="21" spans="1:28" s="129" customFormat="1" ht="13.5" customHeight="1">
      <c r="A21" s="616"/>
      <c r="B21" s="454">
        <v>16</v>
      </c>
      <c r="C21" s="529">
        <v>0</v>
      </c>
      <c r="D21" s="530">
        <v>0</v>
      </c>
      <c r="E21" s="530">
        <v>0</v>
      </c>
      <c r="F21" s="530">
        <v>0</v>
      </c>
      <c r="G21" s="530">
        <v>0</v>
      </c>
      <c r="H21" s="530">
        <v>0</v>
      </c>
      <c r="I21" s="531">
        <v>0</v>
      </c>
      <c r="J21" s="419">
        <v>0</v>
      </c>
      <c r="K21" s="118">
        <v>5</v>
      </c>
      <c r="L21" s="119">
        <v>15</v>
      </c>
      <c r="M21" s="121">
        <v>4422</v>
      </c>
      <c r="N21" s="122">
        <v>248</v>
      </c>
      <c r="O21" s="123">
        <v>1833</v>
      </c>
      <c r="P21" s="165">
        <f t="shared" si="0"/>
        <v>0</v>
      </c>
      <c r="Q21" s="158">
        <f t="shared" si="1"/>
        <v>0</v>
      </c>
      <c r="R21" s="158">
        <f t="shared" si="2"/>
        <v>0</v>
      </c>
      <c r="S21" s="158">
        <f t="shared" si="3"/>
        <v>0</v>
      </c>
      <c r="T21" s="158">
        <f t="shared" si="4"/>
        <v>0</v>
      </c>
      <c r="U21" s="158">
        <f t="shared" si="5"/>
        <v>0</v>
      </c>
      <c r="V21" s="168">
        <f t="shared" si="6"/>
        <v>0</v>
      </c>
      <c r="W21" s="167">
        <f t="shared" si="7"/>
        <v>0</v>
      </c>
      <c r="X21" s="158">
        <v>0.13513513513513514</v>
      </c>
      <c r="Y21" s="159">
        <v>0.40540540540540543</v>
      </c>
      <c r="Z21" s="500">
        <v>1.4</v>
      </c>
      <c r="AA21" s="127">
        <v>0.08</v>
      </c>
      <c r="AB21" s="210">
        <v>0.58</v>
      </c>
    </row>
    <row r="22" spans="1:28" s="129" customFormat="1" ht="13.5" customHeight="1">
      <c r="A22" s="617"/>
      <c r="B22" s="456">
        <v>17</v>
      </c>
      <c r="C22" s="532">
        <v>0</v>
      </c>
      <c r="D22" s="533">
        <v>1</v>
      </c>
      <c r="E22" s="533">
        <v>0</v>
      </c>
      <c r="F22" s="533">
        <v>0</v>
      </c>
      <c r="G22" s="533">
        <v>0</v>
      </c>
      <c r="H22" s="533">
        <v>0</v>
      </c>
      <c r="I22" s="538">
        <v>0</v>
      </c>
      <c r="J22" s="422">
        <v>1</v>
      </c>
      <c r="K22" s="133">
        <v>3</v>
      </c>
      <c r="L22" s="134">
        <v>11</v>
      </c>
      <c r="M22" s="135">
        <v>3868</v>
      </c>
      <c r="N22" s="136">
        <v>131</v>
      </c>
      <c r="O22" s="137">
        <v>1789</v>
      </c>
      <c r="P22" s="169">
        <f t="shared" si="0"/>
        <v>0</v>
      </c>
      <c r="Q22" s="161">
        <f t="shared" si="1"/>
        <v>0.16666666666666666</v>
      </c>
      <c r="R22" s="161">
        <f t="shared" si="2"/>
        <v>0</v>
      </c>
      <c r="S22" s="161">
        <f t="shared" si="3"/>
        <v>0</v>
      </c>
      <c r="T22" s="161">
        <f t="shared" si="4"/>
        <v>0</v>
      </c>
      <c r="U22" s="161">
        <f t="shared" si="5"/>
        <v>0</v>
      </c>
      <c r="V22" s="170">
        <f t="shared" si="6"/>
        <v>0</v>
      </c>
      <c r="W22" s="171">
        <f t="shared" si="7"/>
        <v>0.02702702702702703</v>
      </c>
      <c r="X22" s="161">
        <v>0.08108108108108109</v>
      </c>
      <c r="Y22" s="170">
        <v>0.2972972972972973</v>
      </c>
      <c r="Z22" s="501">
        <v>1.24</v>
      </c>
      <c r="AA22" s="140">
        <v>0.04</v>
      </c>
      <c r="AB22" s="212">
        <v>0.57</v>
      </c>
    </row>
    <row r="23" spans="1:28" s="129" customFormat="1" ht="13.5" customHeight="1">
      <c r="A23" s="616">
        <v>5</v>
      </c>
      <c r="B23" s="459">
        <v>18</v>
      </c>
      <c r="C23" s="540">
        <v>0</v>
      </c>
      <c r="D23" s="530">
        <v>2</v>
      </c>
      <c r="E23" s="530">
        <v>0</v>
      </c>
      <c r="F23" s="530">
        <v>0</v>
      </c>
      <c r="G23" s="530">
        <v>0</v>
      </c>
      <c r="H23" s="530">
        <v>0</v>
      </c>
      <c r="I23" s="531">
        <v>0</v>
      </c>
      <c r="J23" s="419">
        <v>2</v>
      </c>
      <c r="K23" s="118">
        <v>1</v>
      </c>
      <c r="L23" s="119">
        <v>5</v>
      </c>
      <c r="M23" s="121">
        <v>2756</v>
      </c>
      <c r="N23" s="122">
        <v>68</v>
      </c>
      <c r="O23" s="123">
        <v>699</v>
      </c>
      <c r="P23" s="165">
        <f t="shared" si="0"/>
        <v>0</v>
      </c>
      <c r="Q23" s="158">
        <f t="shared" si="1"/>
        <v>0.3333333333333333</v>
      </c>
      <c r="R23" s="158">
        <f t="shared" si="2"/>
        <v>0</v>
      </c>
      <c r="S23" s="158">
        <f t="shared" si="3"/>
        <v>0</v>
      </c>
      <c r="T23" s="158">
        <f t="shared" si="4"/>
        <v>0</v>
      </c>
      <c r="U23" s="158">
        <f t="shared" si="5"/>
        <v>0</v>
      </c>
      <c r="V23" s="159">
        <f t="shared" si="6"/>
        <v>0</v>
      </c>
      <c r="W23" s="167">
        <f t="shared" si="7"/>
        <v>0.05405405405405406</v>
      </c>
      <c r="X23" s="158">
        <v>0.02702702702702703</v>
      </c>
      <c r="Y23" s="159">
        <v>0.13513513513513514</v>
      </c>
      <c r="Z23" s="500">
        <v>0.87</v>
      </c>
      <c r="AA23" s="127">
        <v>0.02</v>
      </c>
      <c r="AB23" s="210">
        <v>0.24</v>
      </c>
    </row>
    <row r="24" spans="1:28" s="129" customFormat="1" ht="13.5" customHeight="1">
      <c r="A24" s="616"/>
      <c r="B24" s="459">
        <v>19</v>
      </c>
      <c r="C24" s="540">
        <v>0</v>
      </c>
      <c r="D24" s="530">
        <v>2</v>
      </c>
      <c r="E24" s="530">
        <v>0</v>
      </c>
      <c r="F24" s="530">
        <v>0</v>
      </c>
      <c r="G24" s="530">
        <v>0</v>
      </c>
      <c r="H24" s="530">
        <v>0</v>
      </c>
      <c r="I24" s="539">
        <v>0</v>
      </c>
      <c r="J24" s="419">
        <v>2</v>
      </c>
      <c r="K24" s="118">
        <v>1</v>
      </c>
      <c r="L24" s="408">
        <v>8</v>
      </c>
      <c r="M24" s="121">
        <v>3174</v>
      </c>
      <c r="N24" s="157">
        <v>26</v>
      </c>
      <c r="O24" s="290">
        <v>797</v>
      </c>
      <c r="P24" s="165">
        <f t="shared" si="0"/>
        <v>0</v>
      </c>
      <c r="Q24" s="158">
        <f t="shared" si="1"/>
        <v>0.3333333333333333</v>
      </c>
      <c r="R24" s="158">
        <f t="shared" si="2"/>
        <v>0</v>
      </c>
      <c r="S24" s="158">
        <f t="shared" si="3"/>
        <v>0</v>
      </c>
      <c r="T24" s="158">
        <f t="shared" si="4"/>
        <v>0</v>
      </c>
      <c r="U24" s="158">
        <f t="shared" si="5"/>
        <v>0</v>
      </c>
      <c r="V24" s="168">
        <f t="shared" si="6"/>
        <v>0</v>
      </c>
      <c r="W24" s="167">
        <f t="shared" si="7"/>
        <v>0.05405405405405406</v>
      </c>
      <c r="X24" s="158">
        <v>0.02702702702702703</v>
      </c>
      <c r="Y24" s="168">
        <v>0.21621621621621623</v>
      </c>
      <c r="Z24" s="500">
        <v>1.01</v>
      </c>
      <c r="AA24" s="225">
        <v>0.01</v>
      </c>
      <c r="AB24" s="210">
        <v>0.25</v>
      </c>
    </row>
    <row r="25" spans="1:28" s="129" customFormat="1" ht="13.5" customHeight="1">
      <c r="A25" s="616"/>
      <c r="B25" s="459">
        <v>20</v>
      </c>
      <c r="C25" s="540">
        <v>0</v>
      </c>
      <c r="D25" s="530">
        <v>15</v>
      </c>
      <c r="E25" s="530">
        <v>1</v>
      </c>
      <c r="F25" s="530">
        <v>0</v>
      </c>
      <c r="G25" s="530">
        <v>0</v>
      </c>
      <c r="H25" s="530">
        <v>0</v>
      </c>
      <c r="I25" s="531">
        <v>0</v>
      </c>
      <c r="J25" s="419">
        <v>16</v>
      </c>
      <c r="K25" s="118">
        <v>0</v>
      </c>
      <c r="L25" s="119">
        <v>7</v>
      </c>
      <c r="M25" s="121">
        <v>5786</v>
      </c>
      <c r="N25" s="122">
        <v>22</v>
      </c>
      <c r="O25" s="123">
        <v>866</v>
      </c>
      <c r="P25" s="165">
        <f t="shared" si="0"/>
        <v>0</v>
      </c>
      <c r="Q25" s="158">
        <f t="shared" si="1"/>
        <v>2.5</v>
      </c>
      <c r="R25" s="158">
        <f t="shared" si="2"/>
        <v>0.2</v>
      </c>
      <c r="S25" s="158">
        <f t="shared" si="3"/>
        <v>0</v>
      </c>
      <c r="T25" s="158">
        <f t="shared" si="4"/>
        <v>0</v>
      </c>
      <c r="U25" s="158">
        <f t="shared" si="5"/>
        <v>0</v>
      </c>
      <c r="V25" s="159">
        <f t="shared" si="6"/>
        <v>0</v>
      </c>
      <c r="W25" s="167">
        <f t="shared" si="7"/>
        <v>0.43243243243243246</v>
      </c>
      <c r="X25" s="158">
        <v>0</v>
      </c>
      <c r="Y25" s="159">
        <v>0.1891891891891892</v>
      </c>
      <c r="Z25" s="500">
        <v>1.83</v>
      </c>
      <c r="AA25" s="127">
        <v>0.01</v>
      </c>
      <c r="AB25" s="210">
        <v>0.27</v>
      </c>
    </row>
    <row r="26" spans="1:28" s="129" customFormat="1" ht="13.5" customHeight="1">
      <c r="A26" s="616"/>
      <c r="B26" s="459">
        <v>21</v>
      </c>
      <c r="C26" s="540">
        <v>0</v>
      </c>
      <c r="D26" s="530">
        <v>15</v>
      </c>
      <c r="E26" s="530">
        <v>6</v>
      </c>
      <c r="F26" s="530">
        <v>0</v>
      </c>
      <c r="G26" s="530">
        <v>0</v>
      </c>
      <c r="H26" s="530">
        <v>0</v>
      </c>
      <c r="I26" s="531">
        <v>0</v>
      </c>
      <c r="J26" s="419">
        <v>21</v>
      </c>
      <c r="K26" s="118">
        <v>0</v>
      </c>
      <c r="L26" s="119">
        <v>5</v>
      </c>
      <c r="M26" s="121">
        <v>7885</v>
      </c>
      <c r="N26" s="122">
        <v>13</v>
      </c>
      <c r="O26" s="123">
        <v>1031</v>
      </c>
      <c r="P26" s="165">
        <f t="shared" si="0"/>
        <v>0</v>
      </c>
      <c r="Q26" s="158">
        <f t="shared" si="1"/>
        <v>2.5</v>
      </c>
      <c r="R26" s="158">
        <f t="shared" si="2"/>
        <v>1.2</v>
      </c>
      <c r="S26" s="158">
        <f t="shared" si="3"/>
        <v>0</v>
      </c>
      <c r="T26" s="158">
        <f t="shared" si="4"/>
        <v>0</v>
      </c>
      <c r="U26" s="158">
        <f t="shared" si="5"/>
        <v>0</v>
      </c>
      <c r="V26" s="159">
        <f t="shared" si="6"/>
        <v>0</v>
      </c>
      <c r="W26" s="167">
        <f t="shared" si="7"/>
        <v>0.5675675675675675</v>
      </c>
      <c r="X26" s="158">
        <v>0</v>
      </c>
      <c r="Y26" s="159">
        <v>0.13513513513513514</v>
      </c>
      <c r="Z26" s="500">
        <v>2.5</v>
      </c>
      <c r="AA26" s="127">
        <v>0</v>
      </c>
      <c r="AB26" s="210">
        <v>0.33</v>
      </c>
    </row>
    <row r="27" spans="1:28" s="129" customFormat="1" ht="13.5" customHeight="1">
      <c r="A27" s="618">
        <v>6</v>
      </c>
      <c r="B27" s="453">
        <v>22</v>
      </c>
      <c r="C27" s="535">
        <v>0</v>
      </c>
      <c r="D27" s="536">
        <v>21</v>
      </c>
      <c r="E27" s="536">
        <v>10</v>
      </c>
      <c r="F27" s="536">
        <v>0</v>
      </c>
      <c r="G27" s="536">
        <v>0</v>
      </c>
      <c r="H27" s="536">
        <v>0</v>
      </c>
      <c r="I27" s="537">
        <v>0</v>
      </c>
      <c r="J27" s="428">
        <v>31</v>
      </c>
      <c r="K27" s="176">
        <v>0</v>
      </c>
      <c r="L27" s="177">
        <v>17</v>
      </c>
      <c r="M27" s="152">
        <v>8078</v>
      </c>
      <c r="N27" s="153">
        <v>18</v>
      </c>
      <c r="O27" s="154">
        <v>766</v>
      </c>
      <c r="P27" s="172">
        <f t="shared" si="0"/>
        <v>0</v>
      </c>
      <c r="Q27" s="173">
        <f t="shared" si="1"/>
        <v>3.5</v>
      </c>
      <c r="R27" s="173">
        <f t="shared" si="2"/>
        <v>2</v>
      </c>
      <c r="S27" s="173">
        <f t="shared" si="3"/>
        <v>0</v>
      </c>
      <c r="T27" s="173">
        <f t="shared" si="4"/>
        <v>0</v>
      </c>
      <c r="U27" s="173">
        <f t="shared" si="5"/>
        <v>0</v>
      </c>
      <c r="V27" s="174">
        <f t="shared" si="6"/>
        <v>0</v>
      </c>
      <c r="W27" s="178">
        <f t="shared" si="7"/>
        <v>0.8378378378378378</v>
      </c>
      <c r="X27" s="173">
        <v>0</v>
      </c>
      <c r="Y27" s="179">
        <v>0.4594594594594595</v>
      </c>
      <c r="Z27" s="502">
        <v>2.56</v>
      </c>
      <c r="AA27" s="156">
        <v>0.01</v>
      </c>
      <c r="AB27" s="250">
        <v>0.24</v>
      </c>
    </row>
    <row r="28" spans="1:28" s="129" customFormat="1" ht="13.5" customHeight="1">
      <c r="A28" s="616"/>
      <c r="B28" s="454">
        <v>23</v>
      </c>
      <c r="C28" s="529">
        <v>0</v>
      </c>
      <c r="D28" s="530">
        <v>18</v>
      </c>
      <c r="E28" s="530">
        <v>16</v>
      </c>
      <c r="F28" s="530">
        <v>1</v>
      </c>
      <c r="G28" s="530">
        <v>0</v>
      </c>
      <c r="H28" s="530">
        <v>0</v>
      </c>
      <c r="I28" s="531">
        <v>0</v>
      </c>
      <c r="J28" s="419">
        <v>35</v>
      </c>
      <c r="K28" s="118">
        <v>0</v>
      </c>
      <c r="L28" s="119">
        <v>5</v>
      </c>
      <c r="M28" s="121">
        <v>8276</v>
      </c>
      <c r="N28" s="122">
        <v>24</v>
      </c>
      <c r="O28" s="123">
        <v>653</v>
      </c>
      <c r="P28" s="165">
        <f t="shared" si="0"/>
        <v>0</v>
      </c>
      <c r="Q28" s="158">
        <f t="shared" si="1"/>
        <v>3</v>
      </c>
      <c r="R28" s="158">
        <f t="shared" si="2"/>
        <v>3.2</v>
      </c>
      <c r="S28" s="158">
        <f t="shared" si="3"/>
        <v>0.09090909090909091</v>
      </c>
      <c r="T28" s="158">
        <f t="shared" si="4"/>
        <v>0</v>
      </c>
      <c r="U28" s="158">
        <f t="shared" si="5"/>
        <v>0</v>
      </c>
      <c r="V28" s="159">
        <f t="shared" si="6"/>
        <v>0</v>
      </c>
      <c r="W28" s="167">
        <f t="shared" si="7"/>
        <v>0.9459459459459459</v>
      </c>
      <c r="X28" s="158">
        <v>0</v>
      </c>
      <c r="Y28" s="159">
        <v>0.13513513513513514</v>
      </c>
      <c r="Z28" s="500">
        <v>2.62</v>
      </c>
      <c r="AA28" s="127">
        <v>0.01</v>
      </c>
      <c r="AB28" s="210">
        <v>0.21</v>
      </c>
    </row>
    <row r="29" spans="1:28" s="129" customFormat="1" ht="13.5" customHeight="1">
      <c r="A29" s="616"/>
      <c r="B29" s="454">
        <v>24</v>
      </c>
      <c r="C29" s="529">
        <v>0</v>
      </c>
      <c r="D29" s="530">
        <v>34</v>
      </c>
      <c r="E29" s="530">
        <v>16</v>
      </c>
      <c r="F29" s="530">
        <v>0</v>
      </c>
      <c r="G29" s="530">
        <v>0</v>
      </c>
      <c r="H29" s="530">
        <v>0</v>
      </c>
      <c r="I29" s="531">
        <v>2</v>
      </c>
      <c r="J29" s="419">
        <v>52</v>
      </c>
      <c r="K29" s="118">
        <v>0</v>
      </c>
      <c r="L29" s="119">
        <v>4</v>
      </c>
      <c r="M29" s="121">
        <v>9680</v>
      </c>
      <c r="N29" s="122">
        <v>22</v>
      </c>
      <c r="O29" s="123">
        <v>823</v>
      </c>
      <c r="P29" s="165">
        <f t="shared" si="0"/>
        <v>0</v>
      </c>
      <c r="Q29" s="158">
        <f t="shared" si="1"/>
        <v>5.666666666666667</v>
      </c>
      <c r="R29" s="158">
        <f t="shared" si="2"/>
        <v>3.2</v>
      </c>
      <c r="S29" s="158">
        <f t="shared" si="3"/>
        <v>0</v>
      </c>
      <c r="T29" s="158">
        <f t="shared" si="4"/>
        <v>0</v>
      </c>
      <c r="U29" s="158">
        <f t="shared" si="5"/>
        <v>0</v>
      </c>
      <c r="V29" s="159">
        <f t="shared" si="6"/>
        <v>0.5</v>
      </c>
      <c r="W29" s="167">
        <f t="shared" si="7"/>
        <v>1.4054054054054055</v>
      </c>
      <c r="X29" s="158">
        <v>0</v>
      </c>
      <c r="Y29" s="159">
        <v>0.10810810810810811</v>
      </c>
      <c r="Z29" s="500">
        <v>3.06</v>
      </c>
      <c r="AA29" s="127">
        <v>0.01</v>
      </c>
      <c r="AB29" s="210">
        <v>0.26</v>
      </c>
    </row>
    <row r="30" spans="1:28" s="129" customFormat="1" ht="13.5" customHeight="1">
      <c r="A30" s="617"/>
      <c r="B30" s="456">
        <v>25</v>
      </c>
      <c r="C30" s="532">
        <v>0</v>
      </c>
      <c r="D30" s="533">
        <v>56</v>
      </c>
      <c r="E30" s="533">
        <v>34</v>
      </c>
      <c r="F30" s="533">
        <v>4</v>
      </c>
      <c r="G30" s="533">
        <v>0</v>
      </c>
      <c r="H30" s="533">
        <v>0</v>
      </c>
      <c r="I30" s="534">
        <v>1</v>
      </c>
      <c r="J30" s="422">
        <v>95</v>
      </c>
      <c r="K30" s="133">
        <v>0</v>
      </c>
      <c r="L30" s="134">
        <v>5</v>
      </c>
      <c r="M30" s="135">
        <v>12248</v>
      </c>
      <c r="N30" s="136">
        <v>18</v>
      </c>
      <c r="O30" s="137">
        <v>926</v>
      </c>
      <c r="P30" s="169">
        <f t="shared" si="0"/>
        <v>0</v>
      </c>
      <c r="Q30" s="161">
        <f t="shared" si="1"/>
        <v>9.333333333333334</v>
      </c>
      <c r="R30" s="161">
        <f t="shared" si="2"/>
        <v>6.8</v>
      </c>
      <c r="S30" s="161">
        <f t="shared" si="3"/>
        <v>0.36363636363636365</v>
      </c>
      <c r="T30" s="161">
        <f t="shared" si="4"/>
        <v>0</v>
      </c>
      <c r="U30" s="161">
        <f t="shared" si="5"/>
        <v>0</v>
      </c>
      <c r="V30" s="162">
        <f t="shared" si="6"/>
        <v>0.25</v>
      </c>
      <c r="W30" s="171">
        <f t="shared" si="7"/>
        <v>2.5675675675675675</v>
      </c>
      <c r="X30" s="161">
        <v>0</v>
      </c>
      <c r="Y30" s="162">
        <v>0.13513513513513514</v>
      </c>
      <c r="Z30" s="501">
        <v>3.88</v>
      </c>
      <c r="AA30" s="140">
        <v>0.01</v>
      </c>
      <c r="AB30" s="212">
        <v>0.29</v>
      </c>
    </row>
    <row r="31" spans="1:28" s="129" customFormat="1" ht="13.5" customHeight="1">
      <c r="A31" s="616">
        <v>7</v>
      </c>
      <c r="B31" s="454">
        <v>26</v>
      </c>
      <c r="C31" s="529">
        <v>3</v>
      </c>
      <c r="D31" s="530">
        <v>105</v>
      </c>
      <c r="E31" s="530">
        <v>53</v>
      </c>
      <c r="F31" s="530">
        <v>8</v>
      </c>
      <c r="G31" s="530">
        <v>0</v>
      </c>
      <c r="H31" s="530">
        <v>0</v>
      </c>
      <c r="I31" s="531">
        <v>1</v>
      </c>
      <c r="J31" s="419">
        <v>170</v>
      </c>
      <c r="K31" s="118">
        <v>0</v>
      </c>
      <c r="L31" s="119">
        <v>2</v>
      </c>
      <c r="M31" s="121">
        <v>13070</v>
      </c>
      <c r="N31" s="122">
        <v>17</v>
      </c>
      <c r="O31" s="123">
        <v>1018</v>
      </c>
      <c r="P31" s="165">
        <f t="shared" si="0"/>
        <v>1</v>
      </c>
      <c r="Q31" s="158">
        <f t="shared" si="1"/>
        <v>17.5</v>
      </c>
      <c r="R31" s="158">
        <f t="shared" si="2"/>
        <v>10.6</v>
      </c>
      <c r="S31" s="158">
        <f t="shared" si="3"/>
        <v>0.7272727272727273</v>
      </c>
      <c r="T31" s="158">
        <f t="shared" si="4"/>
        <v>0</v>
      </c>
      <c r="U31" s="158">
        <f t="shared" si="5"/>
        <v>0</v>
      </c>
      <c r="V31" s="168">
        <f t="shared" si="6"/>
        <v>0.25</v>
      </c>
      <c r="W31" s="167">
        <f t="shared" si="7"/>
        <v>4.594594594594595</v>
      </c>
      <c r="X31" s="158">
        <v>0</v>
      </c>
      <c r="Y31" s="159">
        <v>0.05405405405405406</v>
      </c>
      <c r="Z31" s="500">
        <v>4.13</v>
      </c>
      <c r="AA31" s="127">
        <v>0.01</v>
      </c>
      <c r="AB31" s="210">
        <v>0.32</v>
      </c>
    </row>
    <row r="32" spans="1:28" s="129" customFormat="1" ht="13.5" customHeight="1">
      <c r="A32" s="616"/>
      <c r="B32" s="454">
        <v>27</v>
      </c>
      <c r="C32" s="529">
        <v>3</v>
      </c>
      <c r="D32" s="530">
        <v>90</v>
      </c>
      <c r="E32" s="530">
        <v>64</v>
      </c>
      <c r="F32" s="530">
        <v>8</v>
      </c>
      <c r="G32" s="530">
        <v>0</v>
      </c>
      <c r="H32" s="530">
        <v>0</v>
      </c>
      <c r="I32" s="531">
        <v>0</v>
      </c>
      <c r="J32" s="419">
        <v>165</v>
      </c>
      <c r="K32" s="118">
        <v>0</v>
      </c>
      <c r="L32" s="119">
        <v>4</v>
      </c>
      <c r="M32" s="121">
        <v>15967</v>
      </c>
      <c r="N32" s="122">
        <v>46</v>
      </c>
      <c r="O32" s="123">
        <v>1267</v>
      </c>
      <c r="P32" s="165">
        <f t="shared" si="0"/>
        <v>1</v>
      </c>
      <c r="Q32" s="158">
        <f t="shared" si="1"/>
        <v>15</v>
      </c>
      <c r="R32" s="158">
        <f t="shared" si="2"/>
        <v>12.8</v>
      </c>
      <c r="S32" s="158">
        <f t="shared" si="3"/>
        <v>0.7272727272727273</v>
      </c>
      <c r="T32" s="158">
        <f t="shared" si="4"/>
        <v>0</v>
      </c>
      <c r="U32" s="158">
        <f t="shared" si="5"/>
        <v>0</v>
      </c>
      <c r="V32" s="168">
        <f t="shared" si="6"/>
        <v>0</v>
      </c>
      <c r="W32" s="167">
        <f t="shared" si="7"/>
        <v>4.45945945945946</v>
      </c>
      <c r="X32" s="158">
        <v>0</v>
      </c>
      <c r="Y32" s="159">
        <v>0.10810810810810811</v>
      </c>
      <c r="Z32" s="500">
        <v>5.05</v>
      </c>
      <c r="AA32" s="127">
        <v>0.01</v>
      </c>
      <c r="AB32" s="210">
        <v>0.4</v>
      </c>
    </row>
    <row r="33" spans="1:28" s="129" customFormat="1" ht="13.5" customHeight="1">
      <c r="A33" s="616"/>
      <c r="B33" s="454">
        <v>28</v>
      </c>
      <c r="C33" s="529">
        <v>5</v>
      </c>
      <c r="D33" s="530">
        <v>120</v>
      </c>
      <c r="E33" s="530">
        <v>75</v>
      </c>
      <c r="F33" s="530">
        <v>12</v>
      </c>
      <c r="G33" s="530">
        <v>1</v>
      </c>
      <c r="H33" s="530">
        <v>0</v>
      </c>
      <c r="I33" s="531">
        <v>0</v>
      </c>
      <c r="J33" s="419">
        <v>213</v>
      </c>
      <c r="K33" s="118">
        <v>0</v>
      </c>
      <c r="L33" s="119">
        <v>15</v>
      </c>
      <c r="M33" s="121">
        <v>18939</v>
      </c>
      <c r="N33" s="122">
        <v>42</v>
      </c>
      <c r="O33" s="123">
        <v>1989</v>
      </c>
      <c r="P33" s="165">
        <f t="shared" si="0"/>
        <v>1.6666666666666667</v>
      </c>
      <c r="Q33" s="158">
        <f t="shared" si="1"/>
        <v>20</v>
      </c>
      <c r="R33" s="158">
        <f t="shared" si="2"/>
        <v>15</v>
      </c>
      <c r="S33" s="158">
        <f t="shared" si="3"/>
        <v>1.0909090909090908</v>
      </c>
      <c r="T33" s="158">
        <f t="shared" si="4"/>
        <v>0.25</v>
      </c>
      <c r="U33" s="158">
        <f t="shared" si="5"/>
        <v>0</v>
      </c>
      <c r="V33" s="168">
        <f t="shared" si="6"/>
        <v>0</v>
      </c>
      <c r="W33" s="167">
        <f t="shared" si="7"/>
        <v>5.756756756756757</v>
      </c>
      <c r="X33" s="158">
        <v>0</v>
      </c>
      <c r="Y33" s="159">
        <v>0.40540540540540543</v>
      </c>
      <c r="Z33" s="500">
        <v>5.99</v>
      </c>
      <c r="AA33" s="127">
        <v>0.01</v>
      </c>
      <c r="AB33" s="210">
        <v>0.63</v>
      </c>
    </row>
    <row r="34" spans="1:28" s="129" customFormat="1" ht="13.5" customHeight="1">
      <c r="A34" s="616"/>
      <c r="B34" s="454">
        <v>29</v>
      </c>
      <c r="C34" s="529">
        <v>11</v>
      </c>
      <c r="D34" s="530">
        <v>96</v>
      </c>
      <c r="E34" s="530">
        <v>45</v>
      </c>
      <c r="F34" s="530">
        <v>49</v>
      </c>
      <c r="G34" s="530">
        <v>10</v>
      </c>
      <c r="H34" s="530">
        <v>2</v>
      </c>
      <c r="I34" s="531">
        <v>3</v>
      </c>
      <c r="J34" s="419">
        <v>216</v>
      </c>
      <c r="K34" s="118">
        <v>0</v>
      </c>
      <c r="L34" s="119">
        <v>6</v>
      </c>
      <c r="M34" s="121">
        <v>14706</v>
      </c>
      <c r="N34" s="122">
        <v>52</v>
      </c>
      <c r="O34" s="123">
        <v>2083</v>
      </c>
      <c r="P34" s="165">
        <f t="shared" si="0"/>
        <v>3.6666666666666665</v>
      </c>
      <c r="Q34" s="158">
        <f t="shared" si="1"/>
        <v>16</v>
      </c>
      <c r="R34" s="158">
        <f t="shared" si="2"/>
        <v>9</v>
      </c>
      <c r="S34" s="158">
        <f t="shared" si="3"/>
        <v>4.454545454545454</v>
      </c>
      <c r="T34" s="158">
        <f t="shared" si="4"/>
        <v>2.5</v>
      </c>
      <c r="U34" s="158">
        <f t="shared" si="5"/>
        <v>0.5</v>
      </c>
      <c r="V34" s="168">
        <f t="shared" si="6"/>
        <v>0.75</v>
      </c>
      <c r="W34" s="167">
        <f t="shared" si="7"/>
        <v>5.837837837837838</v>
      </c>
      <c r="X34" s="158">
        <v>0</v>
      </c>
      <c r="Y34" s="159">
        <v>0.16216216216216217</v>
      </c>
      <c r="Z34" s="500">
        <v>4.64</v>
      </c>
      <c r="AA34" s="127">
        <v>0.02</v>
      </c>
      <c r="AB34" s="210">
        <v>0.66</v>
      </c>
    </row>
    <row r="35" spans="1:28" s="129" customFormat="1" ht="13.5" customHeight="1">
      <c r="A35" s="616"/>
      <c r="B35" s="454">
        <v>30</v>
      </c>
      <c r="C35" s="529">
        <v>12</v>
      </c>
      <c r="D35" s="530">
        <v>40</v>
      </c>
      <c r="E35" s="530">
        <v>51</v>
      </c>
      <c r="F35" s="530">
        <v>100</v>
      </c>
      <c r="G35" s="530">
        <v>32</v>
      </c>
      <c r="H35" s="530">
        <v>7</v>
      </c>
      <c r="I35" s="531">
        <v>4</v>
      </c>
      <c r="J35" s="419">
        <v>246</v>
      </c>
      <c r="K35" s="118">
        <v>0</v>
      </c>
      <c r="L35" s="119">
        <v>20</v>
      </c>
      <c r="M35" s="121">
        <v>12736</v>
      </c>
      <c r="N35" s="122">
        <v>42</v>
      </c>
      <c r="O35" s="123">
        <v>3191</v>
      </c>
      <c r="P35" s="165">
        <f t="shared" si="0"/>
        <v>4</v>
      </c>
      <c r="Q35" s="158">
        <f t="shared" si="1"/>
        <v>6.666666666666667</v>
      </c>
      <c r="R35" s="158">
        <f t="shared" si="2"/>
        <v>10.2</v>
      </c>
      <c r="S35" s="158">
        <f t="shared" si="3"/>
        <v>9.090909090909092</v>
      </c>
      <c r="T35" s="158">
        <f t="shared" si="4"/>
        <v>8</v>
      </c>
      <c r="U35" s="158">
        <f t="shared" si="5"/>
        <v>1.75</v>
      </c>
      <c r="V35" s="168">
        <f t="shared" si="6"/>
        <v>1</v>
      </c>
      <c r="W35" s="167">
        <f t="shared" si="7"/>
        <v>6.648648648648648</v>
      </c>
      <c r="X35" s="158">
        <v>0</v>
      </c>
      <c r="Y35" s="159">
        <v>0.5405405405405406</v>
      </c>
      <c r="Z35" s="500">
        <v>4.03</v>
      </c>
      <c r="AA35" s="127">
        <v>0.01</v>
      </c>
      <c r="AB35" s="210">
        <v>1.01</v>
      </c>
    </row>
    <row r="36" spans="1:28" s="129" customFormat="1" ht="13.5" customHeight="1">
      <c r="A36" s="618">
        <v>8</v>
      </c>
      <c r="B36" s="453">
        <v>31</v>
      </c>
      <c r="C36" s="535">
        <v>33</v>
      </c>
      <c r="D36" s="536">
        <v>35</v>
      </c>
      <c r="E36" s="536">
        <v>88</v>
      </c>
      <c r="F36" s="536">
        <v>160</v>
      </c>
      <c r="G36" s="536">
        <v>51</v>
      </c>
      <c r="H36" s="536">
        <v>11</v>
      </c>
      <c r="I36" s="537">
        <v>3</v>
      </c>
      <c r="J36" s="428">
        <v>381</v>
      </c>
      <c r="K36" s="176">
        <v>1</v>
      </c>
      <c r="L36" s="176">
        <v>44</v>
      </c>
      <c r="M36" s="152">
        <v>11497</v>
      </c>
      <c r="N36" s="153">
        <v>62</v>
      </c>
      <c r="O36" s="154">
        <v>4456</v>
      </c>
      <c r="P36" s="172">
        <f t="shared" si="0"/>
        <v>11</v>
      </c>
      <c r="Q36" s="173">
        <f t="shared" si="1"/>
        <v>5.833333333333333</v>
      </c>
      <c r="R36" s="173">
        <f t="shared" si="2"/>
        <v>17.6</v>
      </c>
      <c r="S36" s="173">
        <f t="shared" si="3"/>
        <v>14.545454545454545</v>
      </c>
      <c r="T36" s="173">
        <f t="shared" si="4"/>
        <v>12.75</v>
      </c>
      <c r="U36" s="173">
        <f t="shared" si="5"/>
        <v>2.75</v>
      </c>
      <c r="V36" s="179">
        <f t="shared" si="6"/>
        <v>0.75</v>
      </c>
      <c r="W36" s="178">
        <f t="shared" si="7"/>
        <v>10.297297297297296</v>
      </c>
      <c r="X36" s="173">
        <v>0.02702702702702703</v>
      </c>
      <c r="Y36" s="179">
        <v>1.1891891891891893</v>
      </c>
      <c r="Z36" s="502">
        <v>3.68</v>
      </c>
      <c r="AA36" s="213">
        <v>0.02</v>
      </c>
      <c r="AB36" s="214">
        <v>1.41</v>
      </c>
    </row>
    <row r="37" spans="1:28" s="129" customFormat="1" ht="13.5" customHeight="1">
      <c r="A37" s="616"/>
      <c r="B37" s="459">
        <v>32</v>
      </c>
      <c r="C37" s="529">
        <v>35</v>
      </c>
      <c r="D37" s="530">
        <v>43</v>
      </c>
      <c r="E37" s="530">
        <v>73</v>
      </c>
      <c r="F37" s="530">
        <v>75</v>
      </c>
      <c r="G37" s="530">
        <v>65</v>
      </c>
      <c r="H37" s="530">
        <v>11</v>
      </c>
      <c r="I37" s="531">
        <v>4</v>
      </c>
      <c r="J37" s="419">
        <v>306</v>
      </c>
      <c r="K37" s="118">
        <v>1</v>
      </c>
      <c r="L37" s="118">
        <v>66</v>
      </c>
      <c r="M37" s="121">
        <v>7626</v>
      </c>
      <c r="N37" s="122">
        <v>108</v>
      </c>
      <c r="O37" s="123">
        <v>5473</v>
      </c>
      <c r="P37" s="165">
        <f t="shared" si="0"/>
        <v>11.666666666666666</v>
      </c>
      <c r="Q37" s="158">
        <f t="shared" si="1"/>
        <v>7.166666666666667</v>
      </c>
      <c r="R37" s="158">
        <f t="shared" si="2"/>
        <v>14.6</v>
      </c>
      <c r="S37" s="158">
        <f t="shared" si="3"/>
        <v>6.818181818181818</v>
      </c>
      <c r="T37" s="158">
        <f t="shared" si="4"/>
        <v>16.25</v>
      </c>
      <c r="U37" s="158">
        <f t="shared" si="5"/>
        <v>2.75</v>
      </c>
      <c r="V37" s="159">
        <f t="shared" si="6"/>
        <v>1</v>
      </c>
      <c r="W37" s="167">
        <f t="shared" si="7"/>
        <v>8.27027027027027</v>
      </c>
      <c r="X37" s="158">
        <v>0.02702702702702703</v>
      </c>
      <c r="Y37" s="159">
        <v>1.7837837837837838</v>
      </c>
      <c r="Z37" s="500">
        <v>2.48</v>
      </c>
      <c r="AA37" s="206">
        <v>0.03</v>
      </c>
      <c r="AB37" s="207">
        <v>1.77</v>
      </c>
    </row>
    <row r="38" spans="1:28" s="129" customFormat="1" ht="13.5" customHeight="1">
      <c r="A38" s="616"/>
      <c r="B38" s="454">
        <v>33</v>
      </c>
      <c r="C38" s="529">
        <v>19</v>
      </c>
      <c r="D38" s="530">
        <v>27</v>
      </c>
      <c r="E38" s="530">
        <v>61</v>
      </c>
      <c r="F38" s="530">
        <v>79</v>
      </c>
      <c r="G38" s="530">
        <v>56</v>
      </c>
      <c r="H38" s="530">
        <v>29</v>
      </c>
      <c r="I38" s="531">
        <v>12</v>
      </c>
      <c r="J38" s="419">
        <v>283</v>
      </c>
      <c r="K38" s="118">
        <v>1</v>
      </c>
      <c r="L38" s="118">
        <v>36</v>
      </c>
      <c r="M38" s="121">
        <v>6286</v>
      </c>
      <c r="N38" s="122">
        <v>64</v>
      </c>
      <c r="O38" s="123">
        <v>3990</v>
      </c>
      <c r="P38" s="165">
        <f t="shared" si="0"/>
        <v>6.333333333333333</v>
      </c>
      <c r="Q38" s="158">
        <f t="shared" si="1"/>
        <v>4.5</v>
      </c>
      <c r="R38" s="158">
        <f t="shared" si="2"/>
        <v>12.2</v>
      </c>
      <c r="S38" s="158">
        <f t="shared" si="3"/>
        <v>7.181818181818182</v>
      </c>
      <c r="T38" s="158">
        <f t="shared" si="4"/>
        <v>14</v>
      </c>
      <c r="U38" s="158">
        <f t="shared" si="5"/>
        <v>7.25</v>
      </c>
      <c r="V38" s="159">
        <f t="shared" si="6"/>
        <v>3</v>
      </c>
      <c r="W38" s="167">
        <f t="shared" si="7"/>
        <v>7.648648648648648</v>
      </c>
      <c r="X38" s="158">
        <v>0.02702702702702703</v>
      </c>
      <c r="Y38" s="159">
        <v>0.972972972972973</v>
      </c>
      <c r="Z38" s="500">
        <v>2.01</v>
      </c>
      <c r="AA38" s="206">
        <v>0.02</v>
      </c>
      <c r="AB38" s="207">
        <v>1.32</v>
      </c>
    </row>
    <row r="39" spans="1:28" s="129" customFormat="1" ht="13.5" customHeight="1">
      <c r="A39" s="617"/>
      <c r="B39" s="456">
        <v>34</v>
      </c>
      <c r="C39" s="532">
        <v>23</v>
      </c>
      <c r="D39" s="533">
        <v>39</v>
      </c>
      <c r="E39" s="533">
        <v>46</v>
      </c>
      <c r="F39" s="533">
        <v>53</v>
      </c>
      <c r="G39" s="533">
        <v>55</v>
      </c>
      <c r="H39" s="533">
        <v>26</v>
      </c>
      <c r="I39" s="534">
        <v>40</v>
      </c>
      <c r="J39" s="422">
        <v>282</v>
      </c>
      <c r="K39" s="133">
        <v>0</v>
      </c>
      <c r="L39" s="133">
        <v>98</v>
      </c>
      <c r="M39" s="135">
        <v>6572</v>
      </c>
      <c r="N39" s="136">
        <v>97</v>
      </c>
      <c r="O39" s="137">
        <v>4294</v>
      </c>
      <c r="P39" s="169">
        <f t="shared" si="0"/>
        <v>7.666666666666667</v>
      </c>
      <c r="Q39" s="161">
        <f t="shared" si="1"/>
        <v>6.5</v>
      </c>
      <c r="R39" s="161">
        <f t="shared" si="2"/>
        <v>9.2</v>
      </c>
      <c r="S39" s="161">
        <f t="shared" si="3"/>
        <v>4.818181818181818</v>
      </c>
      <c r="T39" s="161">
        <f t="shared" si="4"/>
        <v>13.75</v>
      </c>
      <c r="U39" s="161">
        <f t="shared" si="5"/>
        <v>6.5</v>
      </c>
      <c r="V39" s="162">
        <f t="shared" si="6"/>
        <v>10</v>
      </c>
      <c r="W39" s="171">
        <f t="shared" si="7"/>
        <v>7.621621621621622</v>
      </c>
      <c r="X39" s="161">
        <v>0</v>
      </c>
      <c r="Y39" s="162">
        <v>2.6486486486486487</v>
      </c>
      <c r="Z39" s="501">
        <v>2.09</v>
      </c>
      <c r="AA39" s="208">
        <v>0.03</v>
      </c>
      <c r="AB39" s="209">
        <v>1.37</v>
      </c>
    </row>
    <row r="40" spans="1:28" s="129" customFormat="1" ht="13.5" customHeight="1">
      <c r="A40" s="616">
        <v>9</v>
      </c>
      <c r="B40" s="470">
        <v>35</v>
      </c>
      <c r="C40" s="529">
        <v>8</v>
      </c>
      <c r="D40" s="530">
        <v>18</v>
      </c>
      <c r="E40" s="530">
        <v>34</v>
      </c>
      <c r="F40" s="530">
        <v>39</v>
      </c>
      <c r="G40" s="530">
        <v>24</v>
      </c>
      <c r="H40" s="530">
        <v>17</v>
      </c>
      <c r="I40" s="531">
        <v>48</v>
      </c>
      <c r="J40" s="419">
        <v>188</v>
      </c>
      <c r="K40" s="118">
        <v>0</v>
      </c>
      <c r="L40" s="118">
        <v>117</v>
      </c>
      <c r="M40" s="121">
        <v>5930</v>
      </c>
      <c r="N40" s="122">
        <v>96</v>
      </c>
      <c r="O40" s="123">
        <v>7741</v>
      </c>
      <c r="P40" s="165">
        <f t="shared" si="0"/>
        <v>2.6666666666666665</v>
      </c>
      <c r="Q40" s="158">
        <f t="shared" si="1"/>
        <v>3</v>
      </c>
      <c r="R40" s="158">
        <f t="shared" si="2"/>
        <v>6.8</v>
      </c>
      <c r="S40" s="158">
        <f t="shared" si="3"/>
        <v>3.5454545454545454</v>
      </c>
      <c r="T40" s="158">
        <f t="shared" si="4"/>
        <v>6</v>
      </c>
      <c r="U40" s="158">
        <f t="shared" si="5"/>
        <v>4.25</v>
      </c>
      <c r="V40" s="159">
        <f t="shared" si="6"/>
        <v>12</v>
      </c>
      <c r="W40" s="167">
        <f t="shared" si="7"/>
        <v>5.081081081081081</v>
      </c>
      <c r="X40" s="158">
        <v>0</v>
      </c>
      <c r="Y40" s="159">
        <v>3.1621621621621623</v>
      </c>
      <c r="Z40" s="500">
        <v>1.88</v>
      </c>
      <c r="AA40" s="206">
        <v>0.03</v>
      </c>
      <c r="AB40" s="207">
        <v>2.45</v>
      </c>
    </row>
    <row r="41" spans="1:28" s="129" customFormat="1" ht="13.5" customHeight="1">
      <c r="A41" s="616"/>
      <c r="B41" s="470">
        <v>36</v>
      </c>
      <c r="C41" s="529">
        <v>0</v>
      </c>
      <c r="D41" s="530">
        <v>15</v>
      </c>
      <c r="E41" s="530">
        <v>64</v>
      </c>
      <c r="F41" s="530">
        <v>19</v>
      </c>
      <c r="G41" s="530">
        <v>12</v>
      </c>
      <c r="H41" s="530">
        <v>12</v>
      </c>
      <c r="I41" s="531">
        <v>46</v>
      </c>
      <c r="J41" s="419">
        <v>168</v>
      </c>
      <c r="K41" s="118">
        <v>0</v>
      </c>
      <c r="L41" s="118">
        <v>160</v>
      </c>
      <c r="M41" s="121">
        <v>4661</v>
      </c>
      <c r="N41" s="122">
        <v>177</v>
      </c>
      <c r="O41" s="123">
        <v>9901</v>
      </c>
      <c r="P41" s="165">
        <f t="shared" si="0"/>
        <v>0</v>
      </c>
      <c r="Q41" s="158">
        <f t="shared" si="1"/>
        <v>2.5</v>
      </c>
      <c r="R41" s="158">
        <f t="shared" si="2"/>
        <v>12.8</v>
      </c>
      <c r="S41" s="158">
        <f t="shared" si="3"/>
        <v>1.7272727272727273</v>
      </c>
      <c r="T41" s="158">
        <f t="shared" si="4"/>
        <v>3</v>
      </c>
      <c r="U41" s="158">
        <f t="shared" si="5"/>
        <v>3</v>
      </c>
      <c r="V41" s="159">
        <f t="shared" si="6"/>
        <v>11.5</v>
      </c>
      <c r="W41" s="167">
        <f t="shared" si="7"/>
        <v>4.54054054054054</v>
      </c>
      <c r="X41" s="158">
        <v>0</v>
      </c>
      <c r="Y41" s="159">
        <v>4.324324324324325</v>
      </c>
      <c r="Z41" s="500">
        <v>1.48</v>
      </c>
      <c r="AA41" s="206">
        <v>0.06</v>
      </c>
      <c r="AB41" s="207">
        <v>3.13</v>
      </c>
    </row>
    <row r="42" spans="1:28" s="129" customFormat="1" ht="13.5" customHeight="1">
      <c r="A42" s="616"/>
      <c r="B42" s="470">
        <v>37</v>
      </c>
      <c r="C42" s="529">
        <v>8</v>
      </c>
      <c r="D42" s="530">
        <v>3</v>
      </c>
      <c r="E42" s="530">
        <v>42</v>
      </c>
      <c r="F42" s="530">
        <v>7</v>
      </c>
      <c r="G42" s="530">
        <v>4</v>
      </c>
      <c r="H42" s="530">
        <v>24</v>
      </c>
      <c r="I42" s="531">
        <v>33</v>
      </c>
      <c r="J42" s="419">
        <v>121</v>
      </c>
      <c r="K42" s="118">
        <v>0</v>
      </c>
      <c r="L42" s="118">
        <v>265</v>
      </c>
      <c r="M42" s="121">
        <v>3543</v>
      </c>
      <c r="N42" s="122">
        <v>173</v>
      </c>
      <c r="O42" s="123">
        <v>10914</v>
      </c>
      <c r="P42" s="165">
        <f t="shared" si="0"/>
        <v>2.6666666666666665</v>
      </c>
      <c r="Q42" s="158">
        <f t="shared" si="1"/>
        <v>0.5</v>
      </c>
      <c r="R42" s="158">
        <f t="shared" si="2"/>
        <v>8.4</v>
      </c>
      <c r="S42" s="158">
        <f t="shared" si="3"/>
        <v>0.6363636363636364</v>
      </c>
      <c r="T42" s="158">
        <f t="shared" si="4"/>
        <v>1</v>
      </c>
      <c r="U42" s="158">
        <f t="shared" si="5"/>
        <v>6</v>
      </c>
      <c r="V42" s="159">
        <f t="shared" si="6"/>
        <v>8.25</v>
      </c>
      <c r="W42" s="167">
        <f t="shared" si="7"/>
        <v>3.27027027027027</v>
      </c>
      <c r="X42" s="158">
        <v>0</v>
      </c>
      <c r="Y42" s="159">
        <v>7.162162162162162</v>
      </c>
      <c r="Z42" s="500">
        <v>1.13</v>
      </c>
      <c r="AA42" s="206">
        <v>0.05</v>
      </c>
      <c r="AB42" s="207">
        <v>3.45</v>
      </c>
    </row>
    <row r="43" spans="1:28" s="129" customFormat="1" ht="13.5" customHeight="1">
      <c r="A43" s="616"/>
      <c r="B43" s="470">
        <v>38</v>
      </c>
      <c r="C43" s="529">
        <v>1</v>
      </c>
      <c r="D43" s="530">
        <v>5</v>
      </c>
      <c r="E43" s="530">
        <v>29</v>
      </c>
      <c r="F43" s="530">
        <v>3</v>
      </c>
      <c r="G43" s="530">
        <v>0</v>
      </c>
      <c r="H43" s="530">
        <v>19</v>
      </c>
      <c r="I43" s="531">
        <v>13</v>
      </c>
      <c r="J43" s="419">
        <v>70</v>
      </c>
      <c r="K43" s="118">
        <v>0</v>
      </c>
      <c r="L43" s="118">
        <v>185</v>
      </c>
      <c r="M43" s="121">
        <v>2408</v>
      </c>
      <c r="N43" s="122">
        <v>231</v>
      </c>
      <c r="O43" s="123">
        <v>9206</v>
      </c>
      <c r="P43" s="165">
        <f t="shared" si="0"/>
        <v>0.3333333333333333</v>
      </c>
      <c r="Q43" s="158">
        <f t="shared" si="1"/>
        <v>0.8333333333333334</v>
      </c>
      <c r="R43" s="158">
        <f t="shared" si="2"/>
        <v>5.8</v>
      </c>
      <c r="S43" s="158">
        <f t="shared" si="3"/>
        <v>0.2727272727272727</v>
      </c>
      <c r="T43" s="158">
        <f t="shared" si="4"/>
        <v>0</v>
      </c>
      <c r="U43" s="158">
        <f t="shared" si="5"/>
        <v>4.75</v>
      </c>
      <c r="V43" s="159">
        <f t="shared" si="6"/>
        <v>3.25</v>
      </c>
      <c r="W43" s="167">
        <f t="shared" si="7"/>
        <v>1.8918918918918919</v>
      </c>
      <c r="X43" s="158">
        <v>0</v>
      </c>
      <c r="Y43" s="159">
        <v>5</v>
      </c>
      <c r="Z43" s="500">
        <v>0.76</v>
      </c>
      <c r="AA43" s="206">
        <v>0.07</v>
      </c>
      <c r="AB43" s="207">
        <v>2.91</v>
      </c>
    </row>
    <row r="44" spans="1:28" s="129" customFormat="1" ht="13.5" customHeight="1">
      <c r="A44" s="617"/>
      <c r="B44" s="469">
        <v>39</v>
      </c>
      <c r="C44" s="532">
        <v>1</v>
      </c>
      <c r="D44" s="533">
        <v>1</v>
      </c>
      <c r="E44" s="533">
        <v>9</v>
      </c>
      <c r="F44" s="533">
        <v>1</v>
      </c>
      <c r="G44" s="533">
        <v>0</v>
      </c>
      <c r="H44" s="533">
        <v>23</v>
      </c>
      <c r="I44" s="534">
        <v>7</v>
      </c>
      <c r="J44" s="422">
        <v>42</v>
      </c>
      <c r="K44" s="133">
        <v>0</v>
      </c>
      <c r="L44" s="133">
        <v>173</v>
      </c>
      <c r="M44" s="135">
        <v>1716</v>
      </c>
      <c r="N44" s="136">
        <v>205</v>
      </c>
      <c r="O44" s="137">
        <v>7483</v>
      </c>
      <c r="P44" s="169">
        <f t="shared" si="0"/>
        <v>0.3333333333333333</v>
      </c>
      <c r="Q44" s="161">
        <f t="shared" si="1"/>
        <v>0.16666666666666666</v>
      </c>
      <c r="R44" s="161">
        <f t="shared" si="2"/>
        <v>1.8</v>
      </c>
      <c r="S44" s="161">
        <f t="shared" si="3"/>
        <v>0.09090909090909091</v>
      </c>
      <c r="T44" s="161">
        <f t="shared" si="4"/>
        <v>0</v>
      </c>
      <c r="U44" s="161">
        <f t="shared" si="5"/>
        <v>5.75</v>
      </c>
      <c r="V44" s="162">
        <f t="shared" si="6"/>
        <v>1.75</v>
      </c>
      <c r="W44" s="171">
        <f t="shared" si="7"/>
        <v>1.135135135135135</v>
      </c>
      <c r="X44" s="161">
        <v>0</v>
      </c>
      <c r="Y44" s="162">
        <v>4.675675675675675</v>
      </c>
      <c r="Z44" s="501">
        <v>0.54</v>
      </c>
      <c r="AA44" s="208">
        <v>0.06</v>
      </c>
      <c r="AB44" s="209">
        <v>2.37</v>
      </c>
    </row>
    <row r="45" spans="1:28" s="129" customFormat="1" ht="13.5" customHeight="1">
      <c r="A45" s="618">
        <v>10</v>
      </c>
      <c r="B45" s="471">
        <v>40</v>
      </c>
      <c r="C45" s="535">
        <v>1</v>
      </c>
      <c r="D45" s="536">
        <v>0</v>
      </c>
      <c r="E45" s="536">
        <v>6</v>
      </c>
      <c r="F45" s="536">
        <v>0</v>
      </c>
      <c r="G45" s="536">
        <v>0</v>
      </c>
      <c r="H45" s="536">
        <v>12</v>
      </c>
      <c r="I45" s="537">
        <v>6</v>
      </c>
      <c r="J45" s="428">
        <v>25</v>
      </c>
      <c r="K45" s="176">
        <v>0</v>
      </c>
      <c r="L45" s="176">
        <v>127</v>
      </c>
      <c r="M45" s="152">
        <v>1512</v>
      </c>
      <c r="N45" s="153">
        <v>209</v>
      </c>
      <c r="O45" s="154">
        <v>6562</v>
      </c>
      <c r="P45" s="172">
        <f t="shared" si="0"/>
        <v>0.3333333333333333</v>
      </c>
      <c r="Q45" s="173">
        <f t="shared" si="1"/>
        <v>0</v>
      </c>
      <c r="R45" s="173">
        <f t="shared" si="2"/>
        <v>1.2</v>
      </c>
      <c r="S45" s="173">
        <f t="shared" si="3"/>
        <v>0</v>
      </c>
      <c r="T45" s="173">
        <f t="shared" si="4"/>
        <v>0</v>
      </c>
      <c r="U45" s="173">
        <f t="shared" si="5"/>
        <v>3</v>
      </c>
      <c r="V45" s="179">
        <f t="shared" si="6"/>
        <v>1.5</v>
      </c>
      <c r="W45" s="178">
        <f t="shared" si="7"/>
        <v>0.6756756756756757</v>
      </c>
      <c r="X45" s="173">
        <v>0</v>
      </c>
      <c r="Y45" s="179">
        <v>3.4324324324324325</v>
      </c>
      <c r="Z45" s="502">
        <v>0.48</v>
      </c>
      <c r="AA45" s="213">
        <v>0.07</v>
      </c>
      <c r="AB45" s="214">
        <v>2.07</v>
      </c>
    </row>
    <row r="46" spans="1:28" s="129" customFormat="1" ht="13.5" customHeight="1">
      <c r="A46" s="616"/>
      <c r="B46" s="470">
        <v>41</v>
      </c>
      <c r="C46" s="529">
        <v>0</v>
      </c>
      <c r="D46" s="530">
        <v>0</v>
      </c>
      <c r="E46" s="530">
        <v>3</v>
      </c>
      <c r="F46" s="530">
        <v>2</v>
      </c>
      <c r="G46" s="530">
        <v>0</v>
      </c>
      <c r="H46" s="530">
        <v>2</v>
      </c>
      <c r="I46" s="531">
        <v>3</v>
      </c>
      <c r="J46" s="419">
        <v>10</v>
      </c>
      <c r="K46" s="118">
        <v>0</v>
      </c>
      <c r="L46" s="118">
        <v>138</v>
      </c>
      <c r="M46" s="121">
        <v>1367</v>
      </c>
      <c r="N46" s="122">
        <v>308</v>
      </c>
      <c r="O46" s="123">
        <v>5822</v>
      </c>
      <c r="P46" s="165">
        <f t="shared" si="0"/>
        <v>0</v>
      </c>
      <c r="Q46" s="158">
        <f t="shared" si="1"/>
        <v>0</v>
      </c>
      <c r="R46" s="158">
        <f t="shared" si="2"/>
        <v>0.6</v>
      </c>
      <c r="S46" s="158">
        <f t="shared" si="3"/>
        <v>0.18181818181818182</v>
      </c>
      <c r="T46" s="158">
        <f t="shared" si="4"/>
        <v>0</v>
      </c>
      <c r="U46" s="158">
        <f t="shared" si="5"/>
        <v>0.5</v>
      </c>
      <c r="V46" s="159">
        <f t="shared" si="6"/>
        <v>0.75</v>
      </c>
      <c r="W46" s="167">
        <f t="shared" si="7"/>
        <v>0.2702702702702703</v>
      </c>
      <c r="X46" s="158">
        <v>0</v>
      </c>
      <c r="Y46" s="159">
        <v>3.72972972972973</v>
      </c>
      <c r="Z46" s="500">
        <v>0.43</v>
      </c>
      <c r="AA46" s="206">
        <v>0.1</v>
      </c>
      <c r="AB46" s="207">
        <v>1.84</v>
      </c>
    </row>
    <row r="47" spans="1:28" s="129" customFormat="1" ht="13.5" customHeight="1">
      <c r="A47" s="616"/>
      <c r="B47" s="470">
        <v>42</v>
      </c>
      <c r="C47" s="529">
        <v>0</v>
      </c>
      <c r="D47" s="530">
        <v>0</v>
      </c>
      <c r="E47" s="530">
        <v>1</v>
      </c>
      <c r="F47" s="530">
        <v>2</v>
      </c>
      <c r="G47" s="530">
        <v>1</v>
      </c>
      <c r="H47" s="530">
        <v>2</v>
      </c>
      <c r="I47" s="531">
        <v>0</v>
      </c>
      <c r="J47" s="419">
        <v>6</v>
      </c>
      <c r="K47" s="118">
        <v>0</v>
      </c>
      <c r="L47" s="118">
        <v>62</v>
      </c>
      <c r="M47" s="121">
        <v>1149</v>
      </c>
      <c r="N47" s="122">
        <v>284</v>
      </c>
      <c r="O47" s="123">
        <v>3924</v>
      </c>
      <c r="P47" s="165">
        <f t="shared" si="0"/>
        <v>0</v>
      </c>
      <c r="Q47" s="158">
        <f t="shared" si="1"/>
        <v>0</v>
      </c>
      <c r="R47" s="158">
        <f t="shared" si="2"/>
        <v>0.2</v>
      </c>
      <c r="S47" s="158">
        <f t="shared" si="3"/>
        <v>0.18181818181818182</v>
      </c>
      <c r="T47" s="158">
        <f t="shared" si="4"/>
        <v>0.25</v>
      </c>
      <c r="U47" s="158">
        <f t="shared" si="5"/>
        <v>0.5</v>
      </c>
      <c r="V47" s="159">
        <f t="shared" si="6"/>
        <v>0</v>
      </c>
      <c r="W47" s="167">
        <f t="shared" si="7"/>
        <v>0.16216216216216217</v>
      </c>
      <c r="X47" s="158">
        <v>0</v>
      </c>
      <c r="Y47" s="159">
        <v>1.6756756756756757</v>
      </c>
      <c r="Z47" s="500">
        <v>0.36</v>
      </c>
      <c r="AA47" s="206">
        <v>0.09</v>
      </c>
      <c r="AB47" s="207">
        <v>1.24</v>
      </c>
    </row>
    <row r="48" spans="1:28" s="129" customFormat="1" ht="13.5" customHeight="1">
      <c r="A48" s="616"/>
      <c r="B48" s="470">
        <v>43</v>
      </c>
      <c r="C48" s="529">
        <v>0</v>
      </c>
      <c r="D48" s="530">
        <v>0</v>
      </c>
      <c r="E48" s="530">
        <v>1</v>
      </c>
      <c r="F48" s="530">
        <v>3</v>
      </c>
      <c r="G48" s="530">
        <v>0</v>
      </c>
      <c r="H48" s="530">
        <v>0</v>
      </c>
      <c r="I48" s="531">
        <v>0</v>
      </c>
      <c r="J48" s="419">
        <v>4</v>
      </c>
      <c r="K48" s="118">
        <v>0</v>
      </c>
      <c r="L48" s="118">
        <v>62</v>
      </c>
      <c r="M48" s="121">
        <v>951</v>
      </c>
      <c r="N48" s="122">
        <v>305</v>
      </c>
      <c r="O48" s="123">
        <v>3201</v>
      </c>
      <c r="P48" s="165">
        <f t="shared" si="0"/>
        <v>0</v>
      </c>
      <c r="Q48" s="158">
        <f t="shared" si="1"/>
        <v>0</v>
      </c>
      <c r="R48" s="158">
        <f t="shared" si="2"/>
        <v>0.2</v>
      </c>
      <c r="S48" s="158">
        <f t="shared" si="3"/>
        <v>0.2727272727272727</v>
      </c>
      <c r="T48" s="158">
        <f t="shared" si="4"/>
        <v>0</v>
      </c>
      <c r="U48" s="158">
        <f t="shared" si="5"/>
        <v>0</v>
      </c>
      <c r="V48" s="159">
        <f t="shared" si="6"/>
        <v>0</v>
      </c>
      <c r="W48" s="167">
        <f t="shared" si="7"/>
        <v>0.10810810810810811</v>
      </c>
      <c r="X48" s="158">
        <v>0</v>
      </c>
      <c r="Y48" s="159">
        <v>1.6756756756756757</v>
      </c>
      <c r="Z48" s="500">
        <v>0.3</v>
      </c>
      <c r="AA48" s="206">
        <v>0.1</v>
      </c>
      <c r="AB48" s="207">
        <v>1.01</v>
      </c>
    </row>
    <row r="49" spans="1:28" s="129" customFormat="1" ht="13.5" customHeight="1">
      <c r="A49" s="618">
        <v>11</v>
      </c>
      <c r="B49" s="471">
        <v>44</v>
      </c>
      <c r="C49" s="609">
        <v>0</v>
      </c>
      <c r="D49" s="536">
        <v>0</v>
      </c>
      <c r="E49" s="536">
        <v>0</v>
      </c>
      <c r="F49" s="536">
        <v>1</v>
      </c>
      <c r="G49" s="536">
        <v>0</v>
      </c>
      <c r="H49" s="536">
        <v>0</v>
      </c>
      <c r="I49" s="537">
        <v>0</v>
      </c>
      <c r="J49" s="428">
        <v>1</v>
      </c>
      <c r="K49" s="176">
        <v>0</v>
      </c>
      <c r="L49" s="176">
        <v>44</v>
      </c>
      <c r="M49" s="152">
        <v>795</v>
      </c>
      <c r="N49" s="153">
        <v>383</v>
      </c>
      <c r="O49" s="154">
        <v>2819</v>
      </c>
      <c r="P49" s="172">
        <f t="shared" si="0"/>
        <v>0</v>
      </c>
      <c r="Q49" s="173">
        <f t="shared" si="1"/>
        <v>0</v>
      </c>
      <c r="R49" s="173">
        <f t="shared" si="2"/>
        <v>0</v>
      </c>
      <c r="S49" s="173">
        <f t="shared" si="3"/>
        <v>0.09090909090909091</v>
      </c>
      <c r="T49" s="173">
        <f t="shared" si="4"/>
        <v>0</v>
      </c>
      <c r="U49" s="173">
        <f t="shared" si="5"/>
        <v>0</v>
      </c>
      <c r="V49" s="179">
        <f t="shared" si="6"/>
        <v>0</v>
      </c>
      <c r="W49" s="178">
        <f t="shared" si="7"/>
        <v>0.02702702702702703</v>
      </c>
      <c r="X49" s="173">
        <v>0</v>
      </c>
      <c r="Y49" s="179">
        <v>1.1891891891891893</v>
      </c>
      <c r="Z49" s="502">
        <v>0.25</v>
      </c>
      <c r="AA49" s="213">
        <v>0.12</v>
      </c>
      <c r="AB49" s="214">
        <v>0.89</v>
      </c>
    </row>
    <row r="50" spans="1:28" s="129" customFormat="1" ht="13.5" customHeight="1">
      <c r="A50" s="616"/>
      <c r="B50" s="557">
        <v>45</v>
      </c>
      <c r="C50" s="540">
        <v>0</v>
      </c>
      <c r="D50" s="530">
        <v>1</v>
      </c>
      <c r="E50" s="530">
        <v>0</v>
      </c>
      <c r="F50" s="530">
        <v>0</v>
      </c>
      <c r="G50" s="530">
        <v>0</v>
      </c>
      <c r="H50" s="530">
        <v>0</v>
      </c>
      <c r="I50" s="531">
        <v>0</v>
      </c>
      <c r="J50" s="419">
        <v>1</v>
      </c>
      <c r="K50" s="118">
        <v>1</v>
      </c>
      <c r="L50" s="118">
        <v>43</v>
      </c>
      <c r="M50" s="121">
        <v>798</v>
      </c>
      <c r="N50" s="122">
        <v>346</v>
      </c>
      <c r="O50" s="123">
        <v>2099</v>
      </c>
      <c r="P50" s="165">
        <f t="shared" si="0"/>
        <v>0</v>
      </c>
      <c r="Q50" s="158">
        <f t="shared" si="1"/>
        <v>0.16666666666666666</v>
      </c>
      <c r="R50" s="158">
        <f t="shared" si="2"/>
        <v>0</v>
      </c>
      <c r="S50" s="158">
        <f t="shared" si="3"/>
        <v>0</v>
      </c>
      <c r="T50" s="158">
        <f t="shared" si="4"/>
        <v>0</v>
      </c>
      <c r="U50" s="158">
        <f t="shared" si="5"/>
        <v>0</v>
      </c>
      <c r="V50" s="159">
        <f t="shared" si="6"/>
        <v>0</v>
      </c>
      <c r="W50" s="167">
        <f t="shared" si="7"/>
        <v>0.02702702702702703</v>
      </c>
      <c r="X50" s="158">
        <v>0.02702702702702703</v>
      </c>
      <c r="Y50" s="159">
        <v>1.162162162162162</v>
      </c>
      <c r="Z50" s="500">
        <v>0.25</v>
      </c>
      <c r="AA50" s="206">
        <v>0.11</v>
      </c>
      <c r="AB50" s="207">
        <v>0.66</v>
      </c>
    </row>
    <row r="51" spans="1:28" s="129" customFormat="1" ht="13.5" customHeight="1">
      <c r="A51" s="616"/>
      <c r="B51" s="557">
        <v>46</v>
      </c>
      <c r="C51" s="540">
        <v>0</v>
      </c>
      <c r="D51" s="530">
        <v>0</v>
      </c>
      <c r="E51" s="530">
        <v>0</v>
      </c>
      <c r="F51" s="530">
        <v>0</v>
      </c>
      <c r="G51" s="530">
        <v>0</v>
      </c>
      <c r="H51" s="530">
        <v>0</v>
      </c>
      <c r="I51" s="531">
        <v>0</v>
      </c>
      <c r="J51" s="419">
        <v>0</v>
      </c>
      <c r="K51" s="118">
        <v>0</v>
      </c>
      <c r="L51" s="118">
        <v>18</v>
      </c>
      <c r="M51" s="121">
        <v>798</v>
      </c>
      <c r="N51" s="122">
        <v>325</v>
      </c>
      <c r="O51" s="123">
        <v>1833</v>
      </c>
      <c r="P51" s="165">
        <f t="shared" si="0"/>
        <v>0</v>
      </c>
      <c r="Q51" s="158">
        <f t="shared" si="1"/>
        <v>0</v>
      </c>
      <c r="R51" s="158">
        <f t="shared" si="2"/>
        <v>0</v>
      </c>
      <c r="S51" s="158">
        <f t="shared" si="3"/>
        <v>0</v>
      </c>
      <c r="T51" s="158">
        <f t="shared" si="4"/>
        <v>0</v>
      </c>
      <c r="U51" s="158">
        <f t="shared" si="5"/>
        <v>0</v>
      </c>
      <c r="V51" s="159">
        <f t="shared" si="6"/>
        <v>0</v>
      </c>
      <c r="W51" s="167">
        <f t="shared" si="7"/>
        <v>0</v>
      </c>
      <c r="X51" s="158">
        <v>0</v>
      </c>
      <c r="Y51" s="159">
        <v>0.4864864864864865</v>
      </c>
      <c r="Z51" s="500">
        <v>0.25</v>
      </c>
      <c r="AA51" s="206">
        <v>0.1</v>
      </c>
      <c r="AB51" s="207">
        <v>0.58</v>
      </c>
    </row>
    <row r="52" spans="1:28" s="129" customFormat="1" ht="13.5" customHeight="1">
      <c r="A52" s="617"/>
      <c r="B52" s="557">
        <v>47</v>
      </c>
      <c r="C52" s="540">
        <v>0</v>
      </c>
      <c r="D52" s="530">
        <v>0</v>
      </c>
      <c r="E52" s="530">
        <v>0</v>
      </c>
      <c r="F52" s="530">
        <v>0</v>
      </c>
      <c r="G52" s="530">
        <v>3</v>
      </c>
      <c r="H52" s="530">
        <v>0</v>
      </c>
      <c r="I52" s="531">
        <v>0</v>
      </c>
      <c r="J52" s="422">
        <v>3</v>
      </c>
      <c r="K52" s="133">
        <v>0</v>
      </c>
      <c r="L52" s="133">
        <v>22</v>
      </c>
      <c r="M52" s="135">
        <v>790</v>
      </c>
      <c r="N52" s="136">
        <v>326</v>
      </c>
      <c r="O52" s="137">
        <v>1605</v>
      </c>
      <c r="P52" s="169">
        <f t="shared" si="0"/>
        <v>0</v>
      </c>
      <c r="Q52" s="161">
        <f t="shared" si="1"/>
        <v>0</v>
      </c>
      <c r="R52" s="161">
        <f t="shared" si="2"/>
        <v>0</v>
      </c>
      <c r="S52" s="161">
        <f t="shared" si="3"/>
        <v>0</v>
      </c>
      <c r="T52" s="161">
        <f t="shared" si="4"/>
        <v>0.75</v>
      </c>
      <c r="U52" s="161">
        <f t="shared" si="5"/>
        <v>0</v>
      </c>
      <c r="V52" s="162">
        <f t="shared" si="6"/>
        <v>0</v>
      </c>
      <c r="W52" s="171">
        <f t="shared" si="7"/>
        <v>0.08108108108108109</v>
      </c>
      <c r="X52" s="161">
        <v>0</v>
      </c>
      <c r="Y52" s="162">
        <v>0.5945945945945946</v>
      </c>
      <c r="Z52" s="501">
        <v>0.25</v>
      </c>
      <c r="AA52" s="138">
        <v>0.1</v>
      </c>
      <c r="AB52" s="149">
        <v>0.51</v>
      </c>
    </row>
    <row r="53" spans="1:28" s="129" customFormat="1" ht="13.5" customHeight="1">
      <c r="A53" s="618">
        <v>12</v>
      </c>
      <c r="B53" s="471">
        <v>48</v>
      </c>
      <c r="C53" s="609">
        <v>0</v>
      </c>
      <c r="D53" s="536">
        <v>0</v>
      </c>
      <c r="E53" s="536">
        <v>0</v>
      </c>
      <c r="F53" s="536">
        <v>0</v>
      </c>
      <c r="G53" s="536">
        <v>2</v>
      </c>
      <c r="H53" s="536">
        <v>0</v>
      </c>
      <c r="I53" s="537">
        <v>0</v>
      </c>
      <c r="J53" s="428">
        <v>2</v>
      </c>
      <c r="K53" s="176">
        <v>0</v>
      </c>
      <c r="L53" s="176">
        <v>15</v>
      </c>
      <c r="M53" s="152">
        <v>785</v>
      </c>
      <c r="N53" s="153">
        <v>309</v>
      </c>
      <c r="O53" s="154">
        <v>1660</v>
      </c>
      <c r="P53" s="172">
        <f t="shared" si="0"/>
        <v>0</v>
      </c>
      <c r="Q53" s="173">
        <f t="shared" si="1"/>
        <v>0</v>
      </c>
      <c r="R53" s="173">
        <f t="shared" si="2"/>
        <v>0</v>
      </c>
      <c r="S53" s="173">
        <f t="shared" si="3"/>
        <v>0</v>
      </c>
      <c r="T53" s="173">
        <f t="shared" si="4"/>
        <v>0.5</v>
      </c>
      <c r="U53" s="173">
        <f t="shared" si="5"/>
        <v>0</v>
      </c>
      <c r="V53" s="179">
        <f t="shared" si="6"/>
        <v>0</v>
      </c>
      <c r="W53" s="178">
        <f t="shared" si="7"/>
        <v>0.05405405405405406</v>
      </c>
      <c r="X53" s="173">
        <v>0</v>
      </c>
      <c r="Y53" s="179">
        <v>0.40540540540540543</v>
      </c>
      <c r="Z53" s="502">
        <v>0.25</v>
      </c>
      <c r="AA53" s="145">
        <v>0.1</v>
      </c>
      <c r="AB53" s="146">
        <v>0.52</v>
      </c>
    </row>
    <row r="54" spans="1:28" s="129" customFormat="1" ht="13.5" customHeight="1">
      <c r="A54" s="616"/>
      <c r="B54" s="470">
        <v>49</v>
      </c>
      <c r="C54" s="540">
        <v>0</v>
      </c>
      <c r="D54" s="540">
        <v>0</v>
      </c>
      <c r="E54" s="530">
        <v>0</v>
      </c>
      <c r="F54" s="530">
        <v>0</v>
      </c>
      <c r="G54" s="530">
        <v>0</v>
      </c>
      <c r="H54" s="530">
        <v>0</v>
      </c>
      <c r="I54" s="531">
        <v>0</v>
      </c>
      <c r="J54" s="419">
        <v>0</v>
      </c>
      <c r="K54" s="118">
        <v>0</v>
      </c>
      <c r="L54" s="118">
        <v>12</v>
      </c>
      <c r="M54" s="121">
        <v>945</v>
      </c>
      <c r="N54" s="122">
        <v>328</v>
      </c>
      <c r="O54" s="123">
        <v>1598</v>
      </c>
      <c r="P54" s="165">
        <f t="shared" si="0"/>
        <v>0</v>
      </c>
      <c r="Q54" s="158">
        <f t="shared" si="1"/>
        <v>0</v>
      </c>
      <c r="R54" s="158">
        <f t="shared" si="2"/>
        <v>0</v>
      </c>
      <c r="S54" s="158">
        <f t="shared" si="3"/>
        <v>0</v>
      </c>
      <c r="T54" s="158">
        <f t="shared" si="4"/>
        <v>0</v>
      </c>
      <c r="U54" s="158">
        <f t="shared" si="5"/>
        <v>0</v>
      </c>
      <c r="V54" s="159">
        <f t="shared" si="6"/>
        <v>0</v>
      </c>
      <c r="W54" s="167">
        <f t="shared" si="7"/>
        <v>0</v>
      </c>
      <c r="X54" s="158">
        <v>0</v>
      </c>
      <c r="Y54" s="159">
        <v>0.32432432432432434</v>
      </c>
      <c r="Z54" s="500">
        <v>0.3</v>
      </c>
      <c r="AA54" s="206">
        <v>0.1</v>
      </c>
      <c r="AB54" s="207">
        <v>0.5</v>
      </c>
    </row>
    <row r="55" spans="1:28" s="129" customFormat="1" ht="13.5" customHeight="1">
      <c r="A55" s="616"/>
      <c r="B55" s="470">
        <v>50</v>
      </c>
      <c r="C55" s="540">
        <v>0</v>
      </c>
      <c r="D55" s="530">
        <v>0</v>
      </c>
      <c r="E55" s="530">
        <v>0</v>
      </c>
      <c r="F55" s="530">
        <v>1</v>
      </c>
      <c r="G55" s="530">
        <v>1</v>
      </c>
      <c r="H55" s="530">
        <v>0</v>
      </c>
      <c r="I55" s="531">
        <v>0</v>
      </c>
      <c r="J55" s="419">
        <v>2</v>
      </c>
      <c r="K55" s="118">
        <v>0</v>
      </c>
      <c r="L55" s="118">
        <v>11</v>
      </c>
      <c r="M55" s="121">
        <v>1159</v>
      </c>
      <c r="N55" s="122">
        <v>383</v>
      </c>
      <c r="O55" s="123">
        <v>1621</v>
      </c>
      <c r="P55" s="165">
        <f t="shared" si="0"/>
        <v>0</v>
      </c>
      <c r="Q55" s="158">
        <f t="shared" si="1"/>
        <v>0</v>
      </c>
      <c r="R55" s="158">
        <f t="shared" si="2"/>
        <v>0</v>
      </c>
      <c r="S55" s="158">
        <f t="shared" si="3"/>
        <v>0.09090909090909091</v>
      </c>
      <c r="T55" s="158">
        <f t="shared" si="4"/>
        <v>0.25</v>
      </c>
      <c r="U55" s="158">
        <f t="shared" si="5"/>
        <v>0</v>
      </c>
      <c r="V55" s="159">
        <f t="shared" si="6"/>
        <v>0</v>
      </c>
      <c r="W55" s="167">
        <f t="shared" si="7"/>
        <v>0.05405405405405406</v>
      </c>
      <c r="X55" s="158">
        <v>0</v>
      </c>
      <c r="Y55" s="159">
        <v>0.3055555555555556</v>
      </c>
      <c r="Z55" s="500">
        <v>0.37</v>
      </c>
      <c r="AA55" s="206">
        <v>0.12</v>
      </c>
      <c r="AB55" s="207">
        <v>0.51</v>
      </c>
    </row>
    <row r="56" spans="1:28" s="129" customFormat="1" ht="13.5" customHeight="1">
      <c r="A56" s="616"/>
      <c r="B56" s="470">
        <v>51</v>
      </c>
      <c r="C56" s="540">
        <v>0</v>
      </c>
      <c r="D56" s="530">
        <v>0</v>
      </c>
      <c r="E56" s="530">
        <v>0</v>
      </c>
      <c r="F56" s="530">
        <v>4</v>
      </c>
      <c r="G56" s="530">
        <v>0</v>
      </c>
      <c r="H56" s="530">
        <v>0</v>
      </c>
      <c r="I56" s="531">
        <v>0</v>
      </c>
      <c r="J56" s="419">
        <v>4</v>
      </c>
      <c r="K56" s="118">
        <v>0</v>
      </c>
      <c r="L56" s="118">
        <v>17</v>
      </c>
      <c r="M56" s="121">
        <v>1289</v>
      </c>
      <c r="N56" s="122">
        <v>396</v>
      </c>
      <c r="O56" s="123">
        <v>1707</v>
      </c>
      <c r="P56" s="165">
        <f t="shared" si="0"/>
        <v>0</v>
      </c>
      <c r="Q56" s="158">
        <f t="shared" si="1"/>
        <v>0</v>
      </c>
      <c r="R56" s="158">
        <f t="shared" si="2"/>
        <v>0</v>
      </c>
      <c r="S56" s="158">
        <f t="shared" si="3"/>
        <v>0.36363636363636365</v>
      </c>
      <c r="T56" s="158">
        <f t="shared" si="4"/>
        <v>0</v>
      </c>
      <c r="U56" s="158">
        <f t="shared" si="5"/>
        <v>0</v>
      </c>
      <c r="V56" s="159">
        <f t="shared" si="6"/>
        <v>0</v>
      </c>
      <c r="W56" s="167">
        <f t="shared" si="7"/>
        <v>0.10810810810810811</v>
      </c>
      <c r="X56" s="158">
        <v>0</v>
      </c>
      <c r="Y56" s="159">
        <v>0.4594594594594595</v>
      </c>
      <c r="Z56" s="500">
        <v>0.41</v>
      </c>
      <c r="AA56" s="206">
        <v>0.13</v>
      </c>
      <c r="AB56" s="207">
        <v>0.54</v>
      </c>
    </row>
    <row r="57" spans="1:28" s="129" customFormat="1" ht="13.5" customHeight="1">
      <c r="A57" s="616"/>
      <c r="B57" s="470">
        <v>52</v>
      </c>
      <c r="C57" s="540">
        <v>0</v>
      </c>
      <c r="D57" s="530">
        <v>0</v>
      </c>
      <c r="E57" s="530">
        <v>0</v>
      </c>
      <c r="F57" s="530">
        <v>2</v>
      </c>
      <c r="G57" s="530">
        <v>0</v>
      </c>
      <c r="H57" s="530">
        <v>0</v>
      </c>
      <c r="I57" s="531">
        <v>0</v>
      </c>
      <c r="J57" s="419">
        <v>2</v>
      </c>
      <c r="K57" s="118">
        <v>0</v>
      </c>
      <c r="L57" s="118">
        <v>21</v>
      </c>
      <c r="M57" s="121">
        <v>1002</v>
      </c>
      <c r="N57" s="122">
        <v>433</v>
      </c>
      <c r="O57" s="123">
        <v>1772</v>
      </c>
      <c r="P57" s="165">
        <f t="shared" si="0"/>
        <v>0</v>
      </c>
      <c r="Q57" s="158">
        <f t="shared" si="1"/>
        <v>0</v>
      </c>
      <c r="R57" s="158">
        <f t="shared" si="2"/>
        <v>0</v>
      </c>
      <c r="S57" s="158">
        <f t="shared" si="3"/>
        <v>0.18181818181818182</v>
      </c>
      <c r="T57" s="158">
        <f t="shared" si="4"/>
        <v>0</v>
      </c>
      <c r="U57" s="158">
        <f t="shared" si="5"/>
        <v>0</v>
      </c>
      <c r="V57" s="159">
        <f t="shared" si="6"/>
        <v>0</v>
      </c>
      <c r="W57" s="167">
        <f t="shared" si="7"/>
        <v>0.05405405405405406</v>
      </c>
      <c r="X57" s="158">
        <v>0</v>
      </c>
      <c r="Y57" s="159">
        <v>0.5675675675675675</v>
      </c>
      <c r="Z57" s="500">
        <v>0.32</v>
      </c>
      <c r="AA57" s="206">
        <v>0.14</v>
      </c>
      <c r="AB57" s="207">
        <v>0.56</v>
      </c>
    </row>
    <row r="58" spans="1:28" s="129" customFormat="1" ht="13.5" customHeight="1">
      <c r="A58" s="635"/>
      <c r="B58" s="614">
        <v>53</v>
      </c>
      <c r="C58" s="610" t="s">
        <v>72</v>
      </c>
      <c r="D58" s="578" t="s">
        <v>72</v>
      </c>
      <c r="E58" s="578" t="s">
        <v>72</v>
      </c>
      <c r="F58" s="578" t="s">
        <v>72</v>
      </c>
      <c r="G58" s="578" t="s">
        <v>72</v>
      </c>
      <c r="H58" s="578" t="s">
        <v>72</v>
      </c>
      <c r="I58" s="579" t="s">
        <v>72</v>
      </c>
      <c r="J58" s="573" t="s">
        <v>72</v>
      </c>
      <c r="K58" s="461">
        <v>0</v>
      </c>
      <c r="L58" s="461" t="s">
        <v>71</v>
      </c>
      <c r="M58" s="584" t="s">
        <v>58</v>
      </c>
      <c r="N58" s="300">
        <v>276</v>
      </c>
      <c r="O58" s="475" t="s">
        <v>59</v>
      </c>
      <c r="P58" s="574" t="s">
        <v>58</v>
      </c>
      <c r="Q58" s="477" t="s">
        <v>58</v>
      </c>
      <c r="R58" s="477" t="s">
        <v>58</v>
      </c>
      <c r="S58" s="477" t="s">
        <v>58</v>
      </c>
      <c r="T58" s="477" t="s">
        <v>58</v>
      </c>
      <c r="U58" s="477" t="s">
        <v>58</v>
      </c>
      <c r="V58" s="478" t="s">
        <v>58</v>
      </c>
      <c r="W58" s="577" t="s">
        <v>58</v>
      </c>
      <c r="X58" s="477">
        <v>0</v>
      </c>
      <c r="Y58" s="478" t="s">
        <v>58</v>
      </c>
      <c r="Z58" s="585" t="s">
        <v>58</v>
      </c>
      <c r="AA58" s="576">
        <v>0.09</v>
      </c>
      <c r="AB58" s="462" t="s">
        <v>58</v>
      </c>
    </row>
    <row r="59" spans="1:28" s="129" customFormat="1" ht="15.75" customHeight="1">
      <c r="A59" s="655" t="s">
        <v>20</v>
      </c>
      <c r="B59" s="656"/>
      <c r="C59" s="611">
        <f>SUM(C6:C58)</f>
        <v>165</v>
      </c>
      <c r="D59" s="188">
        <f aca="true" t="shared" si="8" ref="D59:J59">SUM(D6:D58)</f>
        <v>802</v>
      </c>
      <c r="E59" s="188">
        <f t="shared" si="8"/>
        <v>828</v>
      </c>
      <c r="F59" s="188">
        <f t="shared" si="8"/>
        <v>633</v>
      </c>
      <c r="G59" s="188">
        <f t="shared" si="8"/>
        <v>317</v>
      </c>
      <c r="H59" s="188">
        <f t="shared" si="8"/>
        <v>197</v>
      </c>
      <c r="I59" s="189">
        <f t="shared" si="8"/>
        <v>226</v>
      </c>
      <c r="J59" s="7">
        <f t="shared" si="8"/>
        <v>3168</v>
      </c>
      <c r="K59" s="243">
        <v>113</v>
      </c>
      <c r="L59" s="244">
        <v>2060</v>
      </c>
      <c r="M59" s="434">
        <v>226952</v>
      </c>
      <c r="N59" s="234">
        <v>18097</v>
      </c>
      <c r="O59" s="233">
        <v>140093</v>
      </c>
      <c r="P59" s="235">
        <f>C59/3</f>
        <v>55</v>
      </c>
      <c r="Q59" s="10">
        <f>D59/6</f>
        <v>133.66666666666666</v>
      </c>
      <c r="R59" s="10">
        <f>E59/5</f>
        <v>165.6</v>
      </c>
      <c r="S59" s="10">
        <f>F59/11</f>
        <v>57.54545454545455</v>
      </c>
      <c r="T59" s="10">
        <f>G59/4</f>
        <v>79.25</v>
      </c>
      <c r="U59" s="10">
        <f>H59/4</f>
        <v>49.25</v>
      </c>
      <c r="V59" s="11">
        <f>I59/4</f>
        <v>56.5</v>
      </c>
      <c r="W59" s="433">
        <f>J59/37</f>
        <v>85.62162162162163</v>
      </c>
      <c r="X59" s="314">
        <v>3.0540540540540553</v>
      </c>
      <c r="Y59" s="315">
        <v>55.68393393393393</v>
      </c>
      <c r="Z59" s="433">
        <v>71.98</v>
      </c>
      <c r="AA59" s="245">
        <v>5.74</v>
      </c>
      <c r="AB59" s="246">
        <v>44.39</v>
      </c>
    </row>
    <row r="60" spans="10:28" ht="12">
      <c r="J60" s="4"/>
      <c r="Z60" s="508"/>
      <c r="AB60" s="247"/>
    </row>
    <row r="61" spans="2:28" s="248" customFormat="1" ht="17.25">
      <c r="B61" s="473"/>
      <c r="C61" s="249"/>
      <c r="D61" s="249"/>
      <c r="E61" s="249"/>
      <c r="F61" s="249"/>
      <c r="G61" s="249"/>
      <c r="H61" s="249"/>
      <c r="I61" s="249"/>
      <c r="J61" s="435"/>
      <c r="K61" s="249"/>
      <c r="L61" s="249"/>
      <c r="M61" s="435"/>
      <c r="N61" s="435"/>
      <c r="O61" s="435"/>
      <c r="P61" s="435"/>
      <c r="Q61" s="435"/>
      <c r="R61" s="435"/>
      <c r="S61" s="435"/>
      <c r="T61" s="435"/>
      <c r="U61" s="435"/>
      <c r="V61" s="435"/>
      <c r="W61" s="435"/>
      <c r="X61" s="435"/>
      <c r="Y61" s="435"/>
      <c r="Z61" s="435"/>
      <c r="AA61" s="249"/>
      <c r="AB61" s="249"/>
    </row>
    <row r="62" spans="2:28" s="248" customFormat="1" ht="17.25">
      <c r="B62" s="473"/>
      <c r="C62" s="249"/>
      <c r="D62" s="249"/>
      <c r="E62" s="249"/>
      <c r="F62" s="249"/>
      <c r="G62" s="249"/>
      <c r="H62" s="249"/>
      <c r="I62" s="249"/>
      <c r="J62" s="435"/>
      <c r="K62" s="249"/>
      <c r="L62" s="249"/>
      <c r="M62" s="435"/>
      <c r="N62" s="435"/>
      <c r="O62" s="435"/>
      <c r="P62" s="435"/>
      <c r="Q62" s="435"/>
      <c r="R62" s="435"/>
      <c r="S62" s="435"/>
      <c r="T62" s="435"/>
      <c r="U62" s="435"/>
      <c r="V62" s="435"/>
      <c r="W62" s="435"/>
      <c r="X62" s="435"/>
      <c r="Y62" s="435"/>
      <c r="Z62" s="435"/>
      <c r="AA62" s="249"/>
      <c r="AB62" s="249"/>
    </row>
    <row r="63" spans="2:28" s="248" customFormat="1" ht="17.25">
      <c r="B63" s="473"/>
      <c r="C63" s="249"/>
      <c r="D63" s="249"/>
      <c r="E63" s="249"/>
      <c r="F63" s="249"/>
      <c r="G63" s="249"/>
      <c r="H63" s="249"/>
      <c r="I63" s="249"/>
      <c r="J63" s="435"/>
      <c r="K63" s="249"/>
      <c r="L63" s="249"/>
      <c r="M63" s="435"/>
      <c r="N63" s="435"/>
      <c r="O63" s="435"/>
      <c r="P63" s="435"/>
      <c r="Q63" s="435"/>
      <c r="R63" s="435"/>
      <c r="S63" s="435"/>
      <c r="T63" s="435"/>
      <c r="U63" s="435"/>
      <c r="V63" s="435"/>
      <c r="W63" s="435"/>
      <c r="X63" s="435"/>
      <c r="Y63" s="435"/>
      <c r="Z63" s="435"/>
      <c r="AA63" s="249"/>
      <c r="AB63" s="249"/>
    </row>
    <row r="64" spans="2:28" s="248" customFormat="1" ht="17.25">
      <c r="B64" s="473"/>
      <c r="C64" s="249"/>
      <c r="D64" s="249"/>
      <c r="E64" s="249"/>
      <c r="F64" s="249"/>
      <c r="G64" s="249"/>
      <c r="H64" s="249"/>
      <c r="I64" s="249"/>
      <c r="J64" s="435"/>
      <c r="K64" s="249"/>
      <c r="L64" s="249"/>
      <c r="M64" s="435"/>
      <c r="N64" s="435"/>
      <c r="O64" s="435"/>
      <c r="P64" s="435"/>
      <c r="Q64" s="435"/>
      <c r="R64" s="435"/>
      <c r="S64" s="435"/>
      <c r="T64" s="435"/>
      <c r="U64" s="435"/>
      <c r="V64" s="435"/>
      <c r="W64" s="435"/>
      <c r="X64" s="435"/>
      <c r="Y64" s="435"/>
      <c r="Z64" s="435"/>
      <c r="AA64" s="249"/>
      <c r="AB64" s="249"/>
    </row>
  </sheetData>
  <sheetProtection/>
  <mergeCells count="33">
    <mergeCell ref="A23:A26"/>
    <mergeCell ref="A45:A48"/>
    <mergeCell ref="A40:A44"/>
    <mergeCell ref="A36:A39"/>
    <mergeCell ref="A31:A35"/>
    <mergeCell ref="A49:A52"/>
    <mergeCell ref="A59:B59"/>
    <mergeCell ref="L4:L5"/>
    <mergeCell ref="X4:X5"/>
    <mergeCell ref="J4:J5"/>
    <mergeCell ref="K4:K5"/>
    <mergeCell ref="W4:W5"/>
    <mergeCell ref="A18:A22"/>
    <mergeCell ref="A14:A17"/>
    <mergeCell ref="A10:A13"/>
    <mergeCell ref="A6:A9"/>
    <mergeCell ref="P2:AB2"/>
    <mergeCell ref="C2:O2"/>
    <mergeCell ref="C3:I3"/>
    <mergeCell ref="J3:L3"/>
    <mergeCell ref="P3:V3"/>
    <mergeCell ref="W3:Y3"/>
    <mergeCell ref="M3:O3"/>
    <mergeCell ref="A53:A58"/>
    <mergeCell ref="Z4:Z5"/>
    <mergeCell ref="Z3:AB3"/>
    <mergeCell ref="AB4:AB5"/>
    <mergeCell ref="AA4:AA5"/>
    <mergeCell ref="M4:M5"/>
    <mergeCell ref="O4:O5"/>
    <mergeCell ref="N4:N5"/>
    <mergeCell ref="Y4:Y5"/>
    <mergeCell ref="A27:A30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6" r:id="rId1"/>
  <ignoredErrors>
    <ignoredError sqref="K4:Z5 J4" formulaRange="1"/>
    <ignoredError sqref="S11:W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showGridLines="0" showZeros="0" zoomScalePageLayoutView="0" workbookViewId="0" topLeftCell="A1">
      <pane xSplit="2" ySplit="5" topLeftCell="C6" activePane="bottomRight" state="frozen"/>
      <selection pane="topLeft" activeCell="M67" sqref="M67"/>
      <selection pane="topRight" activeCell="M67" sqref="M67"/>
      <selection pane="bottomLeft" activeCell="M67" sqref="M67"/>
      <selection pane="bottomRight" activeCell="A1" sqref="A1"/>
    </sheetView>
  </sheetViews>
  <sheetFormatPr defaultColWidth="9.00390625" defaultRowHeight="13.5"/>
  <cols>
    <col min="1" max="1" width="3.625" style="195" customWidth="1"/>
    <col min="2" max="2" width="4.625" style="56" customWidth="1"/>
    <col min="3" max="9" width="6.75390625" style="196" customWidth="1"/>
    <col min="10" max="10" width="7.375" style="5" customWidth="1"/>
    <col min="11" max="12" width="7.375" style="196" customWidth="1"/>
    <col min="13" max="15" width="8.875" style="5" customWidth="1"/>
    <col min="16" max="22" width="7.75390625" style="5" customWidth="1"/>
    <col min="23" max="26" width="7.875" style="5" customWidth="1"/>
    <col min="27" max="28" width="7.875" style="196" customWidth="1"/>
    <col min="29" max="16384" width="9.00390625" style="195" customWidth="1"/>
  </cols>
  <sheetData>
    <row r="1" spans="1:28" s="102" customFormat="1" ht="24.75" customHeight="1">
      <c r="A1" s="100" t="s">
        <v>25</v>
      </c>
      <c r="B1" s="252"/>
      <c r="C1" s="101"/>
      <c r="D1" s="101"/>
      <c r="E1" s="101"/>
      <c r="F1" s="101"/>
      <c r="G1" s="101"/>
      <c r="H1" s="101"/>
      <c r="I1" s="101"/>
      <c r="J1" s="1"/>
      <c r="K1" s="101"/>
      <c r="L1" s="10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01"/>
      <c r="AB1" s="101"/>
    </row>
    <row r="2" spans="1:28" s="104" customFormat="1" ht="18" customHeight="1">
      <c r="A2" s="103"/>
      <c r="B2" s="467"/>
      <c r="C2" s="639" t="s">
        <v>16</v>
      </c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61"/>
      <c r="P2" s="636" t="s">
        <v>46</v>
      </c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60"/>
    </row>
    <row r="3" spans="1:28" s="104" customFormat="1" ht="18" customHeight="1">
      <c r="A3" s="105"/>
      <c r="B3" s="468"/>
      <c r="C3" s="640" t="str">
        <f>'（参考）インフルエンザ【2021年】'!C3:I3</f>
        <v>2021年　保健所別</v>
      </c>
      <c r="D3" s="641"/>
      <c r="E3" s="641"/>
      <c r="F3" s="641"/>
      <c r="G3" s="641"/>
      <c r="H3" s="641"/>
      <c r="I3" s="662"/>
      <c r="J3" s="642" t="s">
        <v>13</v>
      </c>
      <c r="K3" s="663"/>
      <c r="L3" s="664"/>
      <c r="M3" s="647" t="s">
        <v>19</v>
      </c>
      <c r="N3" s="648"/>
      <c r="O3" s="668"/>
      <c r="P3" s="665" t="str">
        <f>'（参考）インフルエンザ【2021年】'!P3:V3</f>
        <v>2021年　保健所別</v>
      </c>
      <c r="Q3" s="666"/>
      <c r="R3" s="666"/>
      <c r="S3" s="666"/>
      <c r="T3" s="666"/>
      <c r="U3" s="666"/>
      <c r="V3" s="667"/>
      <c r="W3" s="652" t="s">
        <v>17</v>
      </c>
      <c r="X3" s="653"/>
      <c r="Y3" s="654"/>
      <c r="Z3" s="652" t="s">
        <v>18</v>
      </c>
      <c r="AA3" s="653"/>
      <c r="AB3" s="654"/>
    </row>
    <row r="4" spans="1:28" s="104" customFormat="1" ht="6.75" customHeight="1">
      <c r="A4" s="255"/>
      <c r="B4" s="256"/>
      <c r="C4" s="106"/>
      <c r="D4" s="107"/>
      <c r="E4" s="107"/>
      <c r="F4" s="107"/>
      <c r="G4" s="107"/>
      <c r="H4" s="107"/>
      <c r="I4" s="108"/>
      <c r="J4" s="626">
        <f>'（参考）インフルエンザ【2021年】'!J4:J5</f>
        <v>2021</v>
      </c>
      <c r="K4" s="630">
        <f>'（参考）インフルエンザ【2021年】'!K4:K5</f>
        <v>2020</v>
      </c>
      <c r="L4" s="624">
        <f>'（参考）インフルエンザ【2021年】'!L4:L5</f>
        <v>2019</v>
      </c>
      <c r="M4" s="626">
        <f>'（参考）インフルエンザ【2021年】'!M4:M5</f>
        <v>2021</v>
      </c>
      <c r="N4" s="650">
        <f>'（参考）インフルエンザ【2021年】'!N4:N5</f>
        <v>2020</v>
      </c>
      <c r="O4" s="657">
        <f>'（参考）インフルエンザ【2021年】'!O4:O5</f>
        <v>2019</v>
      </c>
      <c r="P4" s="260"/>
      <c r="Q4" s="72"/>
      <c r="R4" s="72"/>
      <c r="S4" s="72"/>
      <c r="T4" s="72"/>
      <c r="U4" s="72"/>
      <c r="V4" s="71"/>
      <c r="W4" s="626">
        <f>'（参考）インフルエンザ【2021年】'!W4:W5</f>
        <v>2021</v>
      </c>
      <c r="X4" s="650">
        <f>'（参考）インフルエンザ【2021年】'!X4:X5</f>
        <v>2020</v>
      </c>
      <c r="Y4" s="669">
        <f>'（参考）インフルエンザ【2021年】'!Y4:Y5</f>
        <v>2019</v>
      </c>
      <c r="Z4" s="626">
        <f>'（参考）インフルエンザ【2021年】'!Z4:Z5</f>
        <v>2021</v>
      </c>
      <c r="AA4" s="630">
        <f>'（参考）インフルエンザ【2021年】'!AA4:AA5</f>
        <v>2020</v>
      </c>
      <c r="AB4" s="624">
        <f>'（参考）インフルエンザ【2021年】'!AB4:AB5</f>
        <v>2019</v>
      </c>
    </row>
    <row r="5" spans="1:28" s="116" customFormat="1" ht="61.5" customHeight="1">
      <c r="A5" s="261" t="s">
        <v>14</v>
      </c>
      <c r="B5" s="262" t="s">
        <v>15</v>
      </c>
      <c r="C5" s="111" t="s">
        <v>40</v>
      </c>
      <c r="D5" s="112" t="s">
        <v>41</v>
      </c>
      <c r="E5" s="112" t="s">
        <v>42</v>
      </c>
      <c r="F5" s="112" t="s">
        <v>12</v>
      </c>
      <c r="G5" s="112" t="s">
        <v>51</v>
      </c>
      <c r="H5" s="112" t="s">
        <v>43</v>
      </c>
      <c r="I5" s="113" t="s">
        <v>44</v>
      </c>
      <c r="J5" s="627"/>
      <c r="K5" s="631"/>
      <c r="L5" s="625"/>
      <c r="M5" s="627"/>
      <c r="N5" s="651"/>
      <c r="O5" s="658"/>
      <c r="P5" s="265" t="s">
        <v>40</v>
      </c>
      <c r="Q5" s="57" t="s">
        <v>41</v>
      </c>
      <c r="R5" s="57" t="s">
        <v>42</v>
      </c>
      <c r="S5" s="57" t="s">
        <v>12</v>
      </c>
      <c r="T5" s="57" t="s">
        <v>51</v>
      </c>
      <c r="U5" s="57" t="s">
        <v>43</v>
      </c>
      <c r="V5" s="264" t="s">
        <v>44</v>
      </c>
      <c r="W5" s="627"/>
      <c r="X5" s="651"/>
      <c r="Y5" s="670"/>
      <c r="Z5" s="627"/>
      <c r="AA5" s="631"/>
      <c r="AB5" s="625"/>
    </row>
    <row r="6" spans="1:28" s="130" customFormat="1" ht="13.5" customHeight="1">
      <c r="A6" s="615">
        <v>1</v>
      </c>
      <c r="B6" s="458">
        <v>1</v>
      </c>
      <c r="C6" s="526">
        <v>0</v>
      </c>
      <c r="D6" s="527">
        <v>0</v>
      </c>
      <c r="E6" s="527">
        <v>6</v>
      </c>
      <c r="F6" s="527">
        <v>4</v>
      </c>
      <c r="G6" s="527">
        <v>1</v>
      </c>
      <c r="H6" s="527">
        <v>0</v>
      </c>
      <c r="I6" s="528">
        <v>1</v>
      </c>
      <c r="J6" s="64">
        <v>12</v>
      </c>
      <c r="K6" s="198">
        <v>8</v>
      </c>
      <c r="L6" s="198">
        <v>9</v>
      </c>
      <c r="M6" s="498">
        <v>835</v>
      </c>
      <c r="N6" s="413">
        <v>660</v>
      </c>
      <c r="O6" s="414">
        <v>730</v>
      </c>
      <c r="P6" s="415">
        <f>C6/3</f>
        <v>0</v>
      </c>
      <c r="Q6" s="416">
        <f>D6/6</f>
        <v>0</v>
      </c>
      <c r="R6" s="416">
        <f>E6/5</f>
        <v>1.2</v>
      </c>
      <c r="S6" s="416">
        <f>F6/11</f>
        <v>0.36363636363636365</v>
      </c>
      <c r="T6" s="416">
        <f>G6/4</f>
        <v>0.25</v>
      </c>
      <c r="U6" s="416">
        <f>H6/4</f>
        <v>0</v>
      </c>
      <c r="V6" s="499">
        <f>I6/4</f>
        <v>0.25</v>
      </c>
      <c r="W6" s="430">
        <f>J6/37</f>
        <v>0.32432432432432434</v>
      </c>
      <c r="X6" s="416">
        <v>0.21621621621621623</v>
      </c>
      <c r="Y6" s="166">
        <v>0.24324324324324326</v>
      </c>
      <c r="Z6" s="2">
        <v>0.27</v>
      </c>
      <c r="AA6" s="203">
        <v>0.22</v>
      </c>
      <c r="AB6" s="204">
        <v>0.24</v>
      </c>
    </row>
    <row r="7" spans="1:28" s="130" customFormat="1" ht="13.5" customHeight="1">
      <c r="A7" s="616"/>
      <c r="B7" s="454">
        <v>2</v>
      </c>
      <c r="C7" s="529">
        <v>0</v>
      </c>
      <c r="D7" s="530">
        <v>0</v>
      </c>
      <c r="E7" s="530">
        <v>5</v>
      </c>
      <c r="F7" s="530">
        <v>4</v>
      </c>
      <c r="G7" s="530">
        <v>1</v>
      </c>
      <c r="H7" s="530">
        <v>0</v>
      </c>
      <c r="I7" s="531">
        <v>0</v>
      </c>
      <c r="J7" s="419">
        <v>10</v>
      </c>
      <c r="K7" s="142">
        <v>13</v>
      </c>
      <c r="L7" s="142">
        <v>22</v>
      </c>
      <c r="M7" s="121">
        <v>497</v>
      </c>
      <c r="N7" s="122">
        <v>1656</v>
      </c>
      <c r="O7" s="123">
        <v>1342</v>
      </c>
      <c r="P7" s="165">
        <f aca="true" t="shared" si="0" ref="P7:P56">C7/3</f>
        <v>0</v>
      </c>
      <c r="Q7" s="158">
        <f aca="true" t="shared" si="1" ref="Q7:Q56">D7/6</f>
        <v>0</v>
      </c>
      <c r="R7" s="158">
        <f aca="true" t="shared" si="2" ref="R7:R56">E7/5</f>
        <v>1</v>
      </c>
      <c r="S7" s="158">
        <f aca="true" t="shared" si="3" ref="S7:S56">F7/11</f>
        <v>0.36363636363636365</v>
      </c>
      <c r="T7" s="158">
        <f aca="true" t="shared" si="4" ref="T7:T56">G7/4</f>
        <v>0.25</v>
      </c>
      <c r="U7" s="158">
        <f aca="true" t="shared" si="5" ref="U7:U56">H7/4</f>
        <v>0</v>
      </c>
      <c r="V7" s="168">
        <f aca="true" t="shared" si="6" ref="V7:V56">I7/4</f>
        <v>0</v>
      </c>
      <c r="W7" s="167">
        <f aca="true" t="shared" si="7" ref="W7:W56">J7/37</f>
        <v>0.2702702702702703</v>
      </c>
      <c r="X7" s="158">
        <v>0.35135135135135137</v>
      </c>
      <c r="Y7" s="159">
        <v>0.5945945945945946</v>
      </c>
      <c r="Z7" s="500">
        <v>0.16</v>
      </c>
      <c r="AA7" s="206">
        <v>0.52</v>
      </c>
      <c r="AB7" s="207">
        <v>0.42</v>
      </c>
    </row>
    <row r="8" spans="1:28" s="130" customFormat="1" ht="13.5" customHeight="1">
      <c r="A8" s="616"/>
      <c r="B8" s="454">
        <v>3</v>
      </c>
      <c r="C8" s="529">
        <v>0</v>
      </c>
      <c r="D8" s="530">
        <v>0</v>
      </c>
      <c r="E8" s="530">
        <v>4</v>
      </c>
      <c r="F8" s="530">
        <v>4</v>
      </c>
      <c r="G8" s="530">
        <v>0</v>
      </c>
      <c r="H8" s="530">
        <v>0</v>
      </c>
      <c r="I8" s="531">
        <v>0</v>
      </c>
      <c r="J8" s="419">
        <v>8</v>
      </c>
      <c r="K8" s="142">
        <v>8</v>
      </c>
      <c r="L8" s="142">
        <v>11</v>
      </c>
      <c r="M8" s="121">
        <v>733</v>
      </c>
      <c r="N8" s="122">
        <v>1063</v>
      </c>
      <c r="O8" s="123">
        <v>853</v>
      </c>
      <c r="P8" s="165">
        <f t="shared" si="0"/>
        <v>0</v>
      </c>
      <c r="Q8" s="158">
        <f t="shared" si="1"/>
        <v>0</v>
      </c>
      <c r="R8" s="158">
        <f t="shared" si="2"/>
        <v>0.8</v>
      </c>
      <c r="S8" s="158">
        <f t="shared" si="3"/>
        <v>0.36363636363636365</v>
      </c>
      <c r="T8" s="158">
        <f t="shared" si="4"/>
        <v>0</v>
      </c>
      <c r="U8" s="158">
        <f t="shared" si="5"/>
        <v>0</v>
      </c>
      <c r="V8" s="168">
        <f t="shared" si="6"/>
        <v>0</v>
      </c>
      <c r="W8" s="167">
        <f t="shared" si="7"/>
        <v>0.21621621621621623</v>
      </c>
      <c r="X8" s="158">
        <v>0.21621621621621623</v>
      </c>
      <c r="Y8" s="159">
        <v>0.2972972972972973</v>
      </c>
      <c r="Z8" s="500">
        <v>0.23</v>
      </c>
      <c r="AA8" s="206">
        <v>0.33</v>
      </c>
      <c r="AB8" s="207">
        <v>0.27</v>
      </c>
    </row>
    <row r="9" spans="1:28" s="130" customFormat="1" ht="13.5" customHeight="1">
      <c r="A9" s="616"/>
      <c r="B9" s="454">
        <v>4</v>
      </c>
      <c r="C9" s="529">
        <v>0</v>
      </c>
      <c r="D9" s="530">
        <v>2</v>
      </c>
      <c r="E9" s="530">
        <v>5</v>
      </c>
      <c r="F9" s="530">
        <v>1</v>
      </c>
      <c r="G9" s="530">
        <v>0</v>
      </c>
      <c r="H9" s="530">
        <v>0</v>
      </c>
      <c r="I9" s="531">
        <v>0</v>
      </c>
      <c r="J9" s="419">
        <v>8</v>
      </c>
      <c r="K9" s="142">
        <v>10</v>
      </c>
      <c r="L9" s="142">
        <v>16</v>
      </c>
      <c r="M9" s="121">
        <v>686</v>
      </c>
      <c r="N9" s="122">
        <v>1307</v>
      </c>
      <c r="O9" s="123">
        <v>1010</v>
      </c>
      <c r="P9" s="165">
        <f t="shared" si="0"/>
        <v>0</v>
      </c>
      <c r="Q9" s="158">
        <f t="shared" si="1"/>
        <v>0.3333333333333333</v>
      </c>
      <c r="R9" s="158">
        <f t="shared" si="2"/>
        <v>1</v>
      </c>
      <c r="S9" s="158">
        <f t="shared" si="3"/>
        <v>0.09090909090909091</v>
      </c>
      <c r="T9" s="158">
        <f t="shared" si="4"/>
        <v>0</v>
      </c>
      <c r="U9" s="158">
        <f t="shared" si="5"/>
        <v>0</v>
      </c>
      <c r="V9" s="168">
        <f t="shared" si="6"/>
        <v>0</v>
      </c>
      <c r="W9" s="167">
        <f t="shared" si="7"/>
        <v>0.21621621621621623</v>
      </c>
      <c r="X9" s="158">
        <v>0.2702702702702703</v>
      </c>
      <c r="Y9" s="159">
        <v>0.43243243243243246</v>
      </c>
      <c r="Z9" s="500">
        <v>0.22</v>
      </c>
      <c r="AA9" s="206">
        <v>0.41</v>
      </c>
      <c r="AB9" s="207">
        <v>0.32</v>
      </c>
    </row>
    <row r="10" spans="1:28" s="129" customFormat="1" ht="13.5" customHeight="1">
      <c r="A10" s="618">
        <v>2</v>
      </c>
      <c r="B10" s="472">
        <v>5</v>
      </c>
      <c r="C10" s="535">
        <v>1</v>
      </c>
      <c r="D10" s="536">
        <v>2</v>
      </c>
      <c r="E10" s="536">
        <v>1</v>
      </c>
      <c r="F10" s="536">
        <v>8</v>
      </c>
      <c r="G10" s="536">
        <v>0</v>
      </c>
      <c r="H10" s="536">
        <v>0</v>
      </c>
      <c r="I10" s="537">
        <v>1</v>
      </c>
      <c r="J10" s="428">
        <v>13</v>
      </c>
      <c r="K10" s="176">
        <v>10</v>
      </c>
      <c r="L10" s="177">
        <v>12</v>
      </c>
      <c r="M10" s="152">
        <v>754</v>
      </c>
      <c r="N10" s="153">
        <v>1239</v>
      </c>
      <c r="O10" s="556">
        <v>907</v>
      </c>
      <c r="P10" s="172">
        <f t="shared" si="0"/>
        <v>0.3333333333333333</v>
      </c>
      <c r="Q10" s="173">
        <f t="shared" si="1"/>
        <v>0.3333333333333333</v>
      </c>
      <c r="R10" s="173">
        <f t="shared" si="2"/>
        <v>0.2</v>
      </c>
      <c r="S10" s="173">
        <f t="shared" si="3"/>
        <v>0.7272727272727273</v>
      </c>
      <c r="T10" s="173">
        <f t="shared" si="4"/>
        <v>0</v>
      </c>
      <c r="U10" s="173">
        <f t="shared" si="5"/>
        <v>0</v>
      </c>
      <c r="V10" s="174">
        <f t="shared" si="6"/>
        <v>0.25</v>
      </c>
      <c r="W10" s="178">
        <f t="shared" si="7"/>
        <v>0.35135135135135137</v>
      </c>
      <c r="X10" s="173">
        <v>0.2702702702702703</v>
      </c>
      <c r="Y10" s="179">
        <v>0.32432432432432434</v>
      </c>
      <c r="Z10" s="502">
        <v>0.24</v>
      </c>
      <c r="AA10" s="156">
        <v>0.39</v>
      </c>
      <c r="AB10" s="250">
        <v>0.29</v>
      </c>
    </row>
    <row r="11" spans="1:28" s="129" customFormat="1" ht="13.5" customHeight="1">
      <c r="A11" s="616"/>
      <c r="B11" s="454">
        <v>6</v>
      </c>
      <c r="C11" s="529">
        <v>0</v>
      </c>
      <c r="D11" s="530">
        <v>0</v>
      </c>
      <c r="E11" s="530">
        <v>4</v>
      </c>
      <c r="F11" s="530">
        <v>2</v>
      </c>
      <c r="G11" s="530">
        <v>1</v>
      </c>
      <c r="H11" s="530">
        <v>0</v>
      </c>
      <c r="I11" s="531">
        <v>1</v>
      </c>
      <c r="J11" s="419">
        <v>8</v>
      </c>
      <c r="K11" s="118">
        <v>20</v>
      </c>
      <c r="L11" s="119">
        <v>9</v>
      </c>
      <c r="M11" s="121">
        <v>638</v>
      </c>
      <c r="N11" s="122">
        <v>1437</v>
      </c>
      <c r="O11" s="123">
        <v>1050</v>
      </c>
      <c r="P11" s="165">
        <f t="shared" si="0"/>
        <v>0</v>
      </c>
      <c r="Q11" s="158">
        <f t="shared" si="1"/>
        <v>0</v>
      </c>
      <c r="R11" s="158">
        <f t="shared" si="2"/>
        <v>0.8</v>
      </c>
      <c r="S11" s="158">
        <f>F11/10</f>
        <v>0.2</v>
      </c>
      <c r="T11" s="158">
        <f t="shared" si="4"/>
        <v>0.25</v>
      </c>
      <c r="U11" s="158">
        <f t="shared" si="5"/>
        <v>0</v>
      </c>
      <c r="V11" s="168">
        <f t="shared" si="6"/>
        <v>0.25</v>
      </c>
      <c r="W11" s="167">
        <f>J11/36</f>
        <v>0.2222222222222222</v>
      </c>
      <c r="X11" s="158">
        <v>0.5405405405405406</v>
      </c>
      <c r="Y11" s="168">
        <v>0.24324324324324326</v>
      </c>
      <c r="Z11" s="500">
        <v>0.2</v>
      </c>
      <c r="AA11" s="225">
        <v>0.45</v>
      </c>
      <c r="AB11" s="210">
        <v>0.33</v>
      </c>
    </row>
    <row r="12" spans="1:28" s="129" customFormat="1" ht="13.5" customHeight="1">
      <c r="A12" s="616"/>
      <c r="B12" s="454">
        <v>7</v>
      </c>
      <c r="C12" s="529">
        <v>0</v>
      </c>
      <c r="D12" s="530">
        <v>1</v>
      </c>
      <c r="E12" s="530">
        <v>3</v>
      </c>
      <c r="F12" s="530">
        <v>2</v>
      </c>
      <c r="G12" s="530">
        <v>0</v>
      </c>
      <c r="H12" s="530">
        <v>0</v>
      </c>
      <c r="I12" s="531">
        <v>3</v>
      </c>
      <c r="J12" s="419">
        <v>9</v>
      </c>
      <c r="K12" s="118">
        <v>5</v>
      </c>
      <c r="L12" s="119">
        <v>6</v>
      </c>
      <c r="M12" s="121">
        <v>627</v>
      </c>
      <c r="N12" s="122">
        <v>1198</v>
      </c>
      <c r="O12" s="123">
        <v>959</v>
      </c>
      <c r="P12" s="165">
        <f t="shared" si="0"/>
        <v>0</v>
      </c>
      <c r="Q12" s="158">
        <f t="shared" si="1"/>
        <v>0.16666666666666666</v>
      </c>
      <c r="R12" s="158">
        <f t="shared" si="2"/>
        <v>0.6</v>
      </c>
      <c r="S12" s="158">
        <f t="shared" si="3"/>
        <v>0.18181818181818182</v>
      </c>
      <c r="T12" s="158">
        <f t="shared" si="4"/>
        <v>0</v>
      </c>
      <c r="U12" s="158">
        <f t="shared" si="5"/>
        <v>0</v>
      </c>
      <c r="V12" s="168">
        <f t="shared" si="6"/>
        <v>0.75</v>
      </c>
      <c r="W12" s="167">
        <f t="shared" si="7"/>
        <v>0.24324324324324326</v>
      </c>
      <c r="X12" s="158">
        <v>0.13513513513513514</v>
      </c>
      <c r="Y12" s="159">
        <v>0.16216216216216217</v>
      </c>
      <c r="Z12" s="500">
        <v>0.2</v>
      </c>
      <c r="AA12" s="127">
        <v>0.38</v>
      </c>
      <c r="AB12" s="210">
        <v>0.3</v>
      </c>
    </row>
    <row r="13" spans="1:28" s="129" customFormat="1" ht="13.5" customHeight="1">
      <c r="A13" s="617"/>
      <c r="B13" s="456">
        <v>8</v>
      </c>
      <c r="C13" s="532">
        <v>1</v>
      </c>
      <c r="D13" s="533">
        <v>0</v>
      </c>
      <c r="E13" s="533">
        <v>1</v>
      </c>
      <c r="F13" s="533">
        <v>1</v>
      </c>
      <c r="G13" s="533">
        <v>0</v>
      </c>
      <c r="H13" s="533">
        <v>0</v>
      </c>
      <c r="I13" s="534">
        <v>1</v>
      </c>
      <c r="J13" s="422">
        <v>4</v>
      </c>
      <c r="K13" s="133">
        <v>7</v>
      </c>
      <c r="L13" s="134">
        <v>5</v>
      </c>
      <c r="M13" s="135">
        <v>508</v>
      </c>
      <c r="N13" s="136">
        <v>1243</v>
      </c>
      <c r="O13" s="137">
        <v>968</v>
      </c>
      <c r="P13" s="169">
        <f t="shared" si="0"/>
        <v>0.3333333333333333</v>
      </c>
      <c r="Q13" s="161">
        <f t="shared" si="1"/>
        <v>0</v>
      </c>
      <c r="R13" s="161">
        <f t="shared" si="2"/>
        <v>0.2</v>
      </c>
      <c r="S13" s="161">
        <f t="shared" si="3"/>
        <v>0.09090909090909091</v>
      </c>
      <c r="T13" s="161">
        <f t="shared" si="4"/>
        <v>0</v>
      </c>
      <c r="U13" s="161">
        <f t="shared" si="5"/>
        <v>0</v>
      </c>
      <c r="V13" s="170">
        <f t="shared" si="6"/>
        <v>0.25</v>
      </c>
      <c r="W13" s="171">
        <f t="shared" si="7"/>
        <v>0.10810810810810811</v>
      </c>
      <c r="X13" s="161">
        <v>0.1891891891891892</v>
      </c>
      <c r="Y13" s="162">
        <v>0.13513513513513514</v>
      </c>
      <c r="Z13" s="501">
        <v>0.16</v>
      </c>
      <c r="AA13" s="140">
        <v>0.39</v>
      </c>
      <c r="AB13" s="212">
        <v>0.3</v>
      </c>
    </row>
    <row r="14" spans="1:28" s="129" customFormat="1" ht="13.5" customHeight="1">
      <c r="A14" s="616">
        <v>3</v>
      </c>
      <c r="B14" s="454">
        <v>9</v>
      </c>
      <c r="C14" s="529">
        <v>0</v>
      </c>
      <c r="D14" s="530">
        <v>0</v>
      </c>
      <c r="E14" s="530">
        <v>2</v>
      </c>
      <c r="F14" s="530">
        <v>3</v>
      </c>
      <c r="G14" s="530">
        <v>0</v>
      </c>
      <c r="H14" s="530">
        <v>0</v>
      </c>
      <c r="I14" s="539">
        <v>0</v>
      </c>
      <c r="J14" s="419">
        <v>5</v>
      </c>
      <c r="K14" s="118">
        <v>6</v>
      </c>
      <c r="L14" s="119">
        <v>14</v>
      </c>
      <c r="M14" s="121">
        <v>531</v>
      </c>
      <c r="N14" s="122">
        <v>1047</v>
      </c>
      <c r="O14" s="290">
        <v>1052</v>
      </c>
      <c r="P14" s="165">
        <f t="shared" si="0"/>
        <v>0</v>
      </c>
      <c r="Q14" s="158">
        <f t="shared" si="1"/>
        <v>0</v>
      </c>
      <c r="R14" s="158">
        <f t="shared" si="2"/>
        <v>0.4</v>
      </c>
      <c r="S14" s="158">
        <f t="shared" si="3"/>
        <v>0.2727272727272727</v>
      </c>
      <c r="T14" s="158">
        <f t="shared" si="4"/>
        <v>0</v>
      </c>
      <c r="U14" s="158">
        <f t="shared" si="5"/>
        <v>0</v>
      </c>
      <c r="V14" s="159">
        <f t="shared" si="6"/>
        <v>0</v>
      </c>
      <c r="W14" s="167">
        <f t="shared" si="7"/>
        <v>0.13513513513513514</v>
      </c>
      <c r="X14" s="158">
        <v>0.16216216216216217</v>
      </c>
      <c r="Y14" s="168">
        <v>0.3783783783783784</v>
      </c>
      <c r="Z14" s="500">
        <v>0.17</v>
      </c>
      <c r="AA14" s="127">
        <v>0.33</v>
      </c>
      <c r="AB14" s="210">
        <v>0.33</v>
      </c>
    </row>
    <row r="15" spans="1:28" s="129" customFormat="1" ht="13.5" customHeight="1">
      <c r="A15" s="616"/>
      <c r="B15" s="459">
        <v>10</v>
      </c>
      <c r="C15" s="529">
        <v>0</v>
      </c>
      <c r="D15" s="530">
        <v>3</v>
      </c>
      <c r="E15" s="530">
        <v>2</v>
      </c>
      <c r="F15" s="530">
        <v>2</v>
      </c>
      <c r="G15" s="530">
        <v>2</v>
      </c>
      <c r="H15" s="530">
        <v>0</v>
      </c>
      <c r="I15" s="531">
        <v>1</v>
      </c>
      <c r="J15" s="419">
        <v>10</v>
      </c>
      <c r="K15" s="118">
        <v>3</v>
      </c>
      <c r="L15" s="408">
        <v>12</v>
      </c>
      <c r="M15" s="121">
        <v>475</v>
      </c>
      <c r="N15" s="157">
        <v>1067</v>
      </c>
      <c r="O15" s="123">
        <v>1031</v>
      </c>
      <c r="P15" s="165">
        <f t="shared" si="0"/>
        <v>0</v>
      </c>
      <c r="Q15" s="158">
        <f t="shared" si="1"/>
        <v>0.5</v>
      </c>
      <c r="R15" s="158">
        <f t="shared" si="2"/>
        <v>0.4</v>
      </c>
      <c r="S15" s="158">
        <f t="shared" si="3"/>
        <v>0.18181818181818182</v>
      </c>
      <c r="T15" s="158">
        <f t="shared" si="4"/>
        <v>0.5</v>
      </c>
      <c r="U15" s="158">
        <f t="shared" si="5"/>
        <v>0</v>
      </c>
      <c r="V15" s="168">
        <f t="shared" si="6"/>
        <v>0.25</v>
      </c>
      <c r="W15" s="167">
        <f t="shared" si="7"/>
        <v>0.2702702702702703</v>
      </c>
      <c r="X15" s="158">
        <v>0.08108108108108109</v>
      </c>
      <c r="Y15" s="159">
        <v>0.32432432432432434</v>
      </c>
      <c r="Z15" s="500">
        <v>0.15</v>
      </c>
      <c r="AA15" s="225">
        <v>0.34</v>
      </c>
      <c r="AB15" s="210">
        <v>0.32</v>
      </c>
    </row>
    <row r="16" spans="1:28" s="129" customFormat="1" ht="13.5" customHeight="1">
      <c r="A16" s="616"/>
      <c r="B16" s="454">
        <v>11</v>
      </c>
      <c r="C16" s="529">
        <v>0</v>
      </c>
      <c r="D16" s="530">
        <v>0</v>
      </c>
      <c r="E16" s="530">
        <v>4</v>
      </c>
      <c r="F16" s="530">
        <v>1</v>
      </c>
      <c r="G16" s="530">
        <v>0</v>
      </c>
      <c r="H16" s="530">
        <v>0</v>
      </c>
      <c r="I16" s="531">
        <v>0</v>
      </c>
      <c r="J16" s="419">
        <v>5</v>
      </c>
      <c r="K16" s="118">
        <v>6</v>
      </c>
      <c r="L16" s="119">
        <v>9</v>
      </c>
      <c r="M16" s="121">
        <v>486</v>
      </c>
      <c r="N16" s="122">
        <v>949</v>
      </c>
      <c r="O16" s="123">
        <v>1177</v>
      </c>
      <c r="P16" s="165">
        <f t="shared" si="0"/>
        <v>0</v>
      </c>
      <c r="Q16" s="158">
        <f t="shared" si="1"/>
        <v>0</v>
      </c>
      <c r="R16" s="158">
        <f t="shared" si="2"/>
        <v>0.8</v>
      </c>
      <c r="S16" s="158">
        <f t="shared" si="3"/>
        <v>0.09090909090909091</v>
      </c>
      <c r="T16" s="158">
        <f t="shared" si="4"/>
        <v>0</v>
      </c>
      <c r="U16" s="158">
        <f t="shared" si="5"/>
        <v>0</v>
      </c>
      <c r="V16" s="159">
        <f t="shared" si="6"/>
        <v>0</v>
      </c>
      <c r="W16" s="167">
        <f t="shared" si="7"/>
        <v>0.13513513513513514</v>
      </c>
      <c r="X16" s="158">
        <v>0.16216216216216217</v>
      </c>
      <c r="Y16" s="159">
        <v>0.24324324324324326</v>
      </c>
      <c r="Z16" s="500">
        <v>0.15</v>
      </c>
      <c r="AA16" s="127">
        <v>0.3</v>
      </c>
      <c r="AB16" s="210">
        <v>0.37</v>
      </c>
    </row>
    <row r="17" spans="1:28" s="129" customFormat="1" ht="13.5" customHeight="1">
      <c r="A17" s="616"/>
      <c r="B17" s="454">
        <v>12</v>
      </c>
      <c r="C17" s="529">
        <v>2</v>
      </c>
      <c r="D17" s="530">
        <v>0</v>
      </c>
      <c r="E17" s="530">
        <v>2</v>
      </c>
      <c r="F17" s="530">
        <v>3</v>
      </c>
      <c r="G17" s="530">
        <v>0</v>
      </c>
      <c r="H17" s="530">
        <v>0</v>
      </c>
      <c r="I17" s="531">
        <v>0</v>
      </c>
      <c r="J17" s="419">
        <v>7</v>
      </c>
      <c r="K17" s="118">
        <v>7</v>
      </c>
      <c r="L17" s="119">
        <v>11</v>
      </c>
      <c r="M17" s="121">
        <v>504</v>
      </c>
      <c r="N17" s="122">
        <v>800</v>
      </c>
      <c r="O17" s="123">
        <v>1079</v>
      </c>
      <c r="P17" s="165">
        <f t="shared" si="0"/>
        <v>0.6666666666666666</v>
      </c>
      <c r="Q17" s="158">
        <f t="shared" si="1"/>
        <v>0</v>
      </c>
      <c r="R17" s="158">
        <f t="shared" si="2"/>
        <v>0.4</v>
      </c>
      <c r="S17" s="158">
        <f t="shared" si="3"/>
        <v>0.2727272727272727</v>
      </c>
      <c r="T17" s="158">
        <f t="shared" si="4"/>
        <v>0</v>
      </c>
      <c r="U17" s="158">
        <f t="shared" si="5"/>
        <v>0</v>
      </c>
      <c r="V17" s="159">
        <f t="shared" si="6"/>
        <v>0</v>
      </c>
      <c r="W17" s="167">
        <f t="shared" si="7"/>
        <v>0.1891891891891892</v>
      </c>
      <c r="X17" s="158">
        <v>0.1891891891891892</v>
      </c>
      <c r="Y17" s="159">
        <v>0.2972972972972973</v>
      </c>
      <c r="Z17" s="500">
        <v>0.16</v>
      </c>
      <c r="AA17" s="127">
        <v>0.25</v>
      </c>
      <c r="AB17" s="210">
        <v>0.34</v>
      </c>
    </row>
    <row r="18" spans="1:28" s="129" customFormat="1" ht="13.5" customHeight="1">
      <c r="A18" s="618">
        <v>4</v>
      </c>
      <c r="B18" s="453">
        <v>13</v>
      </c>
      <c r="C18" s="535">
        <v>0</v>
      </c>
      <c r="D18" s="536">
        <v>0</v>
      </c>
      <c r="E18" s="536">
        <v>4</v>
      </c>
      <c r="F18" s="536">
        <v>1</v>
      </c>
      <c r="G18" s="536">
        <v>0</v>
      </c>
      <c r="H18" s="536">
        <v>0</v>
      </c>
      <c r="I18" s="537">
        <v>2</v>
      </c>
      <c r="J18" s="428">
        <v>7</v>
      </c>
      <c r="K18" s="176">
        <v>2</v>
      </c>
      <c r="L18" s="177">
        <v>11</v>
      </c>
      <c r="M18" s="152">
        <v>524</v>
      </c>
      <c r="N18" s="153">
        <v>620</v>
      </c>
      <c r="O18" s="154">
        <v>1092</v>
      </c>
      <c r="P18" s="172">
        <f t="shared" si="0"/>
        <v>0</v>
      </c>
      <c r="Q18" s="173">
        <f t="shared" si="1"/>
        <v>0</v>
      </c>
      <c r="R18" s="173">
        <f t="shared" si="2"/>
        <v>0.8</v>
      </c>
      <c r="S18" s="173">
        <f t="shared" si="3"/>
        <v>0.09090909090909091</v>
      </c>
      <c r="T18" s="173">
        <f t="shared" si="4"/>
        <v>0</v>
      </c>
      <c r="U18" s="173">
        <f t="shared" si="5"/>
        <v>0</v>
      </c>
      <c r="V18" s="174">
        <f t="shared" si="6"/>
        <v>0.5</v>
      </c>
      <c r="W18" s="178">
        <f t="shared" si="7"/>
        <v>0.1891891891891892</v>
      </c>
      <c r="X18" s="173">
        <v>0.05405405405405406</v>
      </c>
      <c r="Y18" s="179">
        <v>0.2972972972972973</v>
      </c>
      <c r="Z18" s="502">
        <v>0.17</v>
      </c>
      <c r="AA18" s="156">
        <v>0.2</v>
      </c>
      <c r="AB18" s="250">
        <v>0.34</v>
      </c>
    </row>
    <row r="19" spans="1:28" s="129" customFormat="1" ht="13.5" customHeight="1">
      <c r="A19" s="616"/>
      <c r="B19" s="454">
        <v>14</v>
      </c>
      <c r="C19" s="529">
        <v>0</v>
      </c>
      <c r="D19" s="530">
        <v>0</v>
      </c>
      <c r="E19" s="530">
        <v>4</v>
      </c>
      <c r="F19" s="530">
        <v>0</v>
      </c>
      <c r="G19" s="530">
        <v>0</v>
      </c>
      <c r="H19" s="530">
        <v>0</v>
      </c>
      <c r="I19" s="531">
        <v>1</v>
      </c>
      <c r="J19" s="419">
        <v>5</v>
      </c>
      <c r="K19" s="118">
        <v>3</v>
      </c>
      <c r="L19" s="119">
        <v>9</v>
      </c>
      <c r="M19" s="121">
        <v>489</v>
      </c>
      <c r="N19" s="122">
        <v>484</v>
      </c>
      <c r="O19" s="123">
        <v>872</v>
      </c>
      <c r="P19" s="165">
        <f t="shared" si="0"/>
        <v>0</v>
      </c>
      <c r="Q19" s="158">
        <f t="shared" si="1"/>
        <v>0</v>
      </c>
      <c r="R19" s="158">
        <f t="shared" si="2"/>
        <v>0.8</v>
      </c>
      <c r="S19" s="158">
        <f t="shared" si="3"/>
        <v>0</v>
      </c>
      <c r="T19" s="158">
        <f t="shared" si="4"/>
        <v>0</v>
      </c>
      <c r="U19" s="158">
        <f t="shared" si="5"/>
        <v>0</v>
      </c>
      <c r="V19" s="168">
        <f t="shared" si="6"/>
        <v>0.25</v>
      </c>
      <c r="W19" s="167">
        <f t="shared" si="7"/>
        <v>0.13513513513513514</v>
      </c>
      <c r="X19" s="158">
        <v>0.08108108108108109</v>
      </c>
      <c r="Y19" s="159">
        <v>0.24324324324324326</v>
      </c>
      <c r="Z19" s="500">
        <v>0.15</v>
      </c>
      <c r="AA19" s="127">
        <v>0.15</v>
      </c>
      <c r="AB19" s="210">
        <v>0.28</v>
      </c>
    </row>
    <row r="20" spans="1:28" s="129" customFormat="1" ht="13.5" customHeight="1">
      <c r="A20" s="616"/>
      <c r="B20" s="454">
        <v>15</v>
      </c>
      <c r="C20" s="529">
        <v>0</v>
      </c>
      <c r="D20" s="530">
        <v>0</v>
      </c>
      <c r="E20" s="530">
        <v>10</v>
      </c>
      <c r="F20" s="530">
        <v>2</v>
      </c>
      <c r="G20" s="530">
        <v>0</v>
      </c>
      <c r="H20" s="530">
        <v>0</v>
      </c>
      <c r="I20" s="531">
        <v>0</v>
      </c>
      <c r="J20" s="419">
        <v>12</v>
      </c>
      <c r="K20" s="118">
        <v>3</v>
      </c>
      <c r="L20" s="119">
        <v>9</v>
      </c>
      <c r="M20" s="121">
        <v>438</v>
      </c>
      <c r="N20" s="122">
        <v>454</v>
      </c>
      <c r="O20" s="123">
        <v>985</v>
      </c>
      <c r="P20" s="165">
        <f t="shared" si="0"/>
        <v>0</v>
      </c>
      <c r="Q20" s="158">
        <f t="shared" si="1"/>
        <v>0</v>
      </c>
      <c r="R20" s="158">
        <f t="shared" si="2"/>
        <v>2</v>
      </c>
      <c r="S20" s="158">
        <f t="shared" si="3"/>
        <v>0.18181818181818182</v>
      </c>
      <c r="T20" s="158">
        <f t="shared" si="4"/>
        <v>0</v>
      </c>
      <c r="U20" s="158">
        <f t="shared" si="5"/>
        <v>0</v>
      </c>
      <c r="V20" s="168">
        <f t="shared" si="6"/>
        <v>0</v>
      </c>
      <c r="W20" s="167">
        <f t="shared" si="7"/>
        <v>0.32432432432432434</v>
      </c>
      <c r="X20" s="158">
        <v>0.08108108108108109</v>
      </c>
      <c r="Y20" s="159">
        <v>0.24324324324324326</v>
      </c>
      <c r="Z20" s="500">
        <v>0.14</v>
      </c>
      <c r="AA20" s="127">
        <v>0.14</v>
      </c>
      <c r="AB20" s="210">
        <v>0.31</v>
      </c>
    </row>
    <row r="21" spans="1:28" s="129" customFormat="1" ht="13.5" customHeight="1">
      <c r="A21" s="616"/>
      <c r="B21" s="454">
        <v>16</v>
      </c>
      <c r="C21" s="529">
        <v>1</v>
      </c>
      <c r="D21" s="530">
        <v>3</v>
      </c>
      <c r="E21" s="530">
        <v>7</v>
      </c>
      <c r="F21" s="530">
        <v>0</v>
      </c>
      <c r="G21" s="530">
        <v>0</v>
      </c>
      <c r="H21" s="530">
        <v>0</v>
      </c>
      <c r="I21" s="531">
        <v>2</v>
      </c>
      <c r="J21" s="419">
        <v>13</v>
      </c>
      <c r="K21" s="118">
        <v>3</v>
      </c>
      <c r="L21" s="119">
        <v>9</v>
      </c>
      <c r="M21" s="121">
        <v>632</v>
      </c>
      <c r="N21" s="122">
        <v>421</v>
      </c>
      <c r="O21" s="123">
        <v>1237</v>
      </c>
      <c r="P21" s="165">
        <f t="shared" si="0"/>
        <v>0.3333333333333333</v>
      </c>
      <c r="Q21" s="158">
        <f t="shared" si="1"/>
        <v>0.5</v>
      </c>
      <c r="R21" s="158">
        <f t="shared" si="2"/>
        <v>1.4</v>
      </c>
      <c r="S21" s="158">
        <f t="shared" si="3"/>
        <v>0</v>
      </c>
      <c r="T21" s="158">
        <f t="shared" si="4"/>
        <v>0</v>
      </c>
      <c r="U21" s="158">
        <f t="shared" si="5"/>
        <v>0</v>
      </c>
      <c r="V21" s="168">
        <f t="shared" si="6"/>
        <v>0.5</v>
      </c>
      <c r="W21" s="167">
        <f t="shared" si="7"/>
        <v>0.35135135135135137</v>
      </c>
      <c r="X21" s="158">
        <v>0.08108108108108109</v>
      </c>
      <c r="Y21" s="159">
        <v>0.24324324324324326</v>
      </c>
      <c r="Z21" s="500">
        <v>0.2</v>
      </c>
      <c r="AA21" s="127">
        <v>0.13</v>
      </c>
      <c r="AB21" s="210">
        <v>0.39</v>
      </c>
    </row>
    <row r="22" spans="1:28" s="129" customFormat="1" ht="13.5" customHeight="1">
      <c r="A22" s="617"/>
      <c r="B22" s="456">
        <v>17</v>
      </c>
      <c r="C22" s="532">
        <v>0</v>
      </c>
      <c r="D22" s="533">
        <v>0</v>
      </c>
      <c r="E22" s="533">
        <v>7</v>
      </c>
      <c r="F22" s="533">
        <v>1</v>
      </c>
      <c r="G22" s="533">
        <v>0</v>
      </c>
      <c r="H22" s="533">
        <v>0</v>
      </c>
      <c r="I22" s="534">
        <v>3</v>
      </c>
      <c r="J22" s="422">
        <v>11</v>
      </c>
      <c r="K22" s="133">
        <v>3</v>
      </c>
      <c r="L22" s="134">
        <v>13</v>
      </c>
      <c r="M22" s="135">
        <v>764</v>
      </c>
      <c r="N22" s="136">
        <v>430</v>
      </c>
      <c r="O22" s="137">
        <v>1519</v>
      </c>
      <c r="P22" s="169">
        <f t="shared" si="0"/>
        <v>0</v>
      </c>
      <c r="Q22" s="161">
        <f t="shared" si="1"/>
        <v>0</v>
      </c>
      <c r="R22" s="161">
        <f t="shared" si="2"/>
        <v>1.4</v>
      </c>
      <c r="S22" s="161">
        <f t="shared" si="3"/>
        <v>0.09090909090909091</v>
      </c>
      <c r="T22" s="161">
        <f t="shared" si="4"/>
        <v>0</v>
      </c>
      <c r="U22" s="161">
        <f t="shared" si="5"/>
        <v>0</v>
      </c>
      <c r="V22" s="170">
        <f t="shared" si="6"/>
        <v>0.75</v>
      </c>
      <c r="W22" s="171">
        <f t="shared" si="7"/>
        <v>0.2972972972972973</v>
      </c>
      <c r="X22" s="161">
        <v>0.08108108108108109</v>
      </c>
      <c r="Y22" s="170">
        <v>0.35135135135135137</v>
      </c>
      <c r="Z22" s="501">
        <v>0.24</v>
      </c>
      <c r="AA22" s="140">
        <v>0.14</v>
      </c>
      <c r="AB22" s="212">
        <v>0.48</v>
      </c>
    </row>
    <row r="23" spans="1:28" s="129" customFormat="1" ht="13.5" customHeight="1">
      <c r="A23" s="616">
        <v>5</v>
      </c>
      <c r="B23" s="459">
        <v>18</v>
      </c>
      <c r="C23" s="540">
        <v>0</v>
      </c>
      <c r="D23" s="530">
        <v>0</v>
      </c>
      <c r="E23" s="530">
        <v>3</v>
      </c>
      <c r="F23" s="530">
        <v>6</v>
      </c>
      <c r="G23" s="530">
        <v>0</v>
      </c>
      <c r="H23" s="530">
        <v>0</v>
      </c>
      <c r="I23" s="531">
        <v>1</v>
      </c>
      <c r="J23" s="419">
        <v>10</v>
      </c>
      <c r="K23" s="118">
        <v>6</v>
      </c>
      <c r="L23" s="119">
        <v>5</v>
      </c>
      <c r="M23" s="121">
        <v>493</v>
      </c>
      <c r="N23" s="122">
        <v>419</v>
      </c>
      <c r="O23" s="123">
        <v>602</v>
      </c>
      <c r="P23" s="165">
        <f t="shared" si="0"/>
        <v>0</v>
      </c>
      <c r="Q23" s="158">
        <f t="shared" si="1"/>
        <v>0</v>
      </c>
      <c r="R23" s="158">
        <f t="shared" si="2"/>
        <v>0.6</v>
      </c>
      <c r="S23" s="158">
        <f t="shared" si="3"/>
        <v>0.5454545454545454</v>
      </c>
      <c r="T23" s="158">
        <f t="shared" si="4"/>
        <v>0</v>
      </c>
      <c r="U23" s="158">
        <f t="shared" si="5"/>
        <v>0</v>
      </c>
      <c r="V23" s="159">
        <f t="shared" si="6"/>
        <v>0.25</v>
      </c>
      <c r="W23" s="167">
        <f t="shared" si="7"/>
        <v>0.2702702702702703</v>
      </c>
      <c r="X23" s="158">
        <v>0.16216216216216217</v>
      </c>
      <c r="Y23" s="159">
        <v>0.13513513513513514</v>
      </c>
      <c r="Z23" s="500">
        <v>0.16</v>
      </c>
      <c r="AA23" s="127">
        <v>0.13</v>
      </c>
      <c r="AB23" s="210">
        <v>0.21</v>
      </c>
    </row>
    <row r="24" spans="1:28" s="129" customFormat="1" ht="13.5" customHeight="1">
      <c r="A24" s="616"/>
      <c r="B24" s="459">
        <v>19</v>
      </c>
      <c r="C24" s="540">
        <v>0</v>
      </c>
      <c r="D24" s="530">
        <v>1</v>
      </c>
      <c r="E24" s="530">
        <v>3</v>
      </c>
      <c r="F24" s="530">
        <v>5</v>
      </c>
      <c r="G24" s="530">
        <v>0</v>
      </c>
      <c r="H24" s="530">
        <v>0</v>
      </c>
      <c r="I24" s="539">
        <v>2</v>
      </c>
      <c r="J24" s="419">
        <v>11</v>
      </c>
      <c r="K24" s="118">
        <v>2</v>
      </c>
      <c r="L24" s="408">
        <v>19</v>
      </c>
      <c r="M24" s="121">
        <v>1005</v>
      </c>
      <c r="N24" s="157">
        <v>253</v>
      </c>
      <c r="O24" s="290">
        <v>1562</v>
      </c>
      <c r="P24" s="165">
        <f t="shared" si="0"/>
        <v>0</v>
      </c>
      <c r="Q24" s="158">
        <f t="shared" si="1"/>
        <v>0.16666666666666666</v>
      </c>
      <c r="R24" s="158">
        <f t="shared" si="2"/>
        <v>0.6</v>
      </c>
      <c r="S24" s="158">
        <f t="shared" si="3"/>
        <v>0.45454545454545453</v>
      </c>
      <c r="T24" s="158">
        <f t="shared" si="4"/>
        <v>0</v>
      </c>
      <c r="U24" s="158">
        <f t="shared" si="5"/>
        <v>0</v>
      </c>
      <c r="V24" s="168">
        <f t="shared" si="6"/>
        <v>0.5</v>
      </c>
      <c r="W24" s="167">
        <f t="shared" si="7"/>
        <v>0.2972972972972973</v>
      </c>
      <c r="X24" s="158">
        <v>0.05405405405405406</v>
      </c>
      <c r="Y24" s="168">
        <v>0.5135135135135135</v>
      </c>
      <c r="Z24" s="500">
        <v>0.32</v>
      </c>
      <c r="AA24" s="225">
        <v>0.08</v>
      </c>
      <c r="AB24" s="210">
        <v>0.49</v>
      </c>
    </row>
    <row r="25" spans="1:28" s="129" customFormat="1" ht="13.5" customHeight="1">
      <c r="A25" s="616"/>
      <c r="B25" s="459">
        <v>20</v>
      </c>
      <c r="C25" s="540">
        <v>1</v>
      </c>
      <c r="D25" s="530">
        <v>0</v>
      </c>
      <c r="E25" s="530">
        <v>7</v>
      </c>
      <c r="F25" s="530">
        <v>5</v>
      </c>
      <c r="G25" s="530">
        <v>0</v>
      </c>
      <c r="H25" s="530">
        <v>0</v>
      </c>
      <c r="I25" s="531">
        <v>1</v>
      </c>
      <c r="J25" s="419">
        <v>14</v>
      </c>
      <c r="K25" s="118">
        <v>2</v>
      </c>
      <c r="L25" s="119">
        <v>18</v>
      </c>
      <c r="M25" s="121">
        <v>927</v>
      </c>
      <c r="N25" s="122">
        <v>294</v>
      </c>
      <c r="O25" s="123">
        <v>1349</v>
      </c>
      <c r="P25" s="165">
        <f t="shared" si="0"/>
        <v>0.3333333333333333</v>
      </c>
      <c r="Q25" s="158">
        <f t="shared" si="1"/>
        <v>0</v>
      </c>
      <c r="R25" s="158">
        <f t="shared" si="2"/>
        <v>1.4</v>
      </c>
      <c r="S25" s="158">
        <f t="shared" si="3"/>
        <v>0.45454545454545453</v>
      </c>
      <c r="T25" s="158">
        <f t="shared" si="4"/>
        <v>0</v>
      </c>
      <c r="U25" s="158">
        <f t="shared" si="5"/>
        <v>0</v>
      </c>
      <c r="V25" s="159">
        <f t="shared" si="6"/>
        <v>0.25</v>
      </c>
      <c r="W25" s="167">
        <f t="shared" si="7"/>
        <v>0.3783783783783784</v>
      </c>
      <c r="X25" s="158">
        <v>0.05405405405405406</v>
      </c>
      <c r="Y25" s="159">
        <v>0.4864864864864865</v>
      </c>
      <c r="Z25" s="500">
        <v>0.29</v>
      </c>
      <c r="AA25" s="127">
        <v>0.09</v>
      </c>
      <c r="AB25" s="210">
        <v>0.43</v>
      </c>
    </row>
    <row r="26" spans="1:28" s="129" customFormat="1" ht="13.5" customHeight="1">
      <c r="A26" s="616"/>
      <c r="B26" s="459">
        <v>21</v>
      </c>
      <c r="C26" s="540">
        <v>0</v>
      </c>
      <c r="D26" s="530">
        <v>1</v>
      </c>
      <c r="E26" s="530">
        <v>7</v>
      </c>
      <c r="F26" s="530">
        <v>3</v>
      </c>
      <c r="G26" s="530">
        <v>1</v>
      </c>
      <c r="H26" s="530">
        <v>0</v>
      </c>
      <c r="I26" s="531">
        <v>0</v>
      </c>
      <c r="J26" s="419">
        <v>12</v>
      </c>
      <c r="K26" s="118">
        <v>1</v>
      </c>
      <c r="L26" s="119">
        <v>32</v>
      </c>
      <c r="M26" s="121">
        <v>1189</v>
      </c>
      <c r="N26" s="122">
        <v>243</v>
      </c>
      <c r="O26" s="123">
        <v>2040</v>
      </c>
      <c r="P26" s="165">
        <f t="shared" si="0"/>
        <v>0</v>
      </c>
      <c r="Q26" s="158">
        <f t="shared" si="1"/>
        <v>0.16666666666666666</v>
      </c>
      <c r="R26" s="158">
        <f t="shared" si="2"/>
        <v>1.4</v>
      </c>
      <c r="S26" s="158">
        <f t="shared" si="3"/>
        <v>0.2727272727272727</v>
      </c>
      <c r="T26" s="158">
        <f t="shared" si="4"/>
        <v>0.25</v>
      </c>
      <c r="U26" s="158">
        <f t="shared" si="5"/>
        <v>0</v>
      </c>
      <c r="V26" s="159">
        <f t="shared" si="6"/>
        <v>0</v>
      </c>
      <c r="W26" s="167">
        <f t="shared" si="7"/>
        <v>0.32432432432432434</v>
      </c>
      <c r="X26" s="158">
        <v>0.02702702702702703</v>
      </c>
      <c r="Y26" s="159">
        <v>0.8648648648648649</v>
      </c>
      <c r="Z26" s="500">
        <v>0.38</v>
      </c>
      <c r="AA26" s="127">
        <v>0.08</v>
      </c>
      <c r="AB26" s="210">
        <v>0.64</v>
      </c>
    </row>
    <row r="27" spans="1:28" s="129" customFormat="1" ht="13.5" customHeight="1">
      <c r="A27" s="618">
        <v>6</v>
      </c>
      <c r="B27" s="453">
        <v>22</v>
      </c>
      <c r="C27" s="535">
        <v>0</v>
      </c>
      <c r="D27" s="536">
        <v>0</v>
      </c>
      <c r="E27" s="536">
        <v>7</v>
      </c>
      <c r="F27" s="536">
        <v>4</v>
      </c>
      <c r="G27" s="536">
        <v>0</v>
      </c>
      <c r="H27" s="536">
        <v>0</v>
      </c>
      <c r="I27" s="537">
        <v>0</v>
      </c>
      <c r="J27" s="428">
        <v>11</v>
      </c>
      <c r="K27" s="176">
        <v>2</v>
      </c>
      <c r="L27" s="177">
        <v>21</v>
      </c>
      <c r="M27" s="152">
        <v>1255</v>
      </c>
      <c r="N27" s="153">
        <v>269</v>
      </c>
      <c r="O27" s="154">
        <v>1993</v>
      </c>
      <c r="P27" s="172">
        <f t="shared" si="0"/>
        <v>0</v>
      </c>
      <c r="Q27" s="173">
        <f t="shared" si="1"/>
        <v>0</v>
      </c>
      <c r="R27" s="173">
        <f t="shared" si="2"/>
        <v>1.4</v>
      </c>
      <c r="S27" s="173">
        <f t="shared" si="3"/>
        <v>0.36363636363636365</v>
      </c>
      <c r="T27" s="173">
        <f t="shared" si="4"/>
        <v>0</v>
      </c>
      <c r="U27" s="173">
        <f t="shared" si="5"/>
        <v>0</v>
      </c>
      <c r="V27" s="174">
        <f t="shared" si="6"/>
        <v>0</v>
      </c>
      <c r="W27" s="178">
        <f t="shared" si="7"/>
        <v>0.2972972972972973</v>
      </c>
      <c r="X27" s="173">
        <v>0.05405405405405406</v>
      </c>
      <c r="Y27" s="179">
        <v>0.5675675675675675</v>
      </c>
      <c r="Z27" s="502">
        <v>0.4</v>
      </c>
      <c r="AA27" s="156">
        <v>0.09</v>
      </c>
      <c r="AB27" s="250">
        <v>0.63</v>
      </c>
    </row>
    <row r="28" spans="1:28" s="129" customFormat="1" ht="13.5" customHeight="1">
      <c r="A28" s="616"/>
      <c r="B28" s="454">
        <v>23</v>
      </c>
      <c r="C28" s="529">
        <v>0</v>
      </c>
      <c r="D28" s="530">
        <v>0</v>
      </c>
      <c r="E28" s="530">
        <v>8</v>
      </c>
      <c r="F28" s="530">
        <v>6</v>
      </c>
      <c r="G28" s="530">
        <v>0</v>
      </c>
      <c r="H28" s="530">
        <v>0</v>
      </c>
      <c r="I28" s="531">
        <v>1</v>
      </c>
      <c r="J28" s="419">
        <v>15</v>
      </c>
      <c r="K28" s="118">
        <v>4</v>
      </c>
      <c r="L28" s="119">
        <v>35</v>
      </c>
      <c r="M28" s="121">
        <v>1257</v>
      </c>
      <c r="N28" s="122">
        <v>343</v>
      </c>
      <c r="O28" s="123">
        <v>2171</v>
      </c>
      <c r="P28" s="165">
        <f t="shared" si="0"/>
        <v>0</v>
      </c>
      <c r="Q28" s="158">
        <f t="shared" si="1"/>
        <v>0</v>
      </c>
      <c r="R28" s="158">
        <f t="shared" si="2"/>
        <v>1.6</v>
      </c>
      <c r="S28" s="158">
        <f t="shared" si="3"/>
        <v>0.5454545454545454</v>
      </c>
      <c r="T28" s="158">
        <f t="shared" si="4"/>
        <v>0</v>
      </c>
      <c r="U28" s="158">
        <f t="shared" si="5"/>
        <v>0</v>
      </c>
      <c r="V28" s="159">
        <f t="shared" si="6"/>
        <v>0.25</v>
      </c>
      <c r="W28" s="167">
        <f t="shared" si="7"/>
        <v>0.40540540540540543</v>
      </c>
      <c r="X28" s="158">
        <v>0.10810810810810811</v>
      </c>
      <c r="Y28" s="159">
        <v>0.9459459459459459</v>
      </c>
      <c r="Z28" s="500">
        <v>0.4</v>
      </c>
      <c r="AA28" s="127">
        <v>0.11</v>
      </c>
      <c r="AB28" s="210">
        <v>0.68</v>
      </c>
    </row>
    <row r="29" spans="1:28" s="129" customFormat="1" ht="13.5" customHeight="1">
      <c r="A29" s="616"/>
      <c r="B29" s="454">
        <v>24</v>
      </c>
      <c r="C29" s="529">
        <v>0</v>
      </c>
      <c r="D29" s="530">
        <v>0</v>
      </c>
      <c r="E29" s="530">
        <v>4</v>
      </c>
      <c r="F29" s="530">
        <v>6</v>
      </c>
      <c r="G29" s="530">
        <v>0</v>
      </c>
      <c r="H29" s="530">
        <v>0</v>
      </c>
      <c r="I29" s="531">
        <v>0</v>
      </c>
      <c r="J29" s="419">
        <v>10</v>
      </c>
      <c r="K29" s="118">
        <v>4</v>
      </c>
      <c r="L29" s="119">
        <v>31</v>
      </c>
      <c r="M29" s="121">
        <v>1368</v>
      </c>
      <c r="N29" s="122">
        <v>405</v>
      </c>
      <c r="O29" s="123">
        <v>2150</v>
      </c>
      <c r="P29" s="165">
        <f t="shared" si="0"/>
        <v>0</v>
      </c>
      <c r="Q29" s="158">
        <f t="shared" si="1"/>
        <v>0</v>
      </c>
      <c r="R29" s="158">
        <f t="shared" si="2"/>
        <v>0.8</v>
      </c>
      <c r="S29" s="158">
        <f t="shared" si="3"/>
        <v>0.5454545454545454</v>
      </c>
      <c r="T29" s="158">
        <f t="shared" si="4"/>
        <v>0</v>
      </c>
      <c r="U29" s="158">
        <f t="shared" si="5"/>
        <v>0</v>
      </c>
      <c r="V29" s="159">
        <f t="shared" si="6"/>
        <v>0</v>
      </c>
      <c r="W29" s="167">
        <f t="shared" si="7"/>
        <v>0.2702702702702703</v>
      </c>
      <c r="X29" s="158">
        <v>0.10810810810810811</v>
      </c>
      <c r="Y29" s="159">
        <v>0.8378378378378378</v>
      </c>
      <c r="Z29" s="500">
        <v>0.43</v>
      </c>
      <c r="AA29" s="127">
        <v>0.13</v>
      </c>
      <c r="AB29" s="210">
        <v>0.68</v>
      </c>
    </row>
    <row r="30" spans="1:28" s="129" customFormat="1" ht="13.5" customHeight="1">
      <c r="A30" s="617"/>
      <c r="B30" s="456">
        <v>25</v>
      </c>
      <c r="C30" s="532">
        <v>2</v>
      </c>
      <c r="D30" s="533">
        <v>2</v>
      </c>
      <c r="E30" s="533">
        <v>5</v>
      </c>
      <c r="F30" s="533">
        <v>5</v>
      </c>
      <c r="G30" s="533">
        <v>0</v>
      </c>
      <c r="H30" s="533">
        <v>0</v>
      </c>
      <c r="I30" s="534">
        <v>2</v>
      </c>
      <c r="J30" s="422">
        <v>16</v>
      </c>
      <c r="K30" s="133">
        <v>3</v>
      </c>
      <c r="L30" s="134">
        <v>25</v>
      </c>
      <c r="M30" s="135">
        <v>1221</v>
      </c>
      <c r="N30" s="136">
        <v>442</v>
      </c>
      <c r="O30" s="137">
        <v>2153</v>
      </c>
      <c r="P30" s="169">
        <f t="shared" si="0"/>
        <v>0.6666666666666666</v>
      </c>
      <c r="Q30" s="161">
        <f t="shared" si="1"/>
        <v>0.3333333333333333</v>
      </c>
      <c r="R30" s="161">
        <f t="shared" si="2"/>
        <v>1</v>
      </c>
      <c r="S30" s="161">
        <f t="shared" si="3"/>
        <v>0.45454545454545453</v>
      </c>
      <c r="T30" s="161">
        <f t="shared" si="4"/>
        <v>0</v>
      </c>
      <c r="U30" s="161">
        <f t="shared" si="5"/>
        <v>0</v>
      </c>
      <c r="V30" s="162">
        <f t="shared" si="6"/>
        <v>0.5</v>
      </c>
      <c r="W30" s="171">
        <f t="shared" si="7"/>
        <v>0.43243243243243246</v>
      </c>
      <c r="X30" s="161">
        <v>0.08108108108108109</v>
      </c>
      <c r="Y30" s="162">
        <v>0.6756756756756757</v>
      </c>
      <c r="Z30" s="501">
        <v>0.39</v>
      </c>
      <c r="AA30" s="140">
        <v>0.14</v>
      </c>
      <c r="AB30" s="212">
        <v>0.68</v>
      </c>
    </row>
    <row r="31" spans="1:28" s="129" customFormat="1" ht="13.5" customHeight="1">
      <c r="A31" s="616">
        <v>7</v>
      </c>
      <c r="B31" s="454">
        <v>26</v>
      </c>
      <c r="C31" s="529">
        <v>0</v>
      </c>
      <c r="D31" s="530">
        <v>1</v>
      </c>
      <c r="E31" s="530">
        <v>3</v>
      </c>
      <c r="F31" s="530">
        <v>4</v>
      </c>
      <c r="G31" s="530">
        <v>0</v>
      </c>
      <c r="H31" s="530">
        <v>0</v>
      </c>
      <c r="I31" s="531">
        <v>0</v>
      </c>
      <c r="J31" s="419">
        <v>8</v>
      </c>
      <c r="K31" s="118">
        <v>2</v>
      </c>
      <c r="L31" s="119">
        <v>21</v>
      </c>
      <c r="M31" s="121">
        <v>1138</v>
      </c>
      <c r="N31" s="122">
        <v>422</v>
      </c>
      <c r="O31" s="123">
        <v>2036</v>
      </c>
      <c r="P31" s="165">
        <f t="shared" si="0"/>
        <v>0</v>
      </c>
      <c r="Q31" s="158">
        <f t="shared" si="1"/>
        <v>0.16666666666666666</v>
      </c>
      <c r="R31" s="158">
        <f t="shared" si="2"/>
        <v>0.6</v>
      </c>
      <c r="S31" s="158">
        <f t="shared" si="3"/>
        <v>0.36363636363636365</v>
      </c>
      <c r="T31" s="158">
        <f t="shared" si="4"/>
        <v>0</v>
      </c>
      <c r="U31" s="158">
        <f t="shared" si="5"/>
        <v>0</v>
      </c>
      <c r="V31" s="168">
        <f t="shared" si="6"/>
        <v>0</v>
      </c>
      <c r="W31" s="167">
        <f t="shared" si="7"/>
        <v>0.21621621621621623</v>
      </c>
      <c r="X31" s="158">
        <v>0.05405405405405406</v>
      </c>
      <c r="Y31" s="159">
        <v>0.5675675675675675</v>
      </c>
      <c r="Z31" s="500">
        <v>0.36</v>
      </c>
      <c r="AA31" s="127">
        <v>0.13</v>
      </c>
      <c r="AB31" s="210">
        <v>0.64</v>
      </c>
    </row>
    <row r="32" spans="1:28" s="129" customFormat="1" ht="13.5" customHeight="1">
      <c r="A32" s="616"/>
      <c r="B32" s="454">
        <v>27</v>
      </c>
      <c r="C32" s="529">
        <v>0</v>
      </c>
      <c r="D32" s="530">
        <v>0</v>
      </c>
      <c r="E32" s="530">
        <v>4</v>
      </c>
      <c r="F32" s="530">
        <v>4</v>
      </c>
      <c r="G32" s="530">
        <v>0</v>
      </c>
      <c r="H32" s="530">
        <v>0</v>
      </c>
      <c r="I32" s="531">
        <v>1</v>
      </c>
      <c r="J32" s="419">
        <v>9</v>
      </c>
      <c r="K32" s="118">
        <v>6</v>
      </c>
      <c r="L32" s="119">
        <v>22</v>
      </c>
      <c r="M32" s="121">
        <v>1030</v>
      </c>
      <c r="N32" s="122">
        <v>479</v>
      </c>
      <c r="O32" s="123">
        <v>2014</v>
      </c>
      <c r="P32" s="165">
        <f t="shared" si="0"/>
        <v>0</v>
      </c>
      <c r="Q32" s="158">
        <f t="shared" si="1"/>
        <v>0</v>
      </c>
      <c r="R32" s="158">
        <f t="shared" si="2"/>
        <v>0.8</v>
      </c>
      <c r="S32" s="158">
        <f t="shared" si="3"/>
        <v>0.36363636363636365</v>
      </c>
      <c r="T32" s="158">
        <f t="shared" si="4"/>
        <v>0</v>
      </c>
      <c r="U32" s="158">
        <f t="shared" si="5"/>
        <v>0</v>
      </c>
      <c r="V32" s="168">
        <f t="shared" si="6"/>
        <v>0.25</v>
      </c>
      <c r="W32" s="167">
        <f t="shared" si="7"/>
        <v>0.24324324324324326</v>
      </c>
      <c r="X32" s="158">
        <v>0.16216216216216217</v>
      </c>
      <c r="Y32" s="159">
        <v>0.5945945945945946</v>
      </c>
      <c r="Z32" s="500">
        <v>0.33</v>
      </c>
      <c r="AA32" s="127">
        <v>0.15</v>
      </c>
      <c r="AB32" s="210">
        <v>0.63</v>
      </c>
    </row>
    <row r="33" spans="1:28" s="129" customFormat="1" ht="13.5" customHeight="1">
      <c r="A33" s="616"/>
      <c r="B33" s="454">
        <v>28</v>
      </c>
      <c r="C33" s="529">
        <v>0</v>
      </c>
      <c r="D33" s="530">
        <v>0</v>
      </c>
      <c r="E33" s="530">
        <v>6</v>
      </c>
      <c r="F33" s="530">
        <v>4</v>
      </c>
      <c r="G33" s="530">
        <v>0</v>
      </c>
      <c r="H33" s="530">
        <v>0</v>
      </c>
      <c r="I33" s="531">
        <v>1</v>
      </c>
      <c r="J33" s="419">
        <v>11</v>
      </c>
      <c r="K33" s="118">
        <v>1</v>
      </c>
      <c r="L33" s="119">
        <v>23</v>
      </c>
      <c r="M33" s="121">
        <v>936</v>
      </c>
      <c r="N33" s="122">
        <v>501</v>
      </c>
      <c r="O33" s="123">
        <v>2004</v>
      </c>
      <c r="P33" s="165">
        <f t="shared" si="0"/>
        <v>0</v>
      </c>
      <c r="Q33" s="158">
        <f t="shared" si="1"/>
        <v>0</v>
      </c>
      <c r="R33" s="158">
        <f t="shared" si="2"/>
        <v>1.2</v>
      </c>
      <c r="S33" s="158">
        <f t="shared" si="3"/>
        <v>0.36363636363636365</v>
      </c>
      <c r="T33" s="158">
        <f t="shared" si="4"/>
        <v>0</v>
      </c>
      <c r="U33" s="158">
        <f t="shared" si="5"/>
        <v>0</v>
      </c>
      <c r="V33" s="168">
        <f t="shared" si="6"/>
        <v>0.25</v>
      </c>
      <c r="W33" s="167">
        <f t="shared" si="7"/>
        <v>0.2972972972972973</v>
      </c>
      <c r="X33" s="158">
        <v>0.02702702702702703</v>
      </c>
      <c r="Y33" s="159">
        <v>0.6216216216216216</v>
      </c>
      <c r="Z33" s="500">
        <v>0.3</v>
      </c>
      <c r="AA33" s="127">
        <v>0.16</v>
      </c>
      <c r="AB33" s="210">
        <v>0.63</v>
      </c>
    </row>
    <row r="34" spans="1:28" s="129" customFormat="1" ht="13.5" customHeight="1">
      <c r="A34" s="616"/>
      <c r="B34" s="454">
        <v>29</v>
      </c>
      <c r="C34" s="529">
        <v>0</v>
      </c>
      <c r="D34" s="530">
        <v>0</v>
      </c>
      <c r="E34" s="530">
        <v>1</v>
      </c>
      <c r="F34" s="530">
        <v>1</v>
      </c>
      <c r="G34" s="530">
        <v>0</v>
      </c>
      <c r="H34" s="530">
        <v>0</v>
      </c>
      <c r="I34" s="531">
        <v>2</v>
      </c>
      <c r="J34" s="419">
        <v>4</v>
      </c>
      <c r="K34" s="118">
        <v>10</v>
      </c>
      <c r="L34" s="119">
        <v>17</v>
      </c>
      <c r="M34" s="121">
        <v>624</v>
      </c>
      <c r="N34" s="122">
        <v>564</v>
      </c>
      <c r="O34" s="123">
        <v>1489</v>
      </c>
      <c r="P34" s="165">
        <f t="shared" si="0"/>
        <v>0</v>
      </c>
      <c r="Q34" s="158">
        <f t="shared" si="1"/>
        <v>0</v>
      </c>
      <c r="R34" s="158">
        <f t="shared" si="2"/>
        <v>0.2</v>
      </c>
      <c r="S34" s="158">
        <f t="shared" si="3"/>
        <v>0.09090909090909091</v>
      </c>
      <c r="T34" s="158">
        <f t="shared" si="4"/>
        <v>0</v>
      </c>
      <c r="U34" s="158">
        <f t="shared" si="5"/>
        <v>0</v>
      </c>
      <c r="V34" s="168">
        <f t="shared" si="6"/>
        <v>0.5</v>
      </c>
      <c r="W34" s="167">
        <f t="shared" si="7"/>
        <v>0.10810810810810811</v>
      </c>
      <c r="X34" s="158">
        <v>0.2702702702702703</v>
      </c>
      <c r="Y34" s="159">
        <v>0.4594594594594595</v>
      </c>
      <c r="Z34" s="500">
        <v>0.2</v>
      </c>
      <c r="AA34" s="127">
        <v>0.18</v>
      </c>
      <c r="AB34" s="210">
        <v>0.47</v>
      </c>
    </row>
    <row r="35" spans="1:28" s="129" customFormat="1" ht="13.5" customHeight="1">
      <c r="A35" s="616"/>
      <c r="B35" s="454">
        <v>30</v>
      </c>
      <c r="C35" s="529">
        <v>0</v>
      </c>
      <c r="D35" s="530">
        <v>0</v>
      </c>
      <c r="E35" s="530">
        <v>0</v>
      </c>
      <c r="F35" s="530">
        <v>1</v>
      </c>
      <c r="G35" s="530">
        <v>0</v>
      </c>
      <c r="H35" s="530">
        <v>0</v>
      </c>
      <c r="I35" s="531">
        <v>0</v>
      </c>
      <c r="J35" s="419">
        <v>1</v>
      </c>
      <c r="K35" s="118">
        <v>8</v>
      </c>
      <c r="L35" s="119">
        <v>16</v>
      </c>
      <c r="M35" s="121">
        <v>675</v>
      </c>
      <c r="N35" s="122">
        <v>521</v>
      </c>
      <c r="O35" s="123">
        <v>1524</v>
      </c>
      <c r="P35" s="165">
        <f t="shared" si="0"/>
        <v>0</v>
      </c>
      <c r="Q35" s="158">
        <f t="shared" si="1"/>
        <v>0</v>
      </c>
      <c r="R35" s="158">
        <f t="shared" si="2"/>
        <v>0</v>
      </c>
      <c r="S35" s="158">
        <f t="shared" si="3"/>
        <v>0.09090909090909091</v>
      </c>
      <c r="T35" s="158">
        <f t="shared" si="4"/>
        <v>0</v>
      </c>
      <c r="U35" s="158">
        <f t="shared" si="5"/>
        <v>0</v>
      </c>
      <c r="V35" s="168">
        <f t="shared" si="6"/>
        <v>0</v>
      </c>
      <c r="W35" s="167">
        <f t="shared" si="7"/>
        <v>0.02702702702702703</v>
      </c>
      <c r="X35" s="158">
        <v>0.21621621621621623</v>
      </c>
      <c r="Y35" s="159">
        <v>0.43243243243243246</v>
      </c>
      <c r="Z35" s="500">
        <v>0.21</v>
      </c>
      <c r="AA35" s="127">
        <v>0.17</v>
      </c>
      <c r="AB35" s="210">
        <v>0.48</v>
      </c>
    </row>
    <row r="36" spans="1:28" s="129" customFormat="1" ht="13.5" customHeight="1">
      <c r="A36" s="618">
        <v>8</v>
      </c>
      <c r="B36" s="453">
        <v>31</v>
      </c>
      <c r="C36" s="535">
        <v>0</v>
      </c>
      <c r="D36" s="536">
        <v>0</v>
      </c>
      <c r="E36" s="536">
        <v>0</v>
      </c>
      <c r="F36" s="536">
        <v>0</v>
      </c>
      <c r="G36" s="536">
        <v>0</v>
      </c>
      <c r="H36" s="536">
        <v>0</v>
      </c>
      <c r="I36" s="537">
        <v>0</v>
      </c>
      <c r="J36" s="428">
        <v>0</v>
      </c>
      <c r="K36" s="176">
        <v>3</v>
      </c>
      <c r="L36" s="176">
        <v>16</v>
      </c>
      <c r="M36" s="152">
        <v>622</v>
      </c>
      <c r="N36" s="153">
        <v>635</v>
      </c>
      <c r="O36" s="154">
        <v>1484</v>
      </c>
      <c r="P36" s="172">
        <f t="shared" si="0"/>
        <v>0</v>
      </c>
      <c r="Q36" s="173">
        <f t="shared" si="1"/>
        <v>0</v>
      </c>
      <c r="R36" s="173">
        <f t="shared" si="2"/>
        <v>0</v>
      </c>
      <c r="S36" s="173">
        <f t="shared" si="3"/>
        <v>0</v>
      </c>
      <c r="T36" s="173">
        <f t="shared" si="4"/>
        <v>0</v>
      </c>
      <c r="U36" s="173">
        <f t="shared" si="5"/>
        <v>0</v>
      </c>
      <c r="V36" s="179">
        <f t="shared" si="6"/>
        <v>0</v>
      </c>
      <c r="W36" s="178">
        <f t="shared" si="7"/>
        <v>0</v>
      </c>
      <c r="X36" s="173">
        <v>0.08108108108108109</v>
      </c>
      <c r="Y36" s="179">
        <v>0.43243243243243246</v>
      </c>
      <c r="Z36" s="502">
        <v>0.2</v>
      </c>
      <c r="AA36" s="213">
        <v>0.2</v>
      </c>
      <c r="AB36" s="214">
        <v>0.47</v>
      </c>
    </row>
    <row r="37" spans="1:28" s="129" customFormat="1" ht="13.5" customHeight="1">
      <c r="A37" s="616"/>
      <c r="B37" s="459">
        <v>32</v>
      </c>
      <c r="C37" s="529">
        <v>0</v>
      </c>
      <c r="D37" s="530">
        <v>0</v>
      </c>
      <c r="E37" s="530">
        <v>1</v>
      </c>
      <c r="F37" s="530">
        <v>0</v>
      </c>
      <c r="G37" s="530">
        <v>1</v>
      </c>
      <c r="H37" s="530">
        <v>0</v>
      </c>
      <c r="I37" s="531">
        <v>1</v>
      </c>
      <c r="J37" s="419">
        <v>3</v>
      </c>
      <c r="K37" s="118">
        <v>4</v>
      </c>
      <c r="L37" s="118">
        <v>19</v>
      </c>
      <c r="M37" s="121">
        <v>390</v>
      </c>
      <c r="N37" s="122">
        <v>525</v>
      </c>
      <c r="O37" s="123">
        <v>1540</v>
      </c>
      <c r="P37" s="165">
        <f t="shared" si="0"/>
        <v>0</v>
      </c>
      <c r="Q37" s="158">
        <f t="shared" si="1"/>
        <v>0</v>
      </c>
      <c r="R37" s="158">
        <f t="shared" si="2"/>
        <v>0.2</v>
      </c>
      <c r="S37" s="158">
        <f t="shared" si="3"/>
        <v>0</v>
      </c>
      <c r="T37" s="158">
        <f t="shared" si="4"/>
        <v>0.25</v>
      </c>
      <c r="U37" s="158">
        <f t="shared" si="5"/>
        <v>0</v>
      </c>
      <c r="V37" s="159">
        <f t="shared" si="6"/>
        <v>0.25</v>
      </c>
      <c r="W37" s="167">
        <f t="shared" si="7"/>
        <v>0.08108108108108109</v>
      </c>
      <c r="X37" s="158">
        <v>0.10810810810810811</v>
      </c>
      <c r="Y37" s="159">
        <v>0.5135135135135135</v>
      </c>
      <c r="Z37" s="500">
        <v>0.13</v>
      </c>
      <c r="AA37" s="206">
        <v>0.17</v>
      </c>
      <c r="AB37" s="207">
        <v>0.5</v>
      </c>
    </row>
    <row r="38" spans="1:28" s="129" customFormat="1" ht="13.5" customHeight="1">
      <c r="A38" s="616"/>
      <c r="B38" s="454">
        <v>33</v>
      </c>
      <c r="C38" s="529">
        <v>0</v>
      </c>
      <c r="D38" s="530">
        <v>0</v>
      </c>
      <c r="E38" s="530">
        <v>3</v>
      </c>
      <c r="F38" s="530">
        <v>0</v>
      </c>
      <c r="G38" s="530">
        <v>0</v>
      </c>
      <c r="H38" s="530">
        <v>0</v>
      </c>
      <c r="I38" s="531">
        <v>0</v>
      </c>
      <c r="J38" s="419">
        <v>3</v>
      </c>
      <c r="K38" s="118">
        <v>2</v>
      </c>
      <c r="L38" s="118">
        <v>19</v>
      </c>
      <c r="M38" s="121">
        <v>481</v>
      </c>
      <c r="N38" s="122">
        <v>414</v>
      </c>
      <c r="O38" s="123">
        <v>1056</v>
      </c>
      <c r="P38" s="165">
        <f t="shared" si="0"/>
        <v>0</v>
      </c>
      <c r="Q38" s="158">
        <f t="shared" si="1"/>
        <v>0</v>
      </c>
      <c r="R38" s="158">
        <f t="shared" si="2"/>
        <v>0.6</v>
      </c>
      <c r="S38" s="158">
        <f t="shared" si="3"/>
        <v>0</v>
      </c>
      <c r="T38" s="158">
        <f t="shared" si="4"/>
        <v>0</v>
      </c>
      <c r="U38" s="158">
        <f t="shared" si="5"/>
        <v>0</v>
      </c>
      <c r="V38" s="159">
        <f t="shared" si="6"/>
        <v>0</v>
      </c>
      <c r="W38" s="167">
        <f t="shared" si="7"/>
        <v>0.08108108108108109</v>
      </c>
      <c r="X38" s="158">
        <v>0.05405405405405406</v>
      </c>
      <c r="Y38" s="159">
        <v>0.5135135135135135</v>
      </c>
      <c r="Z38" s="500">
        <v>0.15</v>
      </c>
      <c r="AA38" s="206">
        <v>0.14</v>
      </c>
      <c r="AB38" s="207">
        <v>0.35</v>
      </c>
    </row>
    <row r="39" spans="1:28" s="129" customFormat="1" ht="13.5" customHeight="1">
      <c r="A39" s="617"/>
      <c r="B39" s="456">
        <v>34</v>
      </c>
      <c r="C39" s="532">
        <v>0</v>
      </c>
      <c r="D39" s="533">
        <v>0</v>
      </c>
      <c r="E39" s="533">
        <v>0</v>
      </c>
      <c r="F39" s="533">
        <v>1</v>
      </c>
      <c r="G39" s="533">
        <v>0</v>
      </c>
      <c r="H39" s="533">
        <v>0</v>
      </c>
      <c r="I39" s="534">
        <v>0</v>
      </c>
      <c r="J39" s="422">
        <v>1</v>
      </c>
      <c r="K39" s="133">
        <v>7</v>
      </c>
      <c r="L39" s="133">
        <v>21</v>
      </c>
      <c r="M39" s="135">
        <v>441</v>
      </c>
      <c r="N39" s="136">
        <v>579</v>
      </c>
      <c r="O39" s="137">
        <v>1300</v>
      </c>
      <c r="P39" s="169">
        <f t="shared" si="0"/>
        <v>0</v>
      </c>
      <c r="Q39" s="161">
        <f t="shared" si="1"/>
        <v>0</v>
      </c>
      <c r="R39" s="161">
        <f t="shared" si="2"/>
        <v>0</v>
      </c>
      <c r="S39" s="161">
        <f t="shared" si="3"/>
        <v>0.09090909090909091</v>
      </c>
      <c r="T39" s="161">
        <f t="shared" si="4"/>
        <v>0</v>
      </c>
      <c r="U39" s="161">
        <f t="shared" si="5"/>
        <v>0</v>
      </c>
      <c r="V39" s="162">
        <f t="shared" si="6"/>
        <v>0</v>
      </c>
      <c r="W39" s="171">
        <f t="shared" si="7"/>
        <v>0.02702702702702703</v>
      </c>
      <c r="X39" s="161">
        <v>0.1891891891891892</v>
      </c>
      <c r="Y39" s="162">
        <v>0.5675675675675675</v>
      </c>
      <c r="Z39" s="501">
        <v>0.14</v>
      </c>
      <c r="AA39" s="208">
        <v>0.18</v>
      </c>
      <c r="AB39" s="209">
        <v>0.41</v>
      </c>
    </row>
    <row r="40" spans="1:28" s="129" customFormat="1" ht="13.5" customHeight="1">
      <c r="A40" s="616">
        <v>9</v>
      </c>
      <c r="B40" s="470">
        <v>35</v>
      </c>
      <c r="C40" s="529">
        <v>0</v>
      </c>
      <c r="D40" s="530">
        <v>0</v>
      </c>
      <c r="E40" s="530">
        <v>1</v>
      </c>
      <c r="F40" s="530">
        <v>1</v>
      </c>
      <c r="G40" s="530">
        <v>0</v>
      </c>
      <c r="H40" s="530">
        <v>0</v>
      </c>
      <c r="I40" s="531">
        <v>0</v>
      </c>
      <c r="J40" s="419">
        <v>2</v>
      </c>
      <c r="K40" s="118">
        <v>8</v>
      </c>
      <c r="L40" s="118">
        <v>15</v>
      </c>
      <c r="M40" s="121">
        <v>404</v>
      </c>
      <c r="N40" s="122">
        <v>470</v>
      </c>
      <c r="O40" s="123">
        <v>1355</v>
      </c>
      <c r="P40" s="165">
        <f t="shared" si="0"/>
        <v>0</v>
      </c>
      <c r="Q40" s="158">
        <f t="shared" si="1"/>
        <v>0</v>
      </c>
      <c r="R40" s="158">
        <f t="shared" si="2"/>
        <v>0.2</v>
      </c>
      <c r="S40" s="158">
        <f t="shared" si="3"/>
        <v>0.09090909090909091</v>
      </c>
      <c r="T40" s="158">
        <f t="shared" si="4"/>
        <v>0</v>
      </c>
      <c r="U40" s="158">
        <f t="shared" si="5"/>
        <v>0</v>
      </c>
      <c r="V40" s="159">
        <f t="shared" si="6"/>
        <v>0</v>
      </c>
      <c r="W40" s="167">
        <f t="shared" si="7"/>
        <v>0.05405405405405406</v>
      </c>
      <c r="X40" s="158">
        <v>0.21621621621621623</v>
      </c>
      <c r="Y40" s="159">
        <v>0.40540540540540543</v>
      </c>
      <c r="Z40" s="500">
        <v>0.13</v>
      </c>
      <c r="AA40" s="206">
        <v>0.15</v>
      </c>
      <c r="AB40" s="207">
        <v>0.43</v>
      </c>
    </row>
    <row r="41" spans="1:28" s="129" customFormat="1" ht="13.5" customHeight="1">
      <c r="A41" s="616"/>
      <c r="B41" s="470">
        <v>36</v>
      </c>
      <c r="C41" s="529">
        <v>0</v>
      </c>
      <c r="D41" s="530">
        <v>1</v>
      </c>
      <c r="E41" s="530">
        <v>0</v>
      </c>
      <c r="F41" s="530">
        <v>1</v>
      </c>
      <c r="G41" s="530">
        <v>0</v>
      </c>
      <c r="H41" s="530">
        <v>0</v>
      </c>
      <c r="I41" s="531">
        <v>1</v>
      </c>
      <c r="J41" s="419">
        <v>3</v>
      </c>
      <c r="K41" s="118">
        <v>5</v>
      </c>
      <c r="L41" s="118">
        <v>22</v>
      </c>
      <c r="M41" s="121">
        <v>355</v>
      </c>
      <c r="N41" s="122">
        <v>553</v>
      </c>
      <c r="O41" s="123">
        <v>1416</v>
      </c>
      <c r="P41" s="165">
        <f t="shared" si="0"/>
        <v>0</v>
      </c>
      <c r="Q41" s="158">
        <f t="shared" si="1"/>
        <v>0.16666666666666666</v>
      </c>
      <c r="R41" s="158">
        <f t="shared" si="2"/>
        <v>0</v>
      </c>
      <c r="S41" s="158">
        <f t="shared" si="3"/>
        <v>0.09090909090909091</v>
      </c>
      <c r="T41" s="158">
        <f t="shared" si="4"/>
        <v>0</v>
      </c>
      <c r="U41" s="158">
        <f t="shared" si="5"/>
        <v>0</v>
      </c>
      <c r="V41" s="159">
        <f t="shared" si="6"/>
        <v>0.25</v>
      </c>
      <c r="W41" s="167">
        <f t="shared" si="7"/>
        <v>0.08108108108108109</v>
      </c>
      <c r="X41" s="158">
        <v>0.13513513513513514</v>
      </c>
      <c r="Y41" s="159">
        <v>0.5945945945945946</v>
      </c>
      <c r="Z41" s="500">
        <v>0.11</v>
      </c>
      <c r="AA41" s="206">
        <v>0.17</v>
      </c>
      <c r="AB41" s="207">
        <v>0.45</v>
      </c>
    </row>
    <row r="42" spans="1:28" s="129" customFormat="1" ht="13.5" customHeight="1">
      <c r="A42" s="616"/>
      <c r="B42" s="470">
        <v>37</v>
      </c>
      <c r="C42" s="529">
        <v>0</v>
      </c>
      <c r="D42" s="530">
        <v>0</v>
      </c>
      <c r="E42" s="530">
        <v>0</v>
      </c>
      <c r="F42" s="530">
        <v>0</v>
      </c>
      <c r="G42" s="530">
        <v>0</v>
      </c>
      <c r="H42" s="530">
        <v>0</v>
      </c>
      <c r="I42" s="531">
        <v>0</v>
      </c>
      <c r="J42" s="419">
        <v>0</v>
      </c>
      <c r="K42" s="118">
        <v>1</v>
      </c>
      <c r="L42" s="118">
        <v>22</v>
      </c>
      <c r="M42" s="121">
        <v>347</v>
      </c>
      <c r="N42" s="122">
        <v>542</v>
      </c>
      <c r="O42" s="123">
        <v>1508</v>
      </c>
      <c r="P42" s="165">
        <f t="shared" si="0"/>
        <v>0</v>
      </c>
      <c r="Q42" s="158">
        <f t="shared" si="1"/>
        <v>0</v>
      </c>
      <c r="R42" s="158">
        <f t="shared" si="2"/>
        <v>0</v>
      </c>
      <c r="S42" s="158">
        <f t="shared" si="3"/>
        <v>0</v>
      </c>
      <c r="T42" s="158">
        <f t="shared" si="4"/>
        <v>0</v>
      </c>
      <c r="U42" s="158">
        <f t="shared" si="5"/>
        <v>0</v>
      </c>
      <c r="V42" s="159">
        <f t="shared" si="6"/>
        <v>0</v>
      </c>
      <c r="W42" s="167">
        <f t="shared" si="7"/>
        <v>0</v>
      </c>
      <c r="X42" s="158">
        <v>0.02702702702702703</v>
      </c>
      <c r="Y42" s="159">
        <v>0.5945945945945946</v>
      </c>
      <c r="Z42" s="500">
        <v>0.11</v>
      </c>
      <c r="AA42" s="206">
        <v>0.17</v>
      </c>
      <c r="AB42" s="207">
        <v>0.48</v>
      </c>
    </row>
    <row r="43" spans="1:28" s="129" customFormat="1" ht="13.5" customHeight="1">
      <c r="A43" s="616"/>
      <c r="B43" s="470">
        <v>38</v>
      </c>
      <c r="C43" s="529">
        <v>0</v>
      </c>
      <c r="D43" s="530">
        <v>0</v>
      </c>
      <c r="E43" s="530">
        <v>0</v>
      </c>
      <c r="F43" s="530">
        <v>0</v>
      </c>
      <c r="G43" s="530">
        <v>0</v>
      </c>
      <c r="H43" s="530">
        <v>0</v>
      </c>
      <c r="I43" s="531">
        <v>3</v>
      </c>
      <c r="J43" s="419">
        <v>3</v>
      </c>
      <c r="K43" s="118">
        <v>4</v>
      </c>
      <c r="L43" s="118">
        <v>18</v>
      </c>
      <c r="M43" s="121">
        <v>283</v>
      </c>
      <c r="N43" s="122">
        <v>555</v>
      </c>
      <c r="O43" s="123">
        <v>1265</v>
      </c>
      <c r="P43" s="165">
        <f t="shared" si="0"/>
        <v>0</v>
      </c>
      <c r="Q43" s="158">
        <f t="shared" si="1"/>
        <v>0</v>
      </c>
      <c r="R43" s="158">
        <f t="shared" si="2"/>
        <v>0</v>
      </c>
      <c r="S43" s="158">
        <f t="shared" si="3"/>
        <v>0</v>
      </c>
      <c r="T43" s="158">
        <f t="shared" si="4"/>
        <v>0</v>
      </c>
      <c r="U43" s="158">
        <f t="shared" si="5"/>
        <v>0</v>
      </c>
      <c r="V43" s="159">
        <f t="shared" si="6"/>
        <v>0.75</v>
      </c>
      <c r="W43" s="167">
        <f t="shared" si="7"/>
        <v>0.08108108108108109</v>
      </c>
      <c r="X43" s="158">
        <v>0.10810810810810811</v>
      </c>
      <c r="Y43" s="159">
        <v>0.4864864864864865</v>
      </c>
      <c r="Z43" s="500">
        <v>0.09</v>
      </c>
      <c r="AA43" s="206">
        <v>0.18</v>
      </c>
      <c r="AB43" s="207">
        <v>0.4</v>
      </c>
    </row>
    <row r="44" spans="1:28" s="129" customFormat="1" ht="13.5" customHeight="1">
      <c r="A44" s="617"/>
      <c r="B44" s="469">
        <v>39</v>
      </c>
      <c r="C44" s="532">
        <v>0</v>
      </c>
      <c r="D44" s="533">
        <v>0</v>
      </c>
      <c r="E44" s="533">
        <v>1</v>
      </c>
      <c r="F44" s="533">
        <v>0</v>
      </c>
      <c r="G44" s="533">
        <v>0</v>
      </c>
      <c r="H44" s="533">
        <v>0</v>
      </c>
      <c r="I44" s="534">
        <v>0</v>
      </c>
      <c r="J44" s="422">
        <v>1</v>
      </c>
      <c r="K44" s="133">
        <v>2</v>
      </c>
      <c r="L44" s="133">
        <v>17</v>
      </c>
      <c r="M44" s="135">
        <v>305</v>
      </c>
      <c r="N44" s="136">
        <v>397</v>
      </c>
      <c r="O44" s="137">
        <v>1150</v>
      </c>
      <c r="P44" s="169">
        <f t="shared" si="0"/>
        <v>0</v>
      </c>
      <c r="Q44" s="161">
        <f t="shared" si="1"/>
        <v>0</v>
      </c>
      <c r="R44" s="161">
        <f t="shared" si="2"/>
        <v>0.2</v>
      </c>
      <c r="S44" s="161">
        <f t="shared" si="3"/>
        <v>0</v>
      </c>
      <c r="T44" s="161">
        <f t="shared" si="4"/>
        <v>0</v>
      </c>
      <c r="U44" s="161">
        <f t="shared" si="5"/>
        <v>0</v>
      </c>
      <c r="V44" s="162">
        <f t="shared" si="6"/>
        <v>0</v>
      </c>
      <c r="W44" s="171">
        <f t="shared" si="7"/>
        <v>0.02702702702702703</v>
      </c>
      <c r="X44" s="161">
        <v>0.05405405405405406</v>
      </c>
      <c r="Y44" s="162">
        <v>0.4594594594594595</v>
      </c>
      <c r="Z44" s="501">
        <v>0.1</v>
      </c>
      <c r="AA44" s="208">
        <v>0.13</v>
      </c>
      <c r="AB44" s="209">
        <v>0.36</v>
      </c>
    </row>
    <row r="45" spans="1:28" s="129" customFormat="1" ht="13.5" customHeight="1">
      <c r="A45" s="618">
        <v>10</v>
      </c>
      <c r="B45" s="471">
        <v>40</v>
      </c>
      <c r="C45" s="535">
        <v>0</v>
      </c>
      <c r="D45" s="536">
        <v>0</v>
      </c>
      <c r="E45" s="536">
        <v>3</v>
      </c>
      <c r="F45" s="536">
        <v>0</v>
      </c>
      <c r="G45" s="536">
        <v>0</v>
      </c>
      <c r="H45" s="536">
        <v>0</v>
      </c>
      <c r="I45" s="537">
        <v>0</v>
      </c>
      <c r="J45" s="428">
        <v>3</v>
      </c>
      <c r="K45" s="176">
        <v>3</v>
      </c>
      <c r="L45" s="176">
        <v>14</v>
      </c>
      <c r="M45" s="152">
        <v>262</v>
      </c>
      <c r="N45" s="153">
        <v>475</v>
      </c>
      <c r="O45" s="154">
        <v>1283</v>
      </c>
      <c r="P45" s="172">
        <f t="shared" si="0"/>
        <v>0</v>
      </c>
      <c r="Q45" s="173">
        <f t="shared" si="1"/>
        <v>0</v>
      </c>
      <c r="R45" s="173">
        <f t="shared" si="2"/>
        <v>0.6</v>
      </c>
      <c r="S45" s="173">
        <f t="shared" si="3"/>
        <v>0</v>
      </c>
      <c r="T45" s="173">
        <f t="shared" si="4"/>
        <v>0</v>
      </c>
      <c r="U45" s="173">
        <f t="shared" si="5"/>
        <v>0</v>
      </c>
      <c r="V45" s="179">
        <f t="shared" si="6"/>
        <v>0</v>
      </c>
      <c r="W45" s="178">
        <f t="shared" si="7"/>
        <v>0.08108108108108109</v>
      </c>
      <c r="X45" s="173">
        <v>0.08108108108108109</v>
      </c>
      <c r="Y45" s="179">
        <v>0.3783783783783784</v>
      </c>
      <c r="Z45" s="502">
        <v>0.08</v>
      </c>
      <c r="AA45" s="213">
        <v>0.15</v>
      </c>
      <c r="AB45" s="214">
        <v>0.4</v>
      </c>
    </row>
    <row r="46" spans="1:28" s="129" customFormat="1" ht="13.5" customHeight="1">
      <c r="A46" s="616"/>
      <c r="B46" s="470">
        <v>41</v>
      </c>
      <c r="C46" s="529">
        <v>0</v>
      </c>
      <c r="D46" s="530">
        <v>0</v>
      </c>
      <c r="E46" s="530">
        <v>1</v>
      </c>
      <c r="F46" s="530">
        <v>1</v>
      </c>
      <c r="G46" s="530">
        <v>1</v>
      </c>
      <c r="H46" s="530">
        <v>0</v>
      </c>
      <c r="I46" s="531">
        <v>0</v>
      </c>
      <c r="J46" s="419">
        <v>3</v>
      </c>
      <c r="K46" s="118">
        <v>1</v>
      </c>
      <c r="L46" s="118">
        <v>20</v>
      </c>
      <c r="M46" s="121">
        <v>303</v>
      </c>
      <c r="N46" s="122">
        <v>359</v>
      </c>
      <c r="O46" s="123">
        <v>1238</v>
      </c>
      <c r="P46" s="165">
        <f t="shared" si="0"/>
        <v>0</v>
      </c>
      <c r="Q46" s="158">
        <f t="shared" si="1"/>
        <v>0</v>
      </c>
      <c r="R46" s="158">
        <f t="shared" si="2"/>
        <v>0.2</v>
      </c>
      <c r="S46" s="158">
        <f t="shared" si="3"/>
        <v>0.09090909090909091</v>
      </c>
      <c r="T46" s="158">
        <f t="shared" si="4"/>
        <v>0.25</v>
      </c>
      <c r="U46" s="158">
        <f t="shared" si="5"/>
        <v>0</v>
      </c>
      <c r="V46" s="159">
        <f t="shared" si="6"/>
        <v>0</v>
      </c>
      <c r="W46" s="167">
        <f t="shared" si="7"/>
        <v>0.08108108108108109</v>
      </c>
      <c r="X46" s="158">
        <v>0.02702702702702703</v>
      </c>
      <c r="Y46" s="159">
        <v>0.5405405405405406</v>
      </c>
      <c r="Z46" s="500">
        <v>0.1</v>
      </c>
      <c r="AA46" s="206">
        <v>0.11</v>
      </c>
      <c r="AB46" s="207">
        <v>0.39</v>
      </c>
    </row>
    <row r="47" spans="1:28" s="129" customFormat="1" ht="13.5" customHeight="1">
      <c r="A47" s="616"/>
      <c r="B47" s="470">
        <v>42</v>
      </c>
      <c r="C47" s="529">
        <v>0</v>
      </c>
      <c r="D47" s="530">
        <v>0</v>
      </c>
      <c r="E47" s="530">
        <v>0</v>
      </c>
      <c r="F47" s="530">
        <v>2</v>
      </c>
      <c r="G47" s="530">
        <v>0</v>
      </c>
      <c r="H47" s="530">
        <v>0</v>
      </c>
      <c r="I47" s="531">
        <v>0</v>
      </c>
      <c r="J47" s="419">
        <v>2</v>
      </c>
      <c r="K47" s="118">
        <v>3</v>
      </c>
      <c r="L47" s="118">
        <v>7</v>
      </c>
      <c r="M47" s="121">
        <v>285</v>
      </c>
      <c r="N47" s="122">
        <v>425</v>
      </c>
      <c r="O47" s="123">
        <v>1062</v>
      </c>
      <c r="P47" s="165">
        <f t="shared" si="0"/>
        <v>0</v>
      </c>
      <c r="Q47" s="158">
        <f t="shared" si="1"/>
        <v>0</v>
      </c>
      <c r="R47" s="158">
        <f t="shared" si="2"/>
        <v>0</v>
      </c>
      <c r="S47" s="158">
        <f t="shared" si="3"/>
        <v>0.18181818181818182</v>
      </c>
      <c r="T47" s="158">
        <f t="shared" si="4"/>
        <v>0</v>
      </c>
      <c r="U47" s="158">
        <f t="shared" si="5"/>
        <v>0</v>
      </c>
      <c r="V47" s="159">
        <f t="shared" si="6"/>
        <v>0</v>
      </c>
      <c r="W47" s="167">
        <f t="shared" si="7"/>
        <v>0.05405405405405406</v>
      </c>
      <c r="X47" s="158">
        <v>0.08108108108108109</v>
      </c>
      <c r="Y47" s="159">
        <v>0.1891891891891892</v>
      </c>
      <c r="Z47" s="500">
        <v>0.09</v>
      </c>
      <c r="AA47" s="206">
        <v>0.13</v>
      </c>
      <c r="AB47" s="207">
        <v>0.34</v>
      </c>
    </row>
    <row r="48" spans="1:28" s="129" customFormat="1" ht="13.5" customHeight="1">
      <c r="A48" s="616"/>
      <c r="B48" s="470">
        <v>43</v>
      </c>
      <c r="C48" s="529">
        <v>0</v>
      </c>
      <c r="D48" s="530">
        <v>0</v>
      </c>
      <c r="E48" s="530">
        <v>0</v>
      </c>
      <c r="F48" s="530">
        <v>1</v>
      </c>
      <c r="G48" s="530">
        <v>0</v>
      </c>
      <c r="H48" s="530">
        <v>0</v>
      </c>
      <c r="I48" s="531">
        <v>0</v>
      </c>
      <c r="J48" s="419">
        <v>1</v>
      </c>
      <c r="K48" s="118">
        <v>3</v>
      </c>
      <c r="L48" s="118">
        <v>8</v>
      </c>
      <c r="M48" s="121">
        <v>325</v>
      </c>
      <c r="N48" s="122">
        <v>462</v>
      </c>
      <c r="O48" s="123">
        <v>1225</v>
      </c>
      <c r="P48" s="165">
        <f t="shared" si="0"/>
        <v>0</v>
      </c>
      <c r="Q48" s="158">
        <f t="shared" si="1"/>
        <v>0</v>
      </c>
      <c r="R48" s="158">
        <f t="shared" si="2"/>
        <v>0</v>
      </c>
      <c r="S48" s="158">
        <f t="shared" si="3"/>
        <v>0.09090909090909091</v>
      </c>
      <c r="T48" s="158">
        <f t="shared" si="4"/>
        <v>0</v>
      </c>
      <c r="U48" s="158">
        <f t="shared" si="5"/>
        <v>0</v>
      </c>
      <c r="V48" s="159">
        <f t="shared" si="6"/>
        <v>0</v>
      </c>
      <c r="W48" s="167">
        <f t="shared" si="7"/>
        <v>0.02702702702702703</v>
      </c>
      <c r="X48" s="158">
        <v>0.08108108108108109</v>
      </c>
      <c r="Y48" s="159">
        <v>0.21621621621621623</v>
      </c>
      <c r="Z48" s="500">
        <v>0.1</v>
      </c>
      <c r="AA48" s="206">
        <v>0.15</v>
      </c>
      <c r="AB48" s="207">
        <v>0.39</v>
      </c>
    </row>
    <row r="49" spans="1:28" s="129" customFormat="1" ht="13.5" customHeight="1">
      <c r="A49" s="618">
        <v>11</v>
      </c>
      <c r="B49" s="471">
        <v>44</v>
      </c>
      <c r="C49" s="609">
        <v>0</v>
      </c>
      <c r="D49" s="536">
        <v>0</v>
      </c>
      <c r="E49" s="536">
        <v>0</v>
      </c>
      <c r="F49" s="536">
        <v>1</v>
      </c>
      <c r="G49" s="536">
        <v>0</v>
      </c>
      <c r="H49" s="536">
        <v>0</v>
      </c>
      <c r="I49" s="537">
        <v>0</v>
      </c>
      <c r="J49" s="428">
        <v>1</v>
      </c>
      <c r="K49" s="176">
        <v>2</v>
      </c>
      <c r="L49" s="176">
        <v>11</v>
      </c>
      <c r="M49" s="152">
        <v>367</v>
      </c>
      <c r="N49" s="153">
        <v>495</v>
      </c>
      <c r="O49" s="154">
        <v>1275</v>
      </c>
      <c r="P49" s="172">
        <f t="shared" si="0"/>
        <v>0</v>
      </c>
      <c r="Q49" s="173">
        <f t="shared" si="1"/>
        <v>0</v>
      </c>
      <c r="R49" s="173">
        <f t="shared" si="2"/>
        <v>0</v>
      </c>
      <c r="S49" s="173">
        <f t="shared" si="3"/>
        <v>0.09090909090909091</v>
      </c>
      <c r="T49" s="173">
        <f t="shared" si="4"/>
        <v>0</v>
      </c>
      <c r="U49" s="173">
        <f t="shared" si="5"/>
        <v>0</v>
      </c>
      <c r="V49" s="179">
        <f t="shared" si="6"/>
        <v>0</v>
      </c>
      <c r="W49" s="178">
        <f t="shared" si="7"/>
        <v>0.02702702702702703</v>
      </c>
      <c r="X49" s="173">
        <v>0.05405405405405406</v>
      </c>
      <c r="Y49" s="179">
        <v>0.2972972972972973</v>
      </c>
      <c r="Z49" s="502">
        <v>0.12</v>
      </c>
      <c r="AA49" s="213">
        <v>0.16</v>
      </c>
      <c r="AB49" s="214">
        <v>0.4</v>
      </c>
    </row>
    <row r="50" spans="1:28" s="129" customFormat="1" ht="13.5" customHeight="1">
      <c r="A50" s="616"/>
      <c r="B50" s="557">
        <v>45</v>
      </c>
      <c r="C50" s="540">
        <v>1</v>
      </c>
      <c r="D50" s="530">
        <v>0</v>
      </c>
      <c r="E50" s="530">
        <v>1</v>
      </c>
      <c r="F50" s="530">
        <v>2</v>
      </c>
      <c r="G50" s="530">
        <v>0</v>
      </c>
      <c r="H50" s="530">
        <v>0</v>
      </c>
      <c r="I50" s="531">
        <v>0</v>
      </c>
      <c r="J50" s="419">
        <v>4</v>
      </c>
      <c r="K50" s="118">
        <v>6</v>
      </c>
      <c r="L50" s="118">
        <v>11</v>
      </c>
      <c r="M50" s="121">
        <v>463</v>
      </c>
      <c r="N50" s="122">
        <v>569</v>
      </c>
      <c r="O50" s="123">
        <v>1248</v>
      </c>
      <c r="P50" s="165">
        <f t="shared" si="0"/>
        <v>0.3333333333333333</v>
      </c>
      <c r="Q50" s="158">
        <f t="shared" si="1"/>
        <v>0</v>
      </c>
      <c r="R50" s="158">
        <f t="shared" si="2"/>
        <v>0.2</v>
      </c>
      <c r="S50" s="158">
        <f t="shared" si="3"/>
        <v>0.18181818181818182</v>
      </c>
      <c r="T50" s="158">
        <f t="shared" si="4"/>
        <v>0</v>
      </c>
      <c r="U50" s="158">
        <f t="shared" si="5"/>
        <v>0</v>
      </c>
      <c r="V50" s="159">
        <f t="shared" si="6"/>
        <v>0</v>
      </c>
      <c r="W50" s="167">
        <f t="shared" si="7"/>
        <v>0.10810810810810811</v>
      </c>
      <c r="X50" s="158">
        <v>0.16216216216216217</v>
      </c>
      <c r="Y50" s="159">
        <v>0.2972972972972973</v>
      </c>
      <c r="Z50" s="500">
        <v>0.15</v>
      </c>
      <c r="AA50" s="206">
        <v>0.18</v>
      </c>
      <c r="AB50" s="207">
        <v>0.39</v>
      </c>
    </row>
    <row r="51" spans="1:28" s="129" customFormat="1" ht="13.5" customHeight="1">
      <c r="A51" s="616"/>
      <c r="B51" s="557">
        <v>46</v>
      </c>
      <c r="C51" s="540">
        <v>0</v>
      </c>
      <c r="D51" s="530">
        <v>0</v>
      </c>
      <c r="E51" s="530">
        <v>1</v>
      </c>
      <c r="F51" s="530">
        <v>3</v>
      </c>
      <c r="G51" s="530">
        <v>0</v>
      </c>
      <c r="H51" s="530">
        <v>0</v>
      </c>
      <c r="I51" s="531">
        <v>0</v>
      </c>
      <c r="J51" s="419">
        <v>4</v>
      </c>
      <c r="K51" s="118">
        <v>4</v>
      </c>
      <c r="L51" s="118">
        <v>10</v>
      </c>
      <c r="M51" s="121">
        <v>560</v>
      </c>
      <c r="N51" s="122">
        <v>660</v>
      </c>
      <c r="O51" s="123">
        <v>1599</v>
      </c>
      <c r="P51" s="165">
        <f t="shared" si="0"/>
        <v>0</v>
      </c>
      <c r="Q51" s="158">
        <f t="shared" si="1"/>
        <v>0</v>
      </c>
      <c r="R51" s="158">
        <f t="shared" si="2"/>
        <v>0.2</v>
      </c>
      <c r="S51" s="158">
        <f t="shared" si="3"/>
        <v>0.2727272727272727</v>
      </c>
      <c r="T51" s="158">
        <f t="shared" si="4"/>
        <v>0</v>
      </c>
      <c r="U51" s="158">
        <f t="shared" si="5"/>
        <v>0</v>
      </c>
      <c r="V51" s="159">
        <f t="shared" si="6"/>
        <v>0</v>
      </c>
      <c r="W51" s="167">
        <f t="shared" si="7"/>
        <v>0.10810810810810811</v>
      </c>
      <c r="X51" s="158">
        <v>0.10810810810810811</v>
      </c>
      <c r="Y51" s="159">
        <v>0.2702702702702703</v>
      </c>
      <c r="Z51" s="500">
        <v>0.18</v>
      </c>
      <c r="AA51" s="206">
        <v>0.21</v>
      </c>
      <c r="AB51" s="207">
        <v>0.5</v>
      </c>
    </row>
    <row r="52" spans="1:28" s="129" customFormat="1" ht="13.5" customHeight="1">
      <c r="A52" s="617"/>
      <c r="B52" s="557">
        <v>47</v>
      </c>
      <c r="C52" s="540">
        <v>0</v>
      </c>
      <c r="D52" s="530">
        <v>0</v>
      </c>
      <c r="E52" s="530">
        <v>2</v>
      </c>
      <c r="F52" s="530">
        <v>2</v>
      </c>
      <c r="G52" s="530">
        <v>0</v>
      </c>
      <c r="H52" s="530">
        <v>0</v>
      </c>
      <c r="I52" s="531">
        <v>0</v>
      </c>
      <c r="J52" s="422">
        <v>4</v>
      </c>
      <c r="K52" s="133">
        <v>1</v>
      </c>
      <c r="L52" s="133">
        <v>25</v>
      </c>
      <c r="M52" s="135">
        <v>642</v>
      </c>
      <c r="N52" s="136">
        <v>804</v>
      </c>
      <c r="O52" s="137">
        <v>1758</v>
      </c>
      <c r="P52" s="169">
        <f t="shared" si="0"/>
        <v>0</v>
      </c>
      <c r="Q52" s="161">
        <f t="shared" si="1"/>
        <v>0</v>
      </c>
      <c r="R52" s="161">
        <f t="shared" si="2"/>
        <v>0.4</v>
      </c>
      <c r="S52" s="161">
        <f t="shared" si="3"/>
        <v>0.18181818181818182</v>
      </c>
      <c r="T52" s="161">
        <f t="shared" si="4"/>
        <v>0</v>
      </c>
      <c r="U52" s="161">
        <f t="shared" si="5"/>
        <v>0</v>
      </c>
      <c r="V52" s="162">
        <f t="shared" si="6"/>
        <v>0</v>
      </c>
      <c r="W52" s="171">
        <f t="shared" si="7"/>
        <v>0.10810810810810811</v>
      </c>
      <c r="X52" s="161">
        <v>0.02702702702702703</v>
      </c>
      <c r="Y52" s="162">
        <v>0.6756756756756757</v>
      </c>
      <c r="Z52" s="501">
        <v>0.2</v>
      </c>
      <c r="AA52" s="138">
        <v>0.25</v>
      </c>
      <c r="AB52" s="149">
        <v>0.56</v>
      </c>
    </row>
    <row r="53" spans="1:28" s="129" customFormat="1" ht="13.5" customHeight="1">
      <c r="A53" s="618">
        <v>12</v>
      </c>
      <c r="B53" s="471">
        <v>48</v>
      </c>
      <c r="C53" s="609">
        <v>0</v>
      </c>
      <c r="D53" s="536">
        <v>0</v>
      </c>
      <c r="E53" s="536">
        <v>0</v>
      </c>
      <c r="F53" s="536">
        <v>0</v>
      </c>
      <c r="G53" s="536">
        <v>1</v>
      </c>
      <c r="H53" s="536">
        <v>0</v>
      </c>
      <c r="I53" s="537">
        <v>2</v>
      </c>
      <c r="J53" s="428">
        <v>3</v>
      </c>
      <c r="K53" s="176">
        <v>7</v>
      </c>
      <c r="L53" s="176">
        <v>9</v>
      </c>
      <c r="M53" s="152">
        <v>714</v>
      </c>
      <c r="N53" s="153">
        <v>757</v>
      </c>
      <c r="O53" s="154">
        <v>2007</v>
      </c>
      <c r="P53" s="172">
        <f t="shared" si="0"/>
        <v>0</v>
      </c>
      <c r="Q53" s="173">
        <f t="shared" si="1"/>
        <v>0</v>
      </c>
      <c r="R53" s="173">
        <f t="shared" si="2"/>
        <v>0</v>
      </c>
      <c r="S53" s="173">
        <f t="shared" si="3"/>
        <v>0</v>
      </c>
      <c r="T53" s="173">
        <f t="shared" si="4"/>
        <v>0.25</v>
      </c>
      <c r="U53" s="173">
        <f t="shared" si="5"/>
        <v>0</v>
      </c>
      <c r="V53" s="179">
        <f t="shared" si="6"/>
        <v>0.5</v>
      </c>
      <c r="W53" s="178">
        <f t="shared" si="7"/>
        <v>0.08108108108108109</v>
      </c>
      <c r="X53" s="173">
        <v>0.1891891891891892</v>
      </c>
      <c r="Y53" s="179">
        <v>0.24324324324324326</v>
      </c>
      <c r="Z53" s="502">
        <v>0.23</v>
      </c>
      <c r="AA53" s="145">
        <v>0.24</v>
      </c>
      <c r="AB53" s="146">
        <v>0.63</v>
      </c>
    </row>
    <row r="54" spans="1:28" s="129" customFormat="1" ht="13.5" customHeight="1">
      <c r="A54" s="616"/>
      <c r="B54" s="470">
        <v>49</v>
      </c>
      <c r="C54" s="540">
        <v>0</v>
      </c>
      <c r="D54" s="540">
        <v>0</v>
      </c>
      <c r="E54" s="530">
        <v>1</v>
      </c>
      <c r="F54" s="530">
        <v>3</v>
      </c>
      <c r="G54" s="530">
        <v>0</v>
      </c>
      <c r="H54" s="530">
        <v>0</v>
      </c>
      <c r="I54" s="531">
        <v>0</v>
      </c>
      <c r="J54" s="419">
        <v>4</v>
      </c>
      <c r="K54" s="118">
        <v>1</v>
      </c>
      <c r="L54" s="118">
        <v>19</v>
      </c>
      <c r="M54" s="121">
        <v>801</v>
      </c>
      <c r="N54" s="122">
        <v>845</v>
      </c>
      <c r="O54" s="123">
        <v>2302</v>
      </c>
      <c r="P54" s="165">
        <f t="shared" si="0"/>
        <v>0</v>
      </c>
      <c r="Q54" s="158">
        <f t="shared" si="1"/>
        <v>0</v>
      </c>
      <c r="R54" s="158">
        <f t="shared" si="2"/>
        <v>0.2</v>
      </c>
      <c r="S54" s="158">
        <f t="shared" si="3"/>
        <v>0.2727272727272727</v>
      </c>
      <c r="T54" s="158">
        <f t="shared" si="4"/>
        <v>0</v>
      </c>
      <c r="U54" s="158">
        <f t="shared" si="5"/>
        <v>0</v>
      </c>
      <c r="V54" s="159">
        <f t="shared" si="6"/>
        <v>0</v>
      </c>
      <c r="W54" s="167">
        <f t="shared" si="7"/>
        <v>0.10810810810810811</v>
      </c>
      <c r="X54" s="158">
        <v>0.02702702702702703</v>
      </c>
      <c r="Y54" s="159">
        <v>0.5135135135135135</v>
      </c>
      <c r="Z54" s="500">
        <v>0.25</v>
      </c>
      <c r="AA54" s="206">
        <v>0.27</v>
      </c>
      <c r="AB54" s="207">
        <v>0.73</v>
      </c>
    </row>
    <row r="55" spans="1:28" s="129" customFormat="1" ht="13.5" customHeight="1">
      <c r="A55" s="616"/>
      <c r="B55" s="470">
        <v>50</v>
      </c>
      <c r="C55" s="540">
        <v>0</v>
      </c>
      <c r="D55" s="530">
        <v>0</v>
      </c>
      <c r="E55" s="530">
        <v>0</v>
      </c>
      <c r="F55" s="530">
        <v>1</v>
      </c>
      <c r="G55" s="530">
        <v>0</v>
      </c>
      <c r="H55" s="530">
        <v>0</v>
      </c>
      <c r="I55" s="531">
        <v>1</v>
      </c>
      <c r="J55" s="419">
        <v>2</v>
      </c>
      <c r="K55" s="118">
        <v>7</v>
      </c>
      <c r="L55" s="118">
        <v>17</v>
      </c>
      <c r="M55" s="121">
        <v>897</v>
      </c>
      <c r="N55" s="122">
        <v>943</v>
      </c>
      <c r="O55" s="123">
        <v>2522</v>
      </c>
      <c r="P55" s="165">
        <f t="shared" si="0"/>
        <v>0</v>
      </c>
      <c r="Q55" s="158">
        <f t="shared" si="1"/>
        <v>0</v>
      </c>
      <c r="R55" s="158">
        <f t="shared" si="2"/>
        <v>0</v>
      </c>
      <c r="S55" s="158">
        <f t="shared" si="3"/>
        <v>0.09090909090909091</v>
      </c>
      <c r="T55" s="158">
        <f t="shared" si="4"/>
        <v>0</v>
      </c>
      <c r="U55" s="158">
        <f t="shared" si="5"/>
        <v>0</v>
      </c>
      <c r="V55" s="159">
        <f t="shared" si="6"/>
        <v>0.25</v>
      </c>
      <c r="W55" s="167">
        <f t="shared" si="7"/>
        <v>0.05405405405405406</v>
      </c>
      <c r="X55" s="158">
        <v>0.1891891891891892</v>
      </c>
      <c r="Y55" s="159">
        <v>0.4722222222222222</v>
      </c>
      <c r="Z55" s="500">
        <v>0.28</v>
      </c>
      <c r="AA55" s="206">
        <v>0.3</v>
      </c>
      <c r="AB55" s="207">
        <v>0.8</v>
      </c>
    </row>
    <row r="56" spans="1:28" s="129" customFormat="1" ht="13.5" customHeight="1">
      <c r="A56" s="616"/>
      <c r="B56" s="470">
        <v>51</v>
      </c>
      <c r="C56" s="540">
        <v>0</v>
      </c>
      <c r="D56" s="530">
        <v>1</v>
      </c>
      <c r="E56" s="530">
        <v>1</v>
      </c>
      <c r="F56" s="530">
        <v>7</v>
      </c>
      <c r="G56" s="530">
        <v>0</v>
      </c>
      <c r="H56" s="530">
        <v>0</v>
      </c>
      <c r="I56" s="531">
        <v>1</v>
      </c>
      <c r="J56" s="419">
        <v>10</v>
      </c>
      <c r="K56" s="118">
        <v>14</v>
      </c>
      <c r="L56" s="118">
        <v>15</v>
      </c>
      <c r="M56" s="121">
        <v>1001</v>
      </c>
      <c r="N56" s="122">
        <v>973</v>
      </c>
      <c r="O56" s="123">
        <v>2446</v>
      </c>
      <c r="P56" s="165">
        <f t="shared" si="0"/>
        <v>0</v>
      </c>
      <c r="Q56" s="158">
        <f t="shared" si="1"/>
        <v>0.16666666666666666</v>
      </c>
      <c r="R56" s="158">
        <f t="shared" si="2"/>
        <v>0.2</v>
      </c>
      <c r="S56" s="158">
        <f t="shared" si="3"/>
        <v>0.6363636363636364</v>
      </c>
      <c r="T56" s="158">
        <f t="shared" si="4"/>
        <v>0</v>
      </c>
      <c r="U56" s="158">
        <f t="shared" si="5"/>
        <v>0</v>
      </c>
      <c r="V56" s="159">
        <f t="shared" si="6"/>
        <v>0.25</v>
      </c>
      <c r="W56" s="167">
        <f t="shared" si="7"/>
        <v>0.2702702702702703</v>
      </c>
      <c r="X56" s="158">
        <v>0.3783783783783784</v>
      </c>
      <c r="Y56" s="159">
        <v>0.40540540540540543</v>
      </c>
      <c r="Z56" s="500">
        <v>0.32</v>
      </c>
      <c r="AA56" s="206">
        <v>0.31</v>
      </c>
      <c r="AB56" s="207">
        <v>0.77</v>
      </c>
    </row>
    <row r="57" spans="1:28" s="129" customFormat="1" ht="13.5" customHeight="1">
      <c r="A57" s="616"/>
      <c r="B57" s="470">
        <v>52</v>
      </c>
      <c r="C57" s="540">
        <v>0</v>
      </c>
      <c r="D57" s="530">
        <v>0</v>
      </c>
      <c r="E57" s="530">
        <v>3</v>
      </c>
      <c r="F57" s="530">
        <v>1</v>
      </c>
      <c r="G57" s="530">
        <v>1</v>
      </c>
      <c r="H57" s="530">
        <v>0</v>
      </c>
      <c r="I57" s="531">
        <v>1</v>
      </c>
      <c r="J57" s="419">
        <v>6</v>
      </c>
      <c r="K57" s="598">
        <v>6</v>
      </c>
      <c r="L57" s="118">
        <v>11</v>
      </c>
      <c r="M57" s="121">
        <v>591</v>
      </c>
      <c r="N57" s="122">
        <v>993</v>
      </c>
      <c r="O57" s="123">
        <v>2460</v>
      </c>
      <c r="P57" s="165">
        <f>C57/3</f>
        <v>0</v>
      </c>
      <c r="Q57" s="158">
        <f>D57/6</f>
        <v>0</v>
      </c>
      <c r="R57" s="158">
        <f>E57/5</f>
        <v>0.6</v>
      </c>
      <c r="S57" s="158">
        <f>F57/11</f>
        <v>0.09090909090909091</v>
      </c>
      <c r="T57" s="158">
        <f>G57/4</f>
        <v>0.25</v>
      </c>
      <c r="U57" s="158">
        <f>H57/4</f>
        <v>0</v>
      </c>
      <c r="V57" s="159">
        <f>I57/4</f>
        <v>0.25</v>
      </c>
      <c r="W57" s="167">
        <f>J57/37</f>
        <v>0.16216216216216217</v>
      </c>
      <c r="X57" s="158">
        <v>0.16216216216216217</v>
      </c>
      <c r="Y57" s="159">
        <v>0.2972972972972973</v>
      </c>
      <c r="Z57" s="500">
        <v>0.19</v>
      </c>
      <c r="AA57" s="206">
        <v>0.31</v>
      </c>
      <c r="AB57" s="207">
        <v>0.78</v>
      </c>
    </row>
    <row r="58" spans="1:28" s="129" customFormat="1" ht="13.5" customHeight="1">
      <c r="A58" s="635"/>
      <c r="B58" s="614">
        <v>53</v>
      </c>
      <c r="C58" s="597" t="s">
        <v>58</v>
      </c>
      <c r="D58" s="582" t="s">
        <v>58</v>
      </c>
      <c r="E58" s="582" t="s">
        <v>58</v>
      </c>
      <c r="F58" s="582" t="s">
        <v>58</v>
      </c>
      <c r="G58" s="582" t="s">
        <v>58</v>
      </c>
      <c r="H58" s="582" t="s">
        <v>58</v>
      </c>
      <c r="I58" s="583" t="s">
        <v>58</v>
      </c>
      <c r="J58" s="573" t="s">
        <v>58</v>
      </c>
      <c r="K58" s="598">
        <v>6</v>
      </c>
      <c r="L58" s="461" t="s">
        <v>59</v>
      </c>
      <c r="M58" s="584" t="s">
        <v>58</v>
      </c>
      <c r="N58" s="300">
        <v>465</v>
      </c>
      <c r="O58" s="475" t="s">
        <v>58</v>
      </c>
      <c r="P58" s="574" t="s">
        <v>58</v>
      </c>
      <c r="Q58" s="477" t="s">
        <v>58</v>
      </c>
      <c r="R58" s="477" t="s">
        <v>58</v>
      </c>
      <c r="S58" s="477" t="s">
        <v>58</v>
      </c>
      <c r="T58" s="477" t="s">
        <v>58</v>
      </c>
      <c r="U58" s="477" t="s">
        <v>58</v>
      </c>
      <c r="V58" s="478" t="s">
        <v>58</v>
      </c>
      <c r="W58" s="577" t="s">
        <v>58</v>
      </c>
      <c r="X58" s="309">
        <v>0.16216216216216217</v>
      </c>
      <c r="Y58" s="478" t="s">
        <v>58</v>
      </c>
      <c r="Z58" s="585" t="s">
        <v>58</v>
      </c>
      <c r="AA58" s="576">
        <v>0.15</v>
      </c>
      <c r="AB58" s="462" t="s">
        <v>58</v>
      </c>
    </row>
    <row r="59" spans="1:28" s="129" customFormat="1" ht="15.75" customHeight="1">
      <c r="A59" s="655" t="s">
        <v>20</v>
      </c>
      <c r="B59" s="656"/>
      <c r="C59" s="611">
        <f aca="true" t="shared" si="8" ref="C59:M59">SUM(C6:C58)</f>
        <v>9</v>
      </c>
      <c r="D59" s="188">
        <f t="shared" si="8"/>
        <v>18</v>
      </c>
      <c r="E59" s="188">
        <f t="shared" si="8"/>
        <v>148</v>
      </c>
      <c r="F59" s="188">
        <f t="shared" si="8"/>
        <v>120</v>
      </c>
      <c r="G59" s="188">
        <f t="shared" si="8"/>
        <v>10</v>
      </c>
      <c r="H59" s="188">
        <f t="shared" si="8"/>
        <v>0</v>
      </c>
      <c r="I59" s="189">
        <f t="shared" si="8"/>
        <v>37</v>
      </c>
      <c r="J59" s="434">
        <f t="shared" si="8"/>
        <v>342</v>
      </c>
      <c r="K59" s="243">
        <v>268</v>
      </c>
      <c r="L59" s="243">
        <v>818</v>
      </c>
      <c r="M59" s="434">
        <v>34078</v>
      </c>
      <c r="N59" s="95">
        <v>35125</v>
      </c>
      <c r="O59" s="233">
        <v>75449</v>
      </c>
      <c r="P59" s="235">
        <f>C59/3</f>
        <v>3</v>
      </c>
      <c r="Q59" s="10">
        <f>D59/6</f>
        <v>3</v>
      </c>
      <c r="R59" s="10">
        <f>E59/5</f>
        <v>29.6</v>
      </c>
      <c r="S59" s="10">
        <f>F59/11</f>
        <v>10.909090909090908</v>
      </c>
      <c r="T59" s="10">
        <f>G59/4</f>
        <v>2.5</v>
      </c>
      <c r="U59" s="10">
        <f>H59/4</f>
        <v>0</v>
      </c>
      <c r="V59" s="11">
        <f>I59/4</f>
        <v>9.25</v>
      </c>
      <c r="W59" s="433">
        <f>J59/37</f>
        <v>9.243243243243244</v>
      </c>
      <c r="X59" s="10">
        <v>7.243243243243244</v>
      </c>
      <c r="Y59" s="44">
        <v>22.120870870870878</v>
      </c>
      <c r="Z59" s="431">
        <v>10.81</v>
      </c>
      <c r="AA59" s="192">
        <v>11.14</v>
      </c>
      <c r="AB59" s="215">
        <v>23.91</v>
      </c>
    </row>
  </sheetData>
  <sheetProtection/>
  <mergeCells count="33">
    <mergeCell ref="A45:A48"/>
    <mergeCell ref="A40:A44"/>
    <mergeCell ref="A36:A39"/>
    <mergeCell ref="A31:A35"/>
    <mergeCell ref="A23:A26"/>
    <mergeCell ref="A18:A22"/>
    <mergeCell ref="O4:O5"/>
    <mergeCell ref="W4:W5"/>
    <mergeCell ref="L4:L5"/>
    <mergeCell ref="A14:A17"/>
    <mergeCell ref="A10:A13"/>
    <mergeCell ref="A6:A9"/>
    <mergeCell ref="K4:K5"/>
    <mergeCell ref="AA4:AA5"/>
    <mergeCell ref="P2:AB2"/>
    <mergeCell ref="C2:O2"/>
    <mergeCell ref="C3:I3"/>
    <mergeCell ref="J3:L3"/>
    <mergeCell ref="P3:V3"/>
    <mergeCell ref="W3:Y3"/>
    <mergeCell ref="AB4:AB5"/>
    <mergeCell ref="Z4:Z5"/>
    <mergeCell ref="Z3:AB3"/>
    <mergeCell ref="Y4:Y5"/>
    <mergeCell ref="A59:B59"/>
    <mergeCell ref="J4:J5"/>
    <mergeCell ref="M3:O3"/>
    <mergeCell ref="N4:N5"/>
    <mergeCell ref="M4:M5"/>
    <mergeCell ref="X4:X5"/>
    <mergeCell ref="A49:A52"/>
    <mergeCell ref="A53:A58"/>
    <mergeCell ref="A27:A30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6" r:id="rId1"/>
  <ignoredErrors>
    <ignoredError sqref="J4:M4 Y4:AB5 N4:O5" formulaRange="1"/>
    <ignoredError sqref="S11:W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showGridLines="0" showZeros="0" zoomScalePageLayoutView="0" workbookViewId="0" topLeftCell="A1">
      <pane xSplit="2" ySplit="5" topLeftCell="C6" activePane="bottomRight" state="frozen"/>
      <selection pane="topLeft" activeCell="M67" sqref="M67"/>
      <selection pane="topRight" activeCell="M67" sqref="M67"/>
      <selection pane="bottomLeft" activeCell="M67" sqref="M67"/>
      <selection pane="bottomRight" activeCell="A1" sqref="A1"/>
    </sheetView>
  </sheetViews>
  <sheetFormatPr defaultColWidth="9.00390625" defaultRowHeight="13.5"/>
  <cols>
    <col min="1" max="1" width="3.625" style="195" customWidth="1"/>
    <col min="2" max="2" width="4.625" style="56" customWidth="1"/>
    <col min="3" max="9" width="6.75390625" style="196" customWidth="1"/>
    <col min="10" max="10" width="7.375" style="5" customWidth="1"/>
    <col min="11" max="12" width="7.375" style="196" customWidth="1"/>
    <col min="13" max="13" width="8.875" style="5" customWidth="1"/>
    <col min="14" max="15" width="8.75390625" style="5" customWidth="1"/>
    <col min="16" max="22" width="7.75390625" style="5" customWidth="1"/>
    <col min="23" max="26" width="7.875" style="5" customWidth="1"/>
    <col min="27" max="28" width="7.875" style="196" customWidth="1"/>
    <col min="29" max="16384" width="9.00390625" style="195" customWidth="1"/>
  </cols>
  <sheetData>
    <row r="1" spans="1:28" s="102" customFormat="1" ht="24.75" customHeight="1">
      <c r="A1" s="100" t="s">
        <v>26</v>
      </c>
      <c r="B1" s="252"/>
      <c r="C1" s="101"/>
      <c r="D1" s="101"/>
      <c r="E1" s="101"/>
      <c r="F1" s="101"/>
      <c r="G1" s="101"/>
      <c r="H1" s="101"/>
      <c r="I1" s="101"/>
      <c r="J1" s="1"/>
      <c r="K1" s="101"/>
      <c r="L1" s="10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01"/>
      <c r="AB1" s="101"/>
    </row>
    <row r="2" spans="1:28" s="104" customFormat="1" ht="18" customHeight="1">
      <c r="A2" s="103"/>
      <c r="B2" s="467"/>
      <c r="C2" s="639" t="s">
        <v>16</v>
      </c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61"/>
      <c r="P2" s="636" t="s">
        <v>46</v>
      </c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60"/>
    </row>
    <row r="3" spans="1:28" s="104" customFormat="1" ht="18" customHeight="1">
      <c r="A3" s="105"/>
      <c r="B3" s="468"/>
      <c r="C3" s="640" t="str">
        <f>'（参考）インフルエンザ【2021年】'!C3:I3</f>
        <v>2021年　保健所別</v>
      </c>
      <c r="D3" s="641"/>
      <c r="E3" s="641"/>
      <c r="F3" s="641"/>
      <c r="G3" s="641"/>
      <c r="H3" s="641"/>
      <c r="I3" s="662"/>
      <c r="J3" s="642" t="s">
        <v>13</v>
      </c>
      <c r="K3" s="663"/>
      <c r="L3" s="664"/>
      <c r="M3" s="647" t="s">
        <v>19</v>
      </c>
      <c r="N3" s="648"/>
      <c r="O3" s="668"/>
      <c r="P3" s="665" t="str">
        <f>'（参考）インフルエンザ【2021年】'!P3:V3</f>
        <v>2021年　保健所別</v>
      </c>
      <c r="Q3" s="666"/>
      <c r="R3" s="666"/>
      <c r="S3" s="666"/>
      <c r="T3" s="666"/>
      <c r="U3" s="666"/>
      <c r="V3" s="667"/>
      <c r="W3" s="652" t="s">
        <v>17</v>
      </c>
      <c r="X3" s="653"/>
      <c r="Y3" s="654"/>
      <c r="Z3" s="652" t="s">
        <v>18</v>
      </c>
      <c r="AA3" s="653"/>
      <c r="AB3" s="654"/>
    </row>
    <row r="4" spans="1:28" s="104" customFormat="1" ht="6.75" customHeight="1">
      <c r="A4" s="255"/>
      <c r="B4" s="256"/>
      <c r="C4" s="106"/>
      <c r="D4" s="107"/>
      <c r="E4" s="107"/>
      <c r="F4" s="107"/>
      <c r="G4" s="107"/>
      <c r="H4" s="107"/>
      <c r="I4" s="108"/>
      <c r="J4" s="626">
        <f>'（参考）インフルエンザ【2021年】'!J4:J5</f>
        <v>2021</v>
      </c>
      <c r="K4" s="630">
        <f>'（参考）インフルエンザ【2021年】'!K4:K5</f>
        <v>2020</v>
      </c>
      <c r="L4" s="624">
        <f>'（参考）インフルエンザ【2021年】'!L4:L5</f>
        <v>2019</v>
      </c>
      <c r="M4" s="626">
        <f>'（参考）インフルエンザ【2021年】'!M4:M5</f>
        <v>2021</v>
      </c>
      <c r="N4" s="650">
        <f>'（参考）インフルエンザ【2021年】'!N4:N5</f>
        <v>2020</v>
      </c>
      <c r="O4" s="657">
        <f>'（参考）インフルエンザ【2021年】'!O4:O5</f>
        <v>2019</v>
      </c>
      <c r="P4" s="260"/>
      <c r="Q4" s="72"/>
      <c r="R4" s="72"/>
      <c r="S4" s="72"/>
      <c r="T4" s="72"/>
      <c r="U4" s="72"/>
      <c r="V4" s="71"/>
      <c r="W4" s="626">
        <f>'（参考）インフルエンザ【2021年】'!W4:W5</f>
        <v>2021</v>
      </c>
      <c r="X4" s="650">
        <f>'（参考）インフルエンザ【2021年】'!X4:X5</f>
        <v>2020</v>
      </c>
      <c r="Y4" s="669">
        <f>'（参考）インフルエンザ【2021年】'!Y4:Y5</f>
        <v>2019</v>
      </c>
      <c r="Z4" s="626">
        <f>'（参考）インフルエンザ【2021年】'!Z4:Z5</f>
        <v>2021</v>
      </c>
      <c r="AA4" s="630">
        <f>'（参考）インフルエンザ【2021年】'!AA4:AA5</f>
        <v>2020</v>
      </c>
      <c r="AB4" s="624">
        <f>'（参考）インフルエンザ【2021年】'!AB4:AB5</f>
        <v>2019</v>
      </c>
    </row>
    <row r="5" spans="1:28" s="116" customFormat="1" ht="61.5" customHeight="1">
      <c r="A5" s="261" t="s">
        <v>14</v>
      </c>
      <c r="B5" s="262" t="s">
        <v>15</v>
      </c>
      <c r="C5" s="111" t="s">
        <v>40</v>
      </c>
      <c r="D5" s="112" t="s">
        <v>41</v>
      </c>
      <c r="E5" s="112" t="s">
        <v>42</v>
      </c>
      <c r="F5" s="112" t="s">
        <v>12</v>
      </c>
      <c r="G5" s="112" t="s">
        <v>51</v>
      </c>
      <c r="H5" s="112" t="s">
        <v>43</v>
      </c>
      <c r="I5" s="113" t="s">
        <v>44</v>
      </c>
      <c r="J5" s="627"/>
      <c r="K5" s="631"/>
      <c r="L5" s="625"/>
      <c r="M5" s="627"/>
      <c r="N5" s="651"/>
      <c r="O5" s="658"/>
      <c r="P5" s="265" t="s">
        <v>40</v>
      </c>
      <c r="Q5" s="57" t="s">
        <v>41</v>
      </c>
      <c r="R5" s="57" t="s">
        <v>42</v>
      </c>
      <c r="S5" s="57" t="s">
        <v>12</v>
      </c>
      <c r="T5" s="57" t="s">
        <v>51</v>
      </c>
      <c r="U5" s="57" t="s">
        <v>43</v>
      </c>
      <c r="V5" s="264" t="s">
        <v>44</v>
      </c>
      <c r="W5" s="627"/>
      <c r="X5" s="651"/>
      <c r="Y5" s="670"/>
      <c r="Z5" s="627"/>
      <c r="AA5" s="631"/>
      <c r="AB5" s="625"/>
    </row>
    <row r="6" spans="1:28" s="130" customFormat="1" ht="13.5" customHeight="1">
      <c r="A6" s="615">
        <v>1</v>
      </c>
      <c r="B6" s="458">
        <v>1</v>
      </c>
      <c r="C6" s="526">
        <v>0</v>
      </c>
      <c r="D6" s="527">
        <v>3</v>
      </c>
      <c r="E6" s="527">
        <v>3</v>
      </c>
      <c r="F6" s="527">
        <v>15</v>
      </c>
      <c r="G6" s="527">
        <v>2</v>
      </c>
      <c r="H6" s="527">
        <v>1</v>
      </c>
      <c r="I6" s="528">
        <v>0</v>
      </c>
      <c r="J6" s="64">
        <v>24</v>
      </c>
      <c r="K6" s="198">
        <v>31</v>
      </c>
      <c r="L6" s="198">
        <v>37</v>
      </c>
      <c r="M6" s="498">
        <v>1677</v>
      </c>
      <c r="N6" s="413">
        <v>2193</v>
      </c>
      <c r="O6" s="414">
        <v>2494</v>
      </c>
      <c r="P6" s="415">
        <f>C6/3</f>
        <v>0</v>
      </c>
      <c r="Q6" s="416">
        <f>D6/6</f>
        <v>0.5</v>
      </c>
      <c r="R6" s="416">
        <f>E6/5</f>
        <v>0.6</v>
      </c>
      <c r="S6" s="416">
        <f>F6/11</f>
        <v>1.3636363636363635</v>
      </c>
      <c r="T6" s="416">
        <f>G6/4</f>
        <v>0.5</v>
      </c>
      <c r="U6" s="416">
        <f>H6/4</f>
        <v>0.25</v>
      </c>
      <c r="V6" s="499">
        <f>I6/4</f>
        <v>0</v>
      </c>
      <c r="W6" s="430">
        <f>J6/37</f>
        <v>0.6486486486486487</v>
      </c>
      <c r="X6" s="416">
        <v>0.8378378378378378</v>
      </c>
      <c r="Y6" s="166">
        <v>1</v>
      </c>
      <c r="Z6" s="2">
        <v>0.53</v>
      </c>
      <c r="AA6" s="203">
        <v>0.74</v>
      </c>
      <c r="AB6" s="204">
        <v>0.82</v>
      </c>
    </row>
    <row r="7" spans="1:28" s="130" customFormat="1" ht="13.5" customHeight="1">
      <c r="A7" s="616"/>
      <c r="B7" s="454">
        <v>2</v>
      </c>
      <c r="C7" s="529">
        <v>0</v>
      </c>
      <c r="D7" s="530">
        <v>3</v>
      </c>
      <c r="E7" s="530">
        <v>4</v>
      </c>
      <c r="F7" s="530">
        <v>12</v>
      </c>
      <c r="G7" s="530">
        <v>6</v>
      </c>
      <c r="H7" s="530">
        <v>5</v>
      </c>
      <c r="I7" s="531">
        <v>0</v>
      </c>
      <c r="J7" s="419">
        <v>30</v>
      </c>
      <c r="K7" s="142">
        <v>100</v>
      </c>
      <c r="L7" s="142">
        <v>118</v>
      </c>
      <c r="M7" s="121">
        <v>1789</v>
      </c>
      <c r="N7" s="122">
        <v>7700</v>
      </c>
      <c r="O7" s="123">
        <v>6632</v>
      </c>
      <c r="P7" s="165">
        <f aca="true" t="shared" si="0" ref="P7:P56">C7/3</f>
        <v>0</v>
      </c>
      <c r="Q7" s="158">
        <f aca="true" t="shared" si="1" ref="Q7:Q56">D7/6</f>
        <v>0.5</v>
      </c>
      <c r="R7" s="158">
        <f aca="true" t="shared" si="2" ref="R7:R56">E7/5</f>
        <v>0.8</v>
      </c>
      <c r="S7" s="158">
        <f aca="true" t="shared" si="3" ref="S7:S56">F7/11</f>
        <v>1.0909090909090908</v>
      </c>
      <c r="T7" s="158">
        <f aca="true" t="shared" si="4" ref="T7:T56">G7/4</f>
        <v>1.5</v>
      </c>
      <c r="U7" s="158">
        <f aca="true" t="shared" si="5" ref="U7:U56">H7/4</f>
        <v>1.25</v>
      </c>
      <c r="V7" s="168">
        <f aca="true" t="shared" si="6" ref="V7:V56">I7/4</f>
        <v>0</v>
      </c>
      <c r="W7" s="167">
        <f aca="true" t="shared" si="7" ref="W7:W56">J7/37</f>
        <v>0.8108108108108109</v>
      </c>
      <c r="X7" s="158">
        <v>2.7027027027027026</v>
      </c>
      <c r="Y7" s="159">
        <v>3.189189189189189</v>
      </c>
      <c r="Z7" s="500">
        <v>0.57</v>
      </c>
      <c r="AA7" s="206">
        <v>2.43</v>
      </c>
      <c r="AB7" s="207">
        <v>2.09</v>
      </c>
    </row>
    <row r="8" spans="1:28" s="130" customFormat="1" ht="13.5" customHeight="1">
      <c r="A8" s="616"/>
      <c r="B8" s="454">
        <v>3</v>
      </c>
      <c r="C8" s="529">
        <v>0</v>
      </c>
      <c r="D8" s="530">
        <v>8</v>
      </c>
      <c r="E8" s="530">
        <v>3</v>
      </c>
      <c r="F8" s="530">
        <v>22</v>
      </c>
      <c r="G8" s="530">
        <v>1</v>
      </c>
      <c r="H8" s="530">
        <v>1</v>
      </c>
      <c r="I8" s="531">
        <v>0</v>
      </c>
      <c r="J8" s="419">
        <v>35</v>
      </c>
      <c r="K8" s="142">
        <v>123</v>
      </c>
      <c r="L8" s="142">
        <v>121</v>
      </c>
      <c r="M8" s="121">
        <v>2240</v>
      </c>
      <c r="N8" s="122">
        <v>7740</v>
      </c>
      <c r="O8" s="123">
        <v>6540</v>
      </c>
      <c r="P8" s="165">
        <f t="shared" si="0"/>
        <v>0</v>
      </c>
      <c r="Q8" s="158">
        <f t="shared" si="1"/>
        <v>1.3333333333333333</v>
      </c>
      <c r="R8" s="158">
        <f t="shared" si="2"/>
        <v>0.6</v>
      </c>
      <c r="S8" s="158">
        <f t="shared" si="3"/>
        <v>2</v>
      </c>
      <c r="T8" s="158">
        <f t="shared" si="4"/>
        <v>0.25</v>
      </c>
      <c r="U8" s="158">
        <f t="shared" si="5"/>
        <v>0.25</v>
      </c>
      <c r="V8" s="168">
        <f t="shared" si="6"/>
        <v>0</v>
      </c>
      <c r="W8" s="167">
        <f t="shared" si="7"/>
        <v>0.9459459459459459</v>
      </c>
      <c r="X8" s="158">
        <v>3.324324324324324</v>
      </c>
      <c r="Y8" s="159">
        <v>3.27027027027027</v>
      </c>
      <c r="Z8" s="500">
        <v>0.71</v>
      </c>
      <c r="AA8" s="206">
        <v>2.44</v>
      </c>
      <c r="AB8" s="207">
        <v>2.06</v>
      </c>
    </row>
    <row r="9" spans="1:28" s="130" customFormat="1" ht="13.5" customHeight="1">
      <c r="A9" s="616"/>
      <c r="B9" s="454">
        <v>4</v>
      </c>
      <c r="C9" s="529">
        <v>0</v>
      </c>
      <c r="D9" s="530">
        <v>10</v>
      </c>
      <c r="E9" s="530">
        <v>3</v>
      </c>
      <c r="F9" s="530">
        <v>19</v>
      </c>
      <c r="G9" s="530">
        <v>1</v>
      </c>
      <c r="H9" s="530">
        <v>2</v>
      </c>
      <c r="I9" s="531">
        <v>0</v>
      </c>
      <c r="J9" s="419">
        <v>35</v>
      </c>
      <c r="K9" s="142">
        <v>160</v>
      </c>
      <c r="L9" s="142">
        <v>119</v>
      </c>
      <c r="M9" s="121">
        <v>2360</v>
      </c>
      <c r="N9" s="122">
        <v>10092</v>
      </c>
      <c r="O9" s="123">
        <v>7947</v>
      </c>
      <c r="P9" s="165">
        <f t="shared" si="0"/>
        <v>0</v>
      </c>
      <c r="Q9" s="158">
        <f t="shared" si="1"/>
        <v>1.6666666666666667</v>
      </c>
      <c r="R9" s="158">
        <f t="shared" si="2"/>
        <v>0.6</v>
      </c>
      <c r="S9" s="158">
        <f t="shared" si="3"/>
        <v>1.7272727272727273</v>
      </c>
      <c r="T9" s="158">
        <f t="shared" si="4"/>
        <v>0.25</v>
      </c>
      <c r="U9" s="158">
        <f t="shared" si="5"/>
        <v>0.5</v>
      </c>
      <c r="V9" s="168">
        <f t="shared" si="6"/>
        <v>0</v>
      </c>
      <c r="W9" s="167">
        <f t="shared" si="7"/>
        <v>0.9459459459459459</v>
      </c>
      <c r="X9" s="158">
        <v>4.324324324324325</v>
      </c>
      <c r="Y9" s="159">
        <v>3.2162162162162162</v>
      </c>
      <c r="Z9" s="500">
        <v>0.75</v>
      </c>
      <c r="AA9" s="206">
        <v>3.18</v>
      </c>
      <c r="AB9" s="207">
        <v>2.5</v>
      </c>
    </row>
    <row r="10" spans="1:28" s="129" customFormat="1" ht="13.5" customHeight="1">
      <c r="A10" s="618">
        <v>2</v>
      </c>
      <c r="B10" s="472">
        <v>5</v>
      </c>
      <c r="C10" s="535">
        <v>0</v>
      </c>
      <c r="D10" s="536">
        <v>11</v>
      </c>
      <c r="E10" s="536">
        <v>0</v>
      </c>
      <c r="F10" s="536">
        <v>8</v>
      </c>
      <c r="G10" s="536">
        <v>2</v>
      </c>
      <c r="H10" s="536">
        <v>1</v>
      </c>
      <c r="I10" s="537">
        <v>0</v>
      </c>
      <c r="J10" s="428">
        <v>22</v>
      </c>
      <c r="K10" s="176">
        <v>159</v>
      </c>
      <c r="L10" s="177">
        <v>131</v>
      </c>
      <c r="M10" s="152">
        <v>2503</v>
      </c>
      <c r="N10" s="153">
        <v>11067</v>
      </c>
      <c r="O10" s="556">
        <v>7915</v>
      </c>
      <c r="P10" s="172">
        <f t="shared" si="0"/>
        <v>0</v>
      </c>
      <c r="Q10" s="173">
        <f t="shared" si="1"/>
        <v>1.8333333333333333</v>
      </c>
      <c r="R10" s="173">
        <f t="shared" si="2"/>
        <v>0</v>
      </c>
      <c r="S10" s="173">
        <f t="shared" si="3"/>
        <v>0.7272727272727273</v>
      </c>
      <c r="T10" s="173">
        <f t="shared" si="4"/>
        <v>0.5</v>
      </c>
      <c r="U10" s="173">
        <f t="shared" si="5"/>
        <v>0.25</v>
      </c>
      <c r="V10" s="174">
        <f t="shared" si="6"/>
        <v>0</v>
      </c>
      <c r="W10" s="178">
        <f t="shared" si="7"/>
        <v>0.5945945945945946</v>
      </c>
      <c r="X10" s="173">
        <v>4.297297297297297</v>
      </c>
      <c r="Y10" s="179">
        <v>3.5405405405405403</v>
      </c>
      <c r="Z10" s="502">
        <v>0.79</v>
      </c>
      <c r="AA10" s="156">
        <v>3.49</v>
      </c>
      <c r="AB10" s="250">
        <v>2.49</v>
      </c>
    </row>
    <row r="11" spans="1:28" s="129" customFormat="1" ht="13.5" customHeight="1">
      <c r="A11" s="616"/>
      <c r="B11" s="454">
        <v>6</v>
      </c>
      <c r="C11" s="529">
        <v>0</v>
      </c>
      <c r="D11" s="530">
        <v>7</v>
      </c>
      <c r="E11" s="530">
        <v>1</v>
      </c>
      <c r="F11" s="530">
        <v>2</v>
      </c>
      <c r="G11" s="530">
        <v>2</v>
      </c>
      <c r="H11" s="530">
        <v>1</v>
      </c>
      <c r="I11" s="531">
        <v>3</v>
      </c>
      <c r="J11" s="419">
        <v>16</v>
      </c>
      <c r="K11" s="118">
        <v>172</v>
      </c>
      <c r="L11" s="119">
        <v>139</v>
      </c>
      <c r="M11" s="121">
        <v>2304</v>
      </c>
      <c r="N11" s="122">
        <v>11307</v>
      </c>
      <c r="O11" s="123">
        <v>7972</v>
      </c>
      <c r="P11" s="165">
        <f t="shared" si="0"/>
        <v>0</v>
      </c>
      <c r="Q11" s="158">
        <f t="shared" si="1"/>
        <v>1.1666666666666667</v>
      </c>
      <c r="R11" s="158">
        <f t="shared" si="2"/>
        <v>0.2</v>
      </c>
      <c r="S11" s="158">
        <f>F11/10</f>
        <v>0.2</v>
      </c>
      <c r="T11" s="158">
        <f t="shared" si="4"/>
        <v>0.5</v>
      </c>
      <c r="U11" s="158">
        <f t="shared" si="5"/>
        <v>0.25</v>
      </c>
      <c r="V11" s="168">
        <f t="shared" si="6"/>
        <v>0.75</v>
      </c>
      <c r="W11" s="167">
        <f>J11/36</f>
        <v>0.4444444444444444</v>
      </c>
      <c r="X11" s="158">
        <v>4.648648648648648</v>
      </c>
      <c r="Y11" s="168">
        <v>3.7567567567567566</v>
      </c>
      <c r="Z11" s="500">
        <v>0.73</v>
      </c>
      <c r="AA11" s="225">
        <v>3.57</v>
      </c>
      <c r="AB11" s="210">
        <v>2.51</v>
      </c>
    </row>
    <row r="12" spans="1:28" s="129" customFormat="1" ht="13.5" customHeight="1">
      <c r="A12" s="616"/>
      <c r="B12" s="454">
        <v>7</v>
      </c>
      <c r="C12" s="529">
        <v>3</v>
      </c>
      <c r="D12" s="530">
        <v>8</v>
      </c>
      <c r="E12" s="530">
        <v>3</v>
      </c>
      <c r="F12" s="530">
        <v>9</v>
      </c>
      <c r="G12" s="530">
        <v>2</v>
      </c>
      <c r="H12" s="530">
        <v>1</v>
      </c>
      <c r="I12" s="531">
        <v>0</v>
      </c>
      <c r="J12" s="419">
        <v>26</v>
      </c>
      <c r="K12" s="118">
        <v>205</v>
      </c>
      <c r="L12" s="119">
        <v>108</v>
      </c>
      <c r="M12" s="121">
        <v>2305</v>
      </c>
      <c r="N12" s="122">
        <v>10329</v>
      </c>
      <c r="O12" s="123">
        <v>6582</v>
      </c>
      <c r="P12" s="165">
        <f t="shared" si="0"/>
        <v>1</v>
      </c>
      <c r="Q12" s="158">
        <f t="shared" si="1"/>
        <v>1.3333333333333333</v>
      </c>
      <c r="R12" s="158">
        <f t="shared" si="2"/>
        <v>0.6</v>
      </c>
      <c r="S12" s="158">
        <f t="shared" si="3"/>
        <v>0.8181818181818182</v>
      </c>
      <c r="T12" s="158">
        <f t="shared" si="4"/>
        <v>0.5</v>
      </c>
      <c r="U12" s="158">
        <f t="shared" si="5"/>
        <v>0.25</v>
      </c>
      <c r="V12" s="168">
        <f t="shared" si="6"/>
        <v>0</v>
      </c>
      <c r="W12" s="167">
        <f t="shared" si="7"/>
        <v>0.7027027027027027</v>
      </c>
      <c r="X12" s="158">
        <v>5.54054054054054</v>
      </c>
      <c r="Y12" s="159">
        <v>2.918918918918919</v>
      </c>
      <c r="Z12" s="500">
        <v>0.73</v>
      </c>
      <c r="AA12" s="127">
        <v>3.26</v>
      </c>
      <c r="AB12" s="210">
        <v>2.07</v>
      </c>
    </row>
    <row r="13" spans="1:28" s="129" customFormat="1" ht="13.5" customHeight="1">
      <c r="A13" s="617"/>
      <c r="B13" s="456">
        <v>8</v>
      </c>
      <c r="C13" s="532">
        <v>0</v>
      </c>
      <c r="D13" s="533">
        <v>7</v>
      </c>
      <c r="E13" s="533">
        <v>0</v>
      </c>
      <c r="F13" s="533">
        <v>8</v>
      </c>
      <c r="G13" s="533">
        <v>0</v>
      </c>
      <c r="H13" s="533">
        <v>3</v>
      </c>
      <c r="I13" s="534">
        <v>2</v>
      </c>
      <c r="J13" s="422">
        <v>20</v>
      </c>
      <c r="K13" s="133">
        <v>152</v>
      </c>
      <c r="L13" s="134">
        <v>144</v>
      </c>
      <c r="M13" s="135">
        <v>2117</v>
      </c>
      <c r="N13" s="136">
        <v>11630</v>
      </c>
      <c r="O13" s="137">
        <v>8474</v>
      </c>
      <c r="P13" s="169">
        <f t="shared" si="0"/>
        <v>0</v>
      </c>
      <c r="Q13" s="161">
        <f t="shared" si="1"/>
        <v>1.1666666666666667</v>
      </c>
      <c r="R13" s="161">
        <f t="shared" si="2"/>
        <v>0</v>
      </c>
      <c r="S13" s="161">
        <f t="shared" si="3"/>
        <v>0.7272727272727273</v>
      </c>
      <c r="T13" s="161">
        <f t="shared" si="4"/>
        <v>0</v>
      </c>
      <c r="U13" s="161">
        <f t="shared" si="5"/>
        <v>0.75</v>
      </c>
      <c r="V13" s="170">
        <f t="shared" si="6"/>
        <v>0.5</v>
      </c>
      <c r="W13" s="171">
        <f t="shared" si="7"/>
        <v>0.5405405405405406</v>
      </c>
      <c r="X13" s="161">
        <v>4.108108108108108</v>
      </c>
      <c r="Y13" s="162">
        <v>3.891891891891892</v>
      </c>
      <c r="Z13" s="501">
        <v>0.67</v>
      </c>
      <c r="AA13" s="140">
        <v>3.67</v>
      </c>
      <c r="AB13" s="212">
        <v>2.67</v>
      </c>
    </row>
    <row r="14" spans="1:28" s="129" customFormat="1" ht="13.5" customHeight="1">
      <c r="A14" s="616">
        <v>3</v>
      </c>
      <c r="B14" s="454">
        <v>9</v>
      </c>
      <c r="C14" s="529">
        <v>0</v>
      </c>
      <c r="D14" s="530">
        <v>4</v>
      </c>
      <c r="E14" s="530">
        <v>0</v>
      </c>
      <c r="F14" s="530">
        <v>8</v>
      </c>
      <c r="G14" s="530">
        <v>1</v>
      </c>
      <c r="H14" s="530">
        <v>0</v>
      </c>
      <c r="I14" s="539">
        <v>3</v>
      </c>
      <c r="J14" s="419">
        <v>16</v>
      </c>
      <c r="K14" s="118">
        <v>115</v>
      </c>
      <c r="L14" s="119">
        <v>129</v>
      </c>
      <c r="M14" s="121">
        <v>2426</v>
      </c>
      <c r="N14" s="122">
        <v>9491</v>
      </c>
      <c r="O14" s="290">
        <v>8585</v>
      </c>
      <c r="P14" s="165">
        <f t="shared" si="0"/>
        <v>0</v>
      </c>
      <c r="Q14" s="158">
        <f t="shared" si="1"/>
        <v>0.6666666666666666</v>
      </c>
      <c r="R14" s="158">
        <f t="shared" si="2"/>
        <v>0</v>
      </c>
      <c r="S14" s="158">
        <f t="shared" si="3"/>
        <v>0.7272727272727273</v>
      </c>
      <c r="T14" s="158">
        <f t="shared" si="4"/>
        <v>0.25</v>
      </c>
      <c r="U14" s="158">
        <f t="shared" si="5"/>
        <v>0</v>
      </c>
      <c r="V14" s="159">
        <f t="shared" si="6"/>
        <v>0.75</v>
      </c>
      <c r="W14" s="167">
        <f t="shared" si="7"/>
        <v>0.43243243243243246</v>
      </c>
      <c r="X14" s="158">
        <v>3.108108108108108</v>
      </c>
      <c r="Y14" s="168">
        <v>3.4864864864864864</v>
      </c>
      <c r="Z14" s="500">
        <v>0.77</v>
      </c>
      <c r="AA14" s="127">
        <v>3</v>
      </c>
      <c r="AB14" s="210">
        <v>2.71</v>
      </c>
    </row>
    <row r="15" spans="1:28" s="129" customFormat="1" ht="13.5" customHeight="1">
      <c r="A15" s="616"/>
      <c r="B15" s="459">
        <v>10</v>
      </c>
      <c r="C15" s="529">
        <v>0</v>
      </c>
      <c r="D15" s="530">
        <v>3</v>
      </c>
      <c r="E15" s="530">
        <v>0</v>
      </c>
      <c r="F15" s="530">
        <v>8</v>
      </c>
      <c r="G15" s="530">
        <v>7</v>
      </c>
      <c r="H15" s="530">
        <v>1</v>
      </c>
      <c r="I15" s="531">
        <v>2</v>
      </c>
      <c r="J15" s="419">
        <v>21</v>
      </c>
      <c r="K15" s="118">
        <v>166</v>
      </c>
      <c r="L15" s="408">
        <v>146</v>
      </c>
      <c r="M15" s="121">
        <v>2496</v>
      </c>
      <c r="N15" s="157">
        <v>9242</v>
      </c>
      <c r="O15" s="123">
        <v>9104</v>
      </c>
      <c r="P15" s="165">
        <f t="shared" si="0"/>
        <v>0</v>
      </c>
      <c r="Q15" s="158">
        <f t="shared" si="1"/>
        <v>0.5</v>
      </c>
      <c r="R15" s="158">
        <f t="shared" si="2"/>
        <v>0</v>
      </c>
      <c r="S15" s="158">
        <f t="shared" si="3"/>
        <v>0.7272727272727273</v>
      </c>
      <c r="T15" s="158">
        <f t="shared" si="4"/>
        <v>1.75</v>
      </c>
      <c r="U15" s="158">
        <f t="shared" si="5"/>
        <v>0.25</v>
      </c>
      <c r="V15" s="168">
        <f t="shared" si="6"/>
        <v>0.5</v>
      </c>
      <c r="W15" s="167">
        <f t="shared" si="7"/>
        <v>0.5675675675675675</v>
      </c>
      <c r="X15" s="158">
        <v>4.486486486486487</v>
      </c>
      <c r="Y15" s="159">
        <v>3.945945945945946</v>
      </c>
      <c r="Z15" s="500">
        <v>0.79</v>
      </c>
      <c r="AA15" s="225">
        <v>2.92</v>
      </c>
      <c r="AB15" s="210">
        <v>2.87</v>
      </c>
    </row>
    <row r="16" spans="1:28" s="129" customFormat="1" ht="13.5" customHeight="1">
      <c r="A16" s="616"/>
      <c r="B16" s="454">
        <v>11</v>
      </c>
      <c r="C16" s="529">
        <v>0</v>
      </c>
      <c r="D16" s="530">
        <v>7</v>
      </c>
      <c r="E16" s="530">
        <v>1</v>
      </c>
      <c r="F16" s="530">
        <v>7</v>
      </c>
      <c r="G16" s="530">
        <v>0</v>
      </c>
      <c r="H16" s="530">
        <v>5</v>
      </c>
      <c r="I16" s="531">
        <v>7</v>
      </c>
      <c r="J16" s="419">
        <v>27</v>
      </c>
      <c r="K16" s="118">
        <v>97</v>
      </c>
      <c r="L16" s="119">
        <v>136</v>
      </c>
      <c r="M16" s="121">
        <v>2352</v>
      </c>
      <c r="N16" s="122">
        <v>7337</v>
      </c>
      <c r="O16" s="123">
        <v>9100</v>
      </c>
      <c r="P16" s="165">
        <f t="shared" si="0"/>
        <v>0</v>
      </c>
      <c r="Q16" s="158">
        <f t="shared" si="1"/>
        <v>1.1666666666666667</v>
      </c>
      <c r="R16" s="158">
        <f t="shared" si="2"/>
        <v>0.2</v>
      </c>
      <c r="S16" s="158">
        <f t="shared" si="3"/>
        <v>0.6363636363636364</v>
      </c>
      <c r="T16" s="158">
        <f t="shared" si="4"/>
        <v>0</v>
      </c>
      <c r="U16" s="158">
        <f t="shared" si="5"/>
        <v>1.25</v>
      </c>
      <c r="V16" s="159">
        <f t="shared" si="6"/>
        <v>1.75</v>
      </c>
      <c r="W16" s="167">
        <f t="shared" si="7"/>
        <v>0.7297297297297297</v>
      </c>
      <c r="X16" s="158">
        <v>2.6216216216216215</v>
      </c>
      <c r="Y16" s="159">
        <v>3.675675675675676</v>
      </c>
      <c r="Z16" s="500">
        <v>0.74</v>
      </c>
      <c r="AA16" s="127">
        <v>2.32</v>
      </c>
      <c r="AB16" s="210">
        <v>2.87</v>
      </c>
    </row>
    <row r="17" spans="1:28" s="129" customFormat="1" ht="13.5" customHeight="1">
      <c r="A17" s="616"/>
      <c r="B17" s="454">
        <v>12</v>
      </c>
      <c r="C17" s="529">
        <v>0</v>
      </c>
      <c r="D17" s="530">
        <v>8</v>
      </c>
      <c r="E17" s="530">
        <v>0</v>
      </c>
      <c r="F17" s="530">
        <v>11</v>
      </c>
      <c r="G17" s="530">
        <v>1</v>
      </c>
      <c r="H17" s="530">
        <v>0</v>
      </c>
      <c r="I17" s="531">
        <v>0</v>
      </c>
      <c r="J17" s="419">
        <v>20</v>
      </c>
      <c r="K17" s="118">
        <v>70</v>
      </c>
      <c r="L17" s="119">
        <v>118</v>
      </c>
      <c r="M17" s="121">
        <v>2166</v>
      </c>
      <c r="N17" s="122">
        <v>5412</v>
      </c>
      <c r="O17" s="123">
        <v>7827</v>
      </c>
      <c r="P17" s="165">
        <f t="shared" si="0"/>
        <v>0</v>
      </c>
      <c r="Q17" s="158">
        <f t="shared" si="1"/>
        <v>1.3333333333333333</v>
      </c>
      <c r="R17" s="158">
        <f t="shared" si="2"/>
        <v>0</v>
      </c>
      <c r="S17" s="158">
        <f t="shared" si="3"/>
        <v>1</v>
      </c>
      <c r="T17" s="158">
        <f t="shared" si="4"/>
        <v>0.25</v>
      </c>
      <c r="U17" s="158">
        <f t="shared" si="5"/>
        <v>0</v>
      </c>
      <c r="V17" s="159">
        <f t="shared" si="6"/>
        <v>0</v>
      </c>
      <c r="W17" s="167">
        <f t="shared" si="7"/>
        <v>0.5405405405405406</v>
      </c>
      <c r="X17" s="158">
        <v>1.8918918918918919</v>
      </c>
      <c r="Y17" s="159">
        <v>3.189189189189189</v>
      </c>
      <c r="Z17" s="500">
        <v>0.69</v>
      </c>
      <c r="AA17" s="127">
        <v>1.71</v>
      </c>
      <c r="AB17" s="210">
        <v>2.47</v>
      </c>
    </row>
    <row r="18" spans="1:28" s="129" customFormat="1" ht="13.5" customHeight="1">
      <c r="A18" s="618">
        <v>4</v>
      </c>
      <c r="B18" s="453">
        <v>13</v>
      </c>
      <c r="C18" s="535">
        <v>0</v>
      </c>
      <c r="D18" s="536">
        <v>4</v>
      </c>
      <c r="E18" s="536">
        <v>1</v>
      </c>
      <c r="F18" s="536">
        <v>5</v>
      </c>
      <c r="G18" s="536">
        <v>3</v>
      </c>
      <c r="H18" s="536">
        <v>1</v>
      </c>
      <c r="I18" s="537">
        <v>2</v>
      </c>
      <c r="J18" s="428">
        <v>16</v>
      </c>
      <c r="K18" s="176">
        <v>63</v>
      </c>
      <c r="L18" s="177">
        <v>125</v>
      </c>
      <c r="M18" s="152">
        <v>1787</v>
      </c>
      <c r="N18" s="153">
        <v>5049</v>
      </c>
      <c r="O18" s="154">
        <v>6556</v>
      </c>
      <c r="P18" s="172">
        <f t="shared" si="0"/>
        <v>0</v>
      </c>
      <c r="Q18" s="173">
        <f t="shared" si="1"/>
        <v>0.6666666666666666</v>
      </c>
      <c r="R18" s="173">
        <f t="shared" si="2"/>
        <v>0.2</v>
      </c>
      <c r="S18" s="173">
        <f t="shared" si="3"/>
        <v>0.45454545454545453</v>
      </c>
      <c r="T18" s="173">
        <f t="shared" si="4"/>
        <v>0.75</v>
      </c>
      <c r="U18" s="173">
        <f t="shared" si="5"/>
        <v>0.25</v>
      </c>
      <c r="V18" s="174">
        <f t="shared" si="6"/>
        <v>0.5</v>
      </c>
      <c r="W18" s="178">
        <f t="shared" si="7"/>
        <v>0.43243243243243246</v>
      </c>
      <c r="X18" s="173">
        <v>1.7027027027027026</v>
      </c>
      <c r="Y18" s="179">
        <v>3.3783783783783785</v>
      </c>
      <c r="Z18" s="502">
        <v>0.57</v>
      </c>
      <c r="AA18" s="156">
        <v>1.6</v>
      </c>
      <c r="AB18" s="250">
        <v>2.07</v>
      </c>
    </row>
    <row r="19" spans="1:28" s="129" customFormat="1" ht="13.5" customHeight="1">
      <c r="A19" s="616"/>
      <c r="B19" s="454">
        <v>14</v>
      </c>
      <c r="C19" s="529">
        <v>0</v>
      </c>
      <c r="D19" s="530">
        <v>5</v>
      </c>
      <c r="E19" s="530">
        <v>1</v>
      </c>
      <c r="F19" s="530">
        <v>8</v>
      </c>
      <c r="G19" s="530">
        <v>4</v>
      </c>
      <c r="H19" s="530">
        <v>0</v>
      </c>
      <c r="I19" s="531">
        <v>9</v>
      </c>
      <c r="J19" s="419">
        <v>27</v>
      </c>
      <c r="K19" s="118">
        <v>69</v>
      </c>
      <c r="L19" s="119">
        <v>89</v>
      </c>
      <c r="M19" s="121">
        <v>1736</v>
      </c>
      <c r="N19" s="122">
        <v>4648</v>
      </c>
      <c r="O19" s="123">
        <v>6147</v>
      </c>
      <c r="P19" s="165">
        <f t="shared" si="0"/>
        <v>0</v>
      </c>
      <c r="Q19" s="158">
        <f t="shared" si="1"/>
        <v>0.8333333333333334</v>
      </c>
      <c r="R19" s="158">
        <f t="shared" si="2"/>
        <v>0.2</v>
      </c>
      <c r="S19" s="158">
        <f t="shared" si="3"/>
        <v>0.7272727272727273</v>
      </c>
      <c r="T19" s="158">
        <f t="shared" si="4"/>
        <v>1</v>
      </c>
      <c r="U19" s="158">
        <f t="shared" si="5"/>
        <v>0</v>
      </c>
      <c r="V19" s="168">
        <f t="shared" si="6"/>
        <v>2.25</v>
      </c>
      <c r="W19" s="167">
        <f t="shared" si="7"/>
        <v>0.7297297297297297</v>
      </c>
      <c r="X19" s="158">
        <v>1.864864864864865</v>
      </c>
      <c r="Y19" s="159">
        <v>2.4054054054054053</v>
      </c>
      <c r="Z19" s="500">
        <v>0.55</v>
      </c>
      <c r="AA19" s="127">
        <v>1.47</v>
      </c>
      <c r="AB19" s="210">
        <v>1.94</v>
      </c>
    </row>
    <row r="20" spans="1:28" s="129" customFormat="1" ht="13.5" customHeight="1">
      <c r="A20" s="616"/>
      <c r="B20" s="454">
        <v>15</v>
      </c>
      <c r="C20" s="529">
        <v>0</v>
      </c>
      <c r="D20" s="530">
        <v>3</v>
      </c>
      <c r="E20" s="530">
        <v>4</v>
      </c>
      <c r="F20" s="530">
        <v>11</v>
      </c>
      <c r="G20" s="530">
        <v>2</v>
      </c>
      <c r="H20" s="530">
        <v>2</v>
      </c>
      <c r="I20" s="531">
        <v>2</v>
      </c>
      <c r="J20" s="419">
        <v>24</v>
      </c>
      <c r="K20" s="118">
        <v>55</v>
      </c>
      <c r="L20" s="119">
        <v>117</v>
      </c>
      <c r="M20" s="121">
        <v>2154</v>
      </c>
      <c r="N20" s="122">
        <v>3982</v>
      </c>
      <c r="O20" s="123">
        <v>7175</v>
      </c>
      <c r="P20" s="165">
        <f t="shared" si="0"/>
        <v>0</v>
      </c>
      <c r="Q20" s="158">
        <f t="shared" si="1"/>
        <v>0.5</v>
      </c>
      <c r="R20" s="158">
        <f t="shared" si="2"/>
        <v>0.8</v>
      </c>
      <c r="S20" s="158">
        <f t="shared" si="3"/>
        <v>1</v>
      </c>
      <c r="T20" s="158">
        <f t="shared" si="4"/>
        <v>0.5</v>
      </c>
      <c r="U20" s="158">
        <f t="shared" si="5"/>
        <v>0.5</v>
      </c>
      <c r="V20" s="168">
        <f t="shared" si="6"/>
        <v>0.5</v>
      </c>
      <c r="W20" s="167">
        <f t="shared" si="7"/>
        <v>0.6486486486486487</v>
      </c>
      <c r="X20" s="158">
        <v>1.4864864864864864</v>
      </c>
      <c r="Y20" s="159">
        <v>3.1621621621621623</v>
      </c>
      <c r="Z20" s="500">
        <v>0.68</v>
      </c>
      <c r="AA20" s="127">
        <v>1.26</v>
      </c>
      <c r="AB20" s="210">
        <v>2.26</v>
      </c>
    </row>
    <row r="21" spans="1:28" s="129" customFormat="1" ht="13.5" customHeight="1">
      <c r="A21" s="616"/>
      <c r="B21" s="454">
        <v>16</v>
      </c>
      <c r="C21" s="529">
        <v>0</v>
      </c>
      <c r="D21" s="530">
        <v>4</v>
      </c>
      <c r="E21" s="530">
        <v>2</v>
      </c>
      <c r="F21" s="530">
        <v>14</v>
      </c>
      <c r="G21" s="530">
        <v>0</v>
      </c>
      <c r="H21" s="530">
        <v>3</v>
      </c>
      <c r="I21" s="531">
        <v>2</v>
      </c>
      <c r="J21" s="419">
        <v>25</v>
      </c>
      <c r="K21" s="118">
        <v>44</v>
      </c>
      <c r="L21" s="119">
        <v>111</v>
      </c>
      <c r="M21" s="121">
        <v>2441</v>
      </c>
      <c r="N21" s="122">
        <v>3421</v>
      </c>
      <c r="O21" s="123">
        <v>8758</v>
      </c>
      <c r="P21" s="165">
        <f t="shared" si="0"/>
        <v>0</v>
      </c>
      <c r="Q21" s="158">
        <f t="shared" si="1"/>
        <v>0.6666666666666666</v>
      </c>
      <c r="R21" s="158">
        <f t="shared" si="2"/>
        <v>0.4</v>
      </c>
      <c r="S21" s="158">
        <f t="shared" si="3"/>
        <v>1.2727272727272727</v>
      </c>
      <c r="T21" s="158">
        <f t="shared" si="4"/>
        <v>0</v>
      </c>
      <c r="U21" s="158">
        <f t="shared" si="5"/>
        <v>0.75</v>
      </c>
      <c r="V21" s="168">
        <f t="shared" si="6"/>
        <v>0.5</v>
      </c>
      <c r="W21" s="167">
        <f t="shared" si="7"/>
        <v>0.6756756756756757</v>
      </c>
      <c r="X21" s="158">
        <v>1.1891891891891893</v>
      </c>
      <c r="Y21" s="159">
        <v>3</v>
      </c>
      <c r="Z21" s="500">
        <v>0.77</v>
      </c>
      <c r="AA21" s="127">
        <v>1.09</v>
      </c>
      <c r="AB21" s="210">
        <v>2.76</v>
      </c>
    </row>
    <row r="22" spans="1:28" s="129" customFormat="1" ht="13.5" customHeight="1">
      <c r="A22" s="617"/>
      <c r="B22" s="456">
        <v>17</v>
      </c>
      <c r="C22" s="532">
        <v>0</v>
      </c>
      <c r="D22" s="533">
        <v>9</v>
      </c>
      <c r="E22" s="533">
        <v>4</v>
      </c>
      <c r="F22" s="533">
        <v>17</v>
      </c>
      <c r="G22" s="533">
        <v>2</v>
      </c>
      <c r="H22" s="533">
        <v>1</v>
      </c>
      <c r="I22" s="534">
        <v>1</v>
      </c>
      <c r="J22" s="422">
        <v>34</v>
      </c>
      <c r="K22" s="133">
        <v>40</v>
      </c>
      <c r="L22" s="134">
        <v>154</v>
      </c>
      <c r="M22" s="135">
        <v>2328</v>
      </c>
      <c r="N22" s="136">
        <v>2589</v>
      </c>
      <c r="O22" s="137">
        <v>9073</v>
      </c>
      <c r="P22" s="169">
        <f t="shared" si="0"/>
        <v>0</v>
      </c>
      <c r="Q22" s="161">
        <f t="shared" si="1"/>
        <v>1.5</v>
      </c>
      <c r="R22" s="161">
        <f t="shared" si="2"/>
        <v>0.8</v>
      </c>
      <c r="S22" s="161">
        <f t="shared" si="3"/>
        <v>1.5454545454545454</v>
      </c>
      <c r="T22" s="161">
        <f t="shared" si="4"/>
        <v>0.5</v>
      </c>
      <c r="U22" s="161">
        <f t="shared" si="5"/>
        <v>0.25</v>
      </c>
      <c r="V22" s="170">
        <f t="shared" si="6"/>
        <v>0.25</v>
      </c>
      <c r="W22" s="171">
        <f t="shared" si="7"/>
        <v>0.918918918918919</v>
      </c>
      <c r="X22" s="161">
        <v>1.0810810810810811</v>
      </c>
      <c r="Y22" s="170">
        <v>4.162162162162162</v>
      </c>
      <c r="Z22" s="501">
        <v>0.74</v>
      </c>
      <c r="AA22" s="140">
        <v>0.82</v>
      </c>
      <c r="AB22" s="212">
        <v>2.88</v>
      </c>
    </row>
    <row r="23" spans="1:28" s="129" customFormat="1" ht="13.5" customHeight="1">
      <c r="A23" s="616">
        <v>5</v>
      </c>
      <c r="B23" s="459">
        <v>18</v>
      </c>
      <c r="C23" s="540">
        <v>0</v>
      </c>
      <c r="D23" s="530">
        <v>2</v>
      </c>
      <c r="E23" s="530">
        <v>1</v>
      </c>
      <c r="F23" s="530">
        <v>9</v>
      </c>
      <c r="G23" s="530">
        <v>0</v>
      </c>
      <c r="H23" s="530">
        <v>1</v>
      </c>
      <c r="I23" s="531">
        <v>1</v>
      </c>
      <c r="J23" s="419">
        <v>14</v>
      </c>
      <c r="K23" s="118">
        <v>44</v>
      </c>
      <c r="L23" s="119">
        <v>37</v>
      </c>
      <c r="M23" s="121">
        <v>1216</v>
      </c>
      <c r="N23" s="122">
        <v>2015</v>
      </c>
      <c r="O23" s="123">
        <v>2283</v>
      </c>
      <c r="P23" s="165">
        <f t="shared" si="0"/>
        <v>0</v>
      </c>
      <c r="Q23" s="158">
        <f t="shared" si="1"/>
        <v>0.3333333333333333</v>
      </c>
      <c r="R23" s="158">
        <f t="shared" si="2"/>
        <v>0.2</v>
      </c>
      <c r="S23" s="158">
        <f t="shared" si="3"/>
        <v>0.8181818181818182</v>
      </c>
      <c r="T23" s="158">
        <f t="shared" si="4"/>
        <v>0</v>
      </c>
      <c r="U23" s="158">
        <f t="shared" si="5"/>
        <v>0.25</v>
      </c>
      <c r="V23" s="159">
        <f t="shared" si="6"/>
        <v>0.25</v>
      </c>
      <c r="W23" s="167">
        <f t="shared" si="7"/>
        <v>0.3783783783783784</v>
      </c>
      <c r="X23" s="158">
        <v>1.1891891891891893</v>
      </c>
      <c r="Y23" s="159">
        <v>1</v>
      </c>
      <c r="Z23" s="500">
        <v>0.39</v>
      </c>
      <c r="AA23" s="127">
        <v>0.65</v>
      </c>
      <c r="AB23" s="210">
        <v>0.78</v>
      </c>
    </row>
    <row r="24" spans="1:28" s="129" customFormat="1" ht="13.5" customHeight="1">
      <c r="A24" s="616"/>
      <c r="B24" s="459">
        <v>19</v>
      </c>
      <c r="C24" s="540">
        <v>0</v>
      </c>
      <c r="D24" s="530">
        <v>5</v>
      </c>
      <c r="E24" s="530">
        <v>1</v>
      </c>
      <c r="F24" s="530">
        <v>11</v>
      </c>
      <c r="G24" s="530">
        <v>3</v>
      </c>
      <c r="H24" s="530">
        <v>2</v>
      </c>
      <c r="I24" s="539">
        <v>6</v>
      </c>
      <c r="J24" s="419">
        <v>28</v>
      </c>
      <c r="K24" s="118">
        <v>27</v>
      </c>
      <c r="L24" s="408">
        <v>105</v>
      </c>
      <c r="M24" s="121">
        <v>2041</v>
      </c>
      <c r="N24" s="157">
        <v>1181</v>
      </c>
      <c r="O24" s="290">
        <v>6028</v>
      </c>
      <c r="P24" s="165">
        <f t="shared" si="0"/>
        <v>0</v>
      </c>
      <c r="Q24" s="158">
        <f t="shared" si="1"/>
        <v>0.8333333333333334</v>
      </c>
      <c r="R24" s="158">
        <f t="shared" si="2"/>
        <v>0.2</v>
      </c>
      <c r="S24" s="158">
        <f t="shared" si="3"/>
        <v>1</v>
      </c>
      <c r="T24" s="158">
        <f t="shared" si="4"/>
        <v>0.75</v>
      </c>
      <c r="U24" s="158">
        <f t="shared" si="5"/>
        <v>0.5</v>
      </c>
      <c r="V24" s="168">
        <f t="shared" si="6"/>
        <v>1.5</v>
      </c>
      <c r="W24" s="167">
        <f t="shared" si="7"/>
        <v>0.7567567567567568</v>
      </c>
      <c r="X24" s="158">
        <v>0.7297297297297297</v>
      </c>
      <c r="Y24" s="168">
        <v>2.8378378378378377</v>
      </c>
      <c r="Z24" s="500">
        <v>0.65</v>
      </c>
      <c r="AA24" s="225">
        <v>0.37</v>
      </c>
      <c r="AB24" s="210">
        <v>1.9</v>
      </c>
    </row>
    <row r="25" spans="1:28" s="129" customFormat="1" ht="13.5" customHeight="1">
      <c r="A25" s="616"/>
      <c r="B25" s="459">
        <v>20</v>
      </c>
      <c r="C25" s="540">
        <v>0</v>
      </c>
      <c r="D25" s="530">
        <v>6</v>
      </c>
      <c r="E25" s="530">
        <v>2</v>
      </c>
      <c r="F25" s="530">
        <v>11</v>
      </c>
      <c r="G25" s="530">
        <v>5</v>
      </c>
      <c r="H25" s="530">
        <v>1</v>
      </c>
      <c r="I25" s="531">
        <v>4</v>
      </c>
      <c r="J25" s="419">
        <v>29</v>
      </c>
      <c r="K25" s="118">
        <v>52</v>
      </c>
      <c r="L25" s="119">
        <v>133</v>
      </c>
      <c r="M25" s="121">
        <v>1993</v>
      </c>
      <c r="N25" s="122">
        <v>1796</v>
      </c>
      <c r="O25" s="123">
        <v>9055</v>
      </c>
      <c r="P25" s="165">
        <f t="shared" si="0"/>
        <v>0</v>
      </c>
      <c r="Q25" s="158">
        <f t="shared" si="1"/>
        <v>1</v>
      </c>
      <c r="R25" s="158">
        <f t="shared" si="2"/>
        <v>0.4</v>
      </c>
      <c r="S25" s="158">
        <f t="shared" si="3"/>
        <v>1</v>
      </c>
      <c r="T25" s="158">
        <f t="shared" si="4"/>
        <v>1.25</v>
      </c>
      <c r="U25" s="158">
        <f t="shared" si="5"/>
        <v>0.25</v>
      </c>
      <c r="V25" s="159">
        <f t="shared" si="6"/>
        <v>1</v>
      </c>
      <c r="W25" s="167">
        <f t="shared" si="7"/>
        <v>0.7837837837837838</v>
      </c>
      <c r="X25" s="158">
        <v>1.4054054054054055</v>
      </c>
      <c r="Y25" s="159">
        <v>3.5945945945945947</v>
      </c>
      <c r="Z25" s="500">
        <v>0.63</v>
      </c>
      <c r="AA25" s="127">
        <v>0.57</v>
      </c>
      <c r="AB25" s="210">
        <v>2.86</v>
      </c>
    </row>
    <row r="26" spans="1:28" s="129" customFormat="1" ht="13.5" customHeight="1">
      <c r="A26" s="616"/>
      <c r="B26" s="459">
        <v>21</v>
      </c>
      <c r="C26" s="540">
        <v>0</v>
      </c>
      <c r="D26" s="530">
        <v>11</v>
      </c>
      <c r="E26" s="530">
        <v>1</v>
      </c>
      <c r="F26" s="530">
        <v>15</v>
      </c>
      <c r="G26" s="530">
        <v>1</v>
      </c>
      <c r="H26" s="530">
        <v>2</v>
      </c>
      <c r="I26" s="531">
        <v>1</v>
      </c>
      <c r="J26" s="419">
        <v>31</v>
      </c>
      <c r="K26" s="118">
        <v>30</v>
      </c>
      <c r="L26" s="119">
        <v>125</v>
      </c>
      <c r="M26" s="121">
        <v>2032</v>
      </c>
      <c r="N26" s="122">
        <v>1687</v>
      </c>
      <c r="O26" s="123">
        <v>8442</v>
      </c>
      <c r="P26" s="165">
        <f t="shared" si="0"/>
        <v>0</v>
      </c>
      <c r="Q26" s="158">
        <f t="shared" si="1"/>
        <v>1.8333333333333333</v>
      </c>
      <c r="R26" s="158">
        <f t="shared" si="2"/>
        <v>0.2</v>
      </c>
      <c r="S26" s="158">
        <f t="shared" si="3"/>
        <v>1.3636363636363635</v>
      </c>
      <c r="T26" s="158">
        <f t="shared" si="4"/>
        <v>0.25</v>
      </c>
      <c r="U26" s="158">
        <f t="shared" si="5"/>
        <v>0.5</v>
      </c>
      <c r="V26" s="159">
        <f t="shared" si="6"/>
        <v>0.25</v>
      </c>
      <c r="W26" s="167">
        <f t="shared" si="7"/>
        <v>0.8378378378378378</v>
      </c>
      <c r="X26" s="158">
        <v>0.8108108108108109</v>
      </c>
      <c r="Y26" s="159">
        <v>3.3783783783783785</v>
      </c>
      <c r="Z26" s="500">
        <v>0.65</v>
      </c>
      <c r="AA26" s="127">
        <v>0.53</v>
      </c>
      <c r="AB26" s="210">
        <v>2.66</v>
      </c>
    </row>
    <row r="27" spans="1:28" s="129" customFormat="1" ht="13.5" customHeight="1">
      <c r="A27" s="618">
        <v>6</v>
      </c>
      <c r="B27" s="453">
        <v>22</v>
      </c>
      <c r="C27" s="535">
        <v>0</v>
      </c>
      <c r="D27" s="536">
        <v>5</v>
      </c>
      <c r="E27" s="536">
        <v>0</v>
      </c>
      <c r="F27" s="536">
        <v>13</v>
      </c>
      <c r="G27" s="536">
        <v>0</v>
      </c>
      <c r="H27" s="536">
        <v>4</v>
      </c>
      <c r="I27" s="537">
        <v>1</v>
      </c>
      <c r="J27" s="428">
        <v>23</v>
      </c>
      <c r="K27" s="176">
        <v>54</v>
      </c>
      <c r="L27" s="177">
        <v>171</v>
      </c>
      <c r="M27" s="152">
        <v>2005</v>
      </c>
      <c r="N27" s="153">
        <v>1958</v>
      </c>
      <c r="O27" s="154">
        <v>9008</v>
      </c>
      <c r="P27" s="172">
        <f t="shared" si="0"/>
        <v>0</v>
      </c>
      <c r="Q27" s="173">
        <f t="shared" si="1"/>
        <v>0.8333333333333334</v>
      </c>
      <c r="R27" s="173">
        <f t="shared" si="2"/>
        <v>0</v>
      </c>
      <c r="S27" s="173">
        <f t="shared" si="3"/>
        <v>1.1818181818181819</v>
      </c>
      <c r="T27" s="173">
        <f t="shared" si="4"/>
        <v>0</v>
      </c>
      <c r="U27" s="173">
        <f t="shared" si="5"/>
        <v>1</v>
      </c>
      <c r="V27" s="174">
        <f t="shared" si="6"/>
        <v>0.25</v>
      </c>
      <c r="W27" s="178">
        <f t="shared" si="7"/>
        <v>0.6216216216216216</v>
      </c>
      <c r="X27" s="173">
        <v>1.4594594594594594</v>
      </c>
      <c r="Y27" s="179">
        <v>4.621621621621622</v>
      </c>
      <c r="Z27" s="502">
        <v>0.64</v>
      </c>
      <c r="AA27" s="156">
        <v>0.62</v>
      </c>
      <c r="AB27" s="250">
        <v>2.84</v>
      </c>
    </row>
    <row r="28" spans="1:28" s="129" customFormat="1" ht="13.5" customHeight="1">
      <c r="A28" s="616"/>
      <c r="B28" s="454">
        <v>23</v>
      </c>
      <c r="C28" s="529">
        <v>1</v>
      </c>
      <c r="D28" s="530">
        <v>2</v>
      </c>
      <c r="E28" s="530">
        <v>1</v>
      </c>
      <c r="F28" s="530">
        <v>16</v>
      </c>
      <c r="G28" s="530">
        <v>0</v>
      </c>
      <c r="H28" s="530">
        <v>1</v>
      </c>
      <c r="I28" s="531">
        <v>6</v>
      </c>
      <c r="J28" s="419">
        <v>27</v>
      </c>
      <c r="K28" s="118">
        <v>51</v>
      </c>
      <c r="L28" s="119">
        <v>92</v>
      </c>
      <c r="M28" s="121">
        <v>1949</v>
      </c>
      <c r="N28" s="122">
        <v>2223</v>
      </c>
      <c r="O28" s="123">
        <v>8437</v>
      </c>
      <c r="P28" s="165">
        <f t="shared" si="0"/>
        <v>0.3333333333333333</v>
      </c>
      <c r="Q28" s="158">
        <f t="shared" si="1"/>
        <v>0.3333333333333333</v>
      </c>
      <c r="R28" s="158">
        <f t="shared" si="2"/>
        <v>0.2</v>
      </c>
      <c r="S28" s="158">
        <f t="shared" si="3"/>
        <v>1.4545454545454546</v>
      </c>
      <c r="T28" s="158">
        <f t="shared" si="4"/>
        <v>0</v>
      </c>
      <c r="U28" s="158">
        <f t="shared" si="5"/>
        <v>0.25</v>
      </c>
      <c r="V28" s="159">
        <f t="shared" si="6"/>
        <v>1.5</v>
      </c>
      <c r="W28" s="167">
        <f t="shared" si="7"/>
        <v>0.7297297297297297</v>
      </c>
      <c r="X28" s="158">
        <v>1.3783783783783783</v>
      </c>
      <c r="Y28" s="159">
        <v>2.4864864864864864</v>
      </c>
      <c r="Z28" s="500">
        <v>0.62</v>
      </c>
      <c r="AA28" s="127">
        <v>0.7</v>
      </c>
      <c r="AB28" s="210">
        <v>2.66</v>
      </c>
    </row>
    <row r="29" spans="1:28" s="129" customFormat="1" ht="13.5" customHeight="1">
      <c r="A29" s="616"/>
      <c r="B29" s="454">
        <v>24</v>
      </c>
      <c r="C29" s="529">
        <v>0</v>
      </c>
      <c r="D29" s="530">
        <v>9</v>
      </c>
      <c r="E29" s="530">
        <v>0</v>
      </c>
      <c r="F29" s="530">
        <v>6</v>
      </c>
      <c r="G29" s="530">
        <v>2</v>
      </c>
      <c r="H29" s="530">
        <v>0</v>
      </c>
      <c r="I29" s="531">
        <v>2</v>
      </c>
      <c r="J29" s="419">
        <v>19</v>
      </c>
      <c r="K29" s="118">
        <v>47</v>
      </c>
      <c r="L29" s="119">
        <v>98</v>
      </c>
      <c r="M29" s="121">
        <v>1866</v>
      </c>
      <c r="N29" s="122">
        <v>2306</v>
      </c>
      <c r="O29" s="123">
        <v>8207</v>
      </c>
      <c r="P29" s="165">
        <f t="shared" si="0"/>
        <v>0</v>
      </c>
      <c r="Q29" s="158">
        <f t="shared" si="1"/>
        <v>1.5</v>
      </c>
      <c r="R29" s="158">
        <f t="shared" si="2"/>
        <v>0</v>
      </c>
      <c r="S29" s="158">
        <f t="shared" si="3"/>
        <v>0.5454545454545454</v>
      </c>
      <c r="T29" s="158">
        <f t="shared" si="4"/>
        <v>0.5</v>
      </c>
      <c r="U29" s="158">
        <f t="shared" si="5"/>
        <v>0</v>
      </c>
      <c r="V29" s="159">
        <f t="shared" si="6"/>
        <v>0.5</v>
      </c>
      <c r="W29" s="167">
        <f t="shared" si="7"/>
        <v>0.5135135135135135</v>
      </c>
      <c r="X29" s="158">
        <v>1.2702702702702702</v>
      </c>
      <c r="Y29" s="159">
        <v>2.6486486486486487</v>
      </c>
      <c r="Z29" s="500">
        <v>0.59</v>
      </c>
      <c r="AA29" s="127">
        <v>0.73</v>
      </c>
      <c r="AB29" s="210">
        <v>2.59</v>
      </c>
    </row>
    <row r="30" spans="1:28" s="129" customFormat="1" ht="13.5" customHeight="1">
      <c r="A30" s="617"/>
      <c r="B30" s="456">
        <v>25</v>
      </c>
      <c r="C30" s="532">
        <v>0</v>
      </c>
      <c r="D30" s="533">
        <v>12</v>
      </c>
      <c r="E30" s="533">
        <v>2</v>
      </c>
      <c r="F30" s="533">
        <v>14</v>
      </c>
      <c r="G30" s="533">
        <v>0</v>
      </c>
      <c r="H30" s="533">
        <v>0</v>
      </c>
      <c r="I30" s="534">
        <v>0</v>
      </c>
      <c r="J30" s="422">
        <v>28</v>
      </c>
      <c r="K30" s="133">
        <v>31</v>
      </c>
      <c r="L30" s="134">
        <v>81</v>
      </c>
      <c r="M30" s="135">
        <v>1841</v>
      </c>
      <c r="N30" s="136">
        <v>2260</v>
      </c>
      <c r="O30" s="137">
        <v>8170</v>
      </c>
      <c r="P30" s="169">
        <f t="shared" si="0"/>
        <v>0</v>
      </c>
      <c r="Q30" s="161">
        <f t="shared" si="1"/>
        <v>2</v>
      </c>
      <c r="R30" s="161">
        <f t="shared" si="2"/>
        <v>0.4</v>
      </c>
      <c r="S30" s="161">
        <f t="shared" si="3"/>
        <v>1.2727272727272727</v>
      </c>
      <c r="T30" s="161">
        <f t="shared" si="4"/>
        <v>0</v>
      </c>
      <c r="U30" s="161">
        <f t="shared" si="5"/>
        <v>0</v>
      </c>
      <c r="V30" s="162">
        <f t="shared" si="6"/>
        <v>0</v>
      </c>
      <c r="W30" s="171">
        <f t="shared" si="7"/>
        <v>0.7567567567567568</v>
      </c>
      <c r="X30" s="161">
        <v>0.8378378378378378</v>
      </c>
      <c r="Y30" s="162">
        <v>2.189189189189189</v>
      </c>
      <c r="Z30" s="501">
        <v>0.58</v>
      </c>
      <c r="AA30" s="140">
        <v>0.72</v>
      </c>
      <c r="AB30" s="212">
        <v>2.58</v>
      </c>
    </row>
    <row r="31" spans="1:28" s="129" customFormat="1" ht="13.5" customHeight="1">
      <c r="A31" s="616">
        <v>7</v>
      </c>
      <c r="B31" s="454">
        <v>26</v>
      </c>
      <c r="C31" s="529">
        <v>0</v>
      </c>
      <c r="D31" s="530">
        <v>20</v>
      </c>
      <c r="E31" s="530">
        <v>2</v>
      </c>
      <c r="F31" s="530">
        <v>11</v>
      </c>
      <c r="G31" s="530">
        <v>0</v>
      </c>
      <c r="H31" s="530">
        <v>1</v>
      </c>
      <c r="I31" s="531">
        <v>0</v>
      </c>
      <c r="J31" s="419">
        <v>34</v>
      </c>
      <c r="K31" s="118">
        <v>59</v>
      </c>
      <c r="L31" s="119">
        <v>83</v>
      </c>
      <c r="M31" s="121">
        <v>1868</v>
      </c>
      <c r="N31" s="122">
        <v>2692</v>
      </c>
      <c r="O31" s="123">
        <v>7104</v>
      </c>
      <c r="P31" s="165">
        <f t="shared" si="0"/>
        <v>0</v>
      </c>
      <c r="Q31" s="158">
        <f t="shared" si="1"/>
        <v>3.3333333333333335</v>
      </c>
      <c r="R31" s="158">
        <f t="shared" si="2"/>
        <v>0.4</v>
      </c>
      <c r="S31" s="158">
        <f t="shared" si="3"/>
        <v>1</v>
      </c>
      <c r="T31" s="158">
        <f t="shared" si="4"/>
        <v>0</v>
      </c>
      <c r="U31" s="158">
        <f t="shared" si="5"/>
        <v>0.25</v>
      </c>
      <c r="V31" s="168">
        <f t="shared" si="6"/>
        <v>0</v>
      </c>
      <c r="W31" s="167">
        <f t="shared" si="7"/>
        <v>0.918918918918919</v>
      </c>
      <c r="X31" s="158">
        <v>1.5945945945945945</v>
      </c>
      <c r="Y31" s="159">
        <v>2.2432432432432434</v>
      </c>
      <c r="Z31" s="500">
        <v>0.59</v>
      </c>
      <c r="AA31" s="127">
        <v>0.85</v>
      </c>
      <c r="AB31" s="210">
        <v>2.24</v>
      </c>
    </row>
    <row r="32" spans="1:28" s="129" customFormat="1" ht="13.5" customHeight="1">
      <c r="A32" s="616"/>
      <c r="B32" s="454">
        <v>27</v>
      </c>
      <c r="C32" s="529">
        <v>0</v>
      </c>
      <c r="D32" s="530">
        <v>39</v>
      </c>
      <c r="E32" s="530">
        <v>2</v>
      </c>
      <c r="F32" s="530">
        <v>7</v>
      </c>
      <c r="G32" s="530">
        <v>1</v>
      </c>
      <c r="H32" s="530">
        <v>0</v>
      </c>
      <c r="I32" s="531">
        <v>2</v>
      </c>
      <c r="J32" s="419">
        <v>51</v>
      </c>
      <c r="K32" s="118">
        <v>46</v>
      </c>
      <c r="L32" s="119">
        <v>76</v>
      </c>
      <c r="M32" s="121">
        <v>1928</v>
      </c>
      <c r="N32" s="122">
        <v>2926</v>
      </c>
      <c r="O32" s="123">
        <v>6631</v>
      </c>
      <c r="P32" s="165">
        <f t="shared" si="0"/>
        <v>0</v>
      </c>
      <c r="Q32" s="158">
        <f t="shared" si="1"/>
        <v>6.5</v>
      </c>
      <c r="R32" s="158">
        <f t="shared" si="2"/>
        <v>0.4</v>
      </c>
      <c r="S32" s="158">
        <f t="shared" si="3"/>
        <v>0.6363636363636364</v>
      </c>
      <c r="T32" s="158">
        <f t="shared" si="4"/>
        <v>0.25</v>
      </c>
      <c r="U32" s="158">
        <f t="shared" si="5"/>
        <v>0</v>
      </c>
      <c r="V32" s="168">
        <f t="shared" si="6"/>
        <v>0.5</v>
      </c>
      <c r="W32" s="167">
        <f t="shared" si="7"/>
        <v>1.3783783783783783</v>
      </c>
      <c r="X32" s="158">
        <v>1.2432432432432432</v>
      </c>
      <c r="Y32" s="159">
        <v>2.054054054054054</v>
      </c>
      <c r="Z32" s="500">
        <v>0.61</v>
      </c>
      <c r="AA32" s="127">
        <v>0.92</v>
      </c>
      <c r="AB32" s="210">
        <v>2.09</v>
      </c>
    </row>
    <row r="33" spans="1:28" s="129" customFormat="1" ht="13.5" customHeight="1">
      <c r="A33" s="616"/>
      <c r="B33" s="454">
        <v>28</v>
      </c>
      <c r="C33" s="529">
        <v>0</v>
      </c>
      <c r="D33" s="530">
        <v>40</v>
      </c>
      <c r="E33" s="530">
        <v>0</v>
      </c>
      <c r="F33" s="530">
        <v>9</v>
      </c>
      <c r="G33" s="530">
        <v>5</v>
      </c>
      <c r="H33" s="530">
        <v>1</v>
      </c>
      <c r="I33" s="531">
        <v>1</v>
      </c>
      <c r="J33" s="419">
        <v>56</v>
      </c>
      <c r="K33" s="118">
        <v>38</v>
      </c>
      <c r="L33" s="119">
        <v>70</v>
      </c>
      <c r="M33" s="121">
        <v>1825</v>
      </c>
      <c r="N33" s="122">
        <v>3132</v>
      </c>
      <c r="O33" s="123">
        <v>6230</v>
      </c>
      <c r="P33" s="165">
        <f t="shared" si="0"/>
        <v>0</v>
      </c>
      <c r="Q33" s="158">
        <f t="shared" si="1"/>
        <v>6.666666666666667</v>
      </c>
      <c r="R33" s="158">
        <f t="shared" si="2"/>
        <v>0</v>
      </c>
      <c r="S33" s="158">
        <f t="shared" si="3"/>
        <v>0.8181818181818182</v>
      </c>
      <c r="T33" s="158">
        <f t="shared" si="4"/>
        <v>1.25</v>
      </c>
      <c r="U33" s="158">
        <f t="shared" si="5"/>
        <v>0.25</v>
      </c>
      <c r="V33" s="168">
        <f t="shared" si="6"/>
        <v>0.25</v>
      </c>
      <c r="W33" s="167">
        <f t="shared" si="7"/>
        <v>1.5135135135135136</v>
      </c>
      <c r="X33" s="158">
        <v>1.027027027027027</v>
      </c>
      <c r="Y33" s="159">
        <v>1.8918918918918919</v>
      </c>
      <c r="Z33" s="500">
        <v>0.58</v>
      </c>
      <c r="AA33" s="127">
        <v>0.99</v>
      </c>
      <c r="AB33" s="210">
        <v>1.97</v>
      </c>
    </row>
    <row r="34" spans="1:28" s="129" customFormat="1" ht="13.5" customHeight="1">
      <c r="A34" s="616"/>
      <c r="B34" s="454">
        <v>29</v>
      </c>
      <c r="C34" s="529">
        <v>0</v>
      </c>
      <c r="D34" s="530">
        <v>39</v>
      </c>
      <c r="E34" s="530">
        <v>0</v>
      </c>
      <c r="F34" s="530">
        <v>8</v>
      </c>
      <c r="G34" s="530">
        <v>11</v>
      </c>
      <c r="H34" s="530">
        <v>0</v>
      </c>
      <c r="I34" s="531">
        <v>1</v>
      </c>
      <c r="J34" s="419">
        <v>59</v>
      </c>
      <c r="K34" s="118">
        <v>46</v>
      </c>
      <c r="L34" s="119">
        <v>80</v>
      </c>
      <c r="M34" s="121">
        <v>1359</v>
      </c>
      <c r="N34" s="122">
        <v>2987</v>
      </c>
      <c r="O34" s="123">
        <v>4787</v>
      </c>
      <c r="P34" s="165">
        <f t="shared" si="0"/>
        <v>0</v>
      </c>
      <c r="Q34" s="158">
        <f t="shared" si="1"/>
        <v>6.5</v>
      </c>
      <c r="R34" s="158">
        <f t="shared" si="2"/>
        <v>0</v>
      </c>
      <c r="S34" s="158">
        <f t="shared" si="3"/>
        <v>0.7272727272727273</v>
      </c>
      <c r="T34" s="158">
        <f t="shared" si="4"/>
        <v>2.75</v>
      </c>
      <c r="U34" s="158">
        <f t="shared" si="5"/>
        <v>0</v>
      </c>
      <c r="V34" s="168">
        <f t="shared" si="6"/>
        <v>0.25</v>
      </c>
      <c r="W34" s="167">
        <f t="shared" si="7"/>
        <v>1.5945945945945945</v>
      </c>
      <c r="X34" s="158">
        <v>1.2432432432432432</v>
      </c>
      <c r="Y34" s="159">
        <v>2.1621621621621623</v>
      </c>
      <c r="Z34" s="500">
        <v>0.43</v>
      </c>
      <c r="AA34" s="127">
        <v>0.94</v>
      </c>
      <c r="AB34" s="210">
        <v>1.51</v>
      </c>
    </row>
    <row r="35" spans="1:28" s="129" customFormat="1" ht="13.5" customHeight="1">
      <c r="A35" s="616"/>
      <c r="B35" s="454">
        <v>30</v>
      </c>
      <c r="C35" s="529">
        <v>0</v>
      </c>
      <c r="D35" s="530">
        <v>8</v>
      </c>
      <c r="E35" s="530">
        <v>1</v>
      </c>
      <c r="F35" s="530">
        <v>15</v>
      </c>
      <c r="G35" s="530">
        <v>4</v>
      </c>
      <c r="H35" s="530">
        <v>1</v>
      </c>
      <c r="I35" s="531">
        <v>0</v>
      </c>
      <c r="J35" s="419">
        <v>29</v>
      </c>
      <c r="K35" s="118">
        <v>16</v>
      </c>
      <c r="L35" s="119">
        <v>66</v>
      </c>
      <c r="M35" s="121">
        <v>1406</v>
      </c>
      <c r="N35" s="122">
        <v>2230</v>
      </c>
      <c r="O35" s="123">
        <v>4733</v>
      </c>
      <c r="P35" s="165">
        <f t="shared" si="0"/>
        <v>0</v>
      </c>
      <c r="Q35" s="158">
        <f t="shared" si="1"/>
        <v>1.3333333333333333</v>
      </c>
      <c r="R35" s="158">
        <f t="shared" si="2"/>
        <v>0.2</v>
      </c>
      <c r="S35" s="158">
        <f t="shared" si="3"/>
        <v>1.3636363636363635</v>
      </c>
      <c r="T35" s="158">
        <f t="shared" si="4"/>
        <v>1</v>
      </c>
      <c r="U35" s="158">
        <f t="shared" si="5"/>
        <v>0.25</v>
      </c>
      <c r="V35" s="168">
        <f t="shared" si="6"/>
        <v>0</v>
      </c>
      <c r="W35" s="167">
        <f t="shared" si="7"/>
        <v>0.7837837837837838</v>
      </c>
      <c r="X35" s="158">
        <v>0.43243243243243246</v>
      </c>
      <c r="Y35" s="159">
        <v>1.7837837837837838</v>
      </c>
      <c r="Z35" s="500">
        <v>0.45</v>
      </c>
      <c r="AA35" s="127">
        <v>0.71</v>
      </c>
      <c r="AB35" s="210">
        <v>1.49</v>
      </c>
    </row>
    <row r="36" spans="1:28" s="129" customFormat="1" ht="13.5" customHeight="1">
      <c r="A36" s="618">
        <v>8</v>
      </c>
      <c r="B36" s="453">
        <v>31</v>
      </c>
      <c r="C36" s="535">
        <v>0</v>
      </c>
      <c r="D36" s="536">
        <v>12</v>
      </c>
      <c r="E36" s="536">
        <v>0</v>
      </c>
      <c r="F36" s="536">
        <v>6</v>
      </c>
      <c r="G36" s="536">
        <v>1</v>
      </c>
      <c r="H36" s="536">
        <v>9</v>
      </c>
      <c r="I36" s="537">
        <v>0</v>
      </c>
      <c r="J36" s="428">
        <v>28</v>
      </c>
      <c r="K36" s="176">
        <v>28</v>
      </c>
      <c r="L36" s="176">
        <v>63</v>
      </c>
      <c r="M36" s="152">
        <v>1508</v>
      </c>
      <c r="N36" s="153">
        <v>2230</v>
      </c>
      <c r="O36" s="154">
        <v>4067</v>
      </c>
      <c r="P36" s="172">
        <f t="shared" si="0"/>
        <v>0</v>
      </c>
      <c r="Q36" s="173">
        <f t="shared" si="1"/>
        <v>2</v>
      </c>
      <c r="R36" s="173">
        <f t="shared" si="2"/>
        <v>0</v>
      </c>
      <c r="S36" s="173">
        <f t="shared" si="3"/>
        <v>0.5454545454545454</v>
      </c>
      <c r="T36" s="173">
        <f t="shared" si="4"/>
        <v>0.25</v>
      </c>
      <c r="U36" s="173">
        <f t="shared" si="5"/>
        <v>2.25</v>
      </c>
      <c r="V36" s="179">
        <f t="shared" si="6"/>
        <v>0</v>
      </c>
      <c r="W36" s="178">
        <f t="shared" si="7"/>
        <v>0.7567567567567568</v>
      </c>
      <c r="X36" s="173">
        <v>0.7567567567567568</v>
      </c>
      <c r="Y36" s="179">
        <v>1.7027027027027026</v>
      </c>
      <c r="Z36" s="502">
        <v>0.48</v>
      </c>
      <c r="AA36" s="213">
        <v>0.71</v>
      </c>
      <c r="AB36" s="214">
        <v>1.28</v>
      </c>
    </row>
    <row r="37" spans="1:28" s="129" customFormat="1" ht="13.5" customHeight="1">
      <c r="A37" s="616"/>
      <c r="B37" s="459">
        <v>32</v>
      </c>
      <c r="C37" s="529">
        <v>0</v>
      </c>
      <c r="D37" s="530">
        <v>11</v>
      </c>
      <c r="E37" s="530">
        <v>0</v>
      </c>
      <c r="F37" s="530">
        <v>9</v>
      </c>
      <c r="G37" s="530">
        <v>0</v>
      </c>
      <c r="H37" s="530">
        <v>1</v>
      </c>
      <c r="I37" s="531">
        <v>0</v>
      </c>
      <c r="J37" s="419">
        <v>21</v>
      </c>
      <c r="K37" s="118">
        <v>23</v>
      </c>
      <c r="L37" s="118">
        <v>74</v>
      </c>
      <c r="M37" s="121">
        <v>937</v>
      </c>
      <c r="N37" s="122">
        <v>1974</v>
      </c>
      <c r="O37" s="123">
        <v>3953</v>
      </c>
      <c r="P37" s="165">
        <f t="shared" si="0"/>
        <v>0</v>
      </c>
      <c r="Q37" s="158">
        <f t="shared" si="1"/>
        <v>1.8333333333333333</v>
      </c>
      <c r="R37" s="158">
        <f t="shared" si="2"/>
        <v>0</v>
      </c>
      <c r="S37" s="158">
        <f t="shared" si="3"/>
        <v>0.8181818181818182</v>
      </c>
      <c r="T37" s="158">
        <f t="shared" si="4"/>
        <v>0</v>
      </c>
      <c r="U37" s="158">
        <f t="shared" si="5"/>
        <v>0.25</v>
      </c>
      <c r="V37" s="159">
        <f t="shared" si="6"/>
        <v>0</v>
      </c>
      <c r="W37" s="167">
        <f t="shared" si="7"/>
        <v>0.5675675675675675</v>
      </c>
      <c r="X37" s="158">
        <v>0.6216216216216216</v>
      </c>
      <c r="Y37" s="159">
        <v>2</v>
      </c>
      <c r="Z37" s="500">
        <v>0.3</v>
      </c>
      <c r="AA37" s="206">
        <v>0.63</v>
      </c>
      <c r="AB37" s="207">
        <v>1.28</v>
      </c>
    </row>
    <row r="38" spans="1:28" s="129" customFormat="1" ht="13.5" customHeight="1">
      <c r="A38" s="616"/>
      <c r="B38" s="454">
        <v>33</v>
      </c>
      <c r="C38" s="529">
        <v>0</v>
      </c>
      <c r="D38" s="530">
        <v>4</v>
      </c>
      <c r="E38" s="530">
        <v>0</v>
      </c>
      <c r="F38" s="530">
        <v>8</v>
      </c>
      <c r="G38" s="530">
        <v>0</v>
      </c>
      <c r="H38" s="530">
        <v>2</v>
      </c>
      <c r="I38" s="531">
        <v>2</v>
      </c>
      <c r="J38" s="419">
        <v>16</v>
      </c>
      <c r="K38" s="118">
        <v>10</v>
      </c>
      <c r="L38" s="118">
        <v>40</v>
      </c>
      <c r="M38" s="121">
        <v>1044</v>
      </c>
      <c r="N38" s="122">
        <v>1079</v>
      </c>
      <c r="O38" s="123">
        <v>2248</v>
      </c>
      <c r="P38" s="165">
        <f t="shared" si="0"/>
        <v>0</v>
      </c>
      <c r="Q38" s="158">
        <f t="shared" si="1"/>
        <v>0.6666666666666666</v>
      </c>
      <c r="R38" s="158">
        <f t="shared" si="2"/>
        <v>0</v>
      </c>
      <c r="S38" s="158">
        <f t="shared" si="3"/>
        <v>0.7272727272727273</v>
      </c>
      <c r="T38" s="158">
        <f t="shared" si="4"/>
        <v>0</v>
      </c>
      <c r="U38" s="158">
        <f t="shared" si="5"/>
        <v>0.5</v>
      </c>
      <c r="V38" s="159">
        <f t="shared" si="6"/>
        <v>0.5</v>
      </c>
      <c r="W38" s="167">
        <f t="shared" si="7"/>
        <v>0.43243243243243246</v>
      </c>
      <c r="X38" s="158">
        <v>0.2702702702702703</v>
      </c>
      <c r="Y38" s="159">
        <v>1.0810810810810811</v>
      </c>
      <c r="Z38" s="500">
        <v>0.33</v>
      </c>
      <c r="AA38" s="206">
        <v>0.35</v>
      </c>
      <c r="AB38" s="207">
        <v>0.74</v>
      </c>
    </row>
    <row r="39" spans="1:28" s="129" customFormat="1" ht="13.5" customHeight="1">
      <c r="A39" s="617"/>
      <c r="B39" s="456">
        <v>34</v>
      </c>
      <c r="C39" s="532">
        <v>0</v>
      </c>
      <c r="D39" s="533">
        <v>6</v>
      </c>
      <c r="E39" s="533">
        <v>1</v>
      </c>
      <c r="F39" s="533">
        <v>1</v>
      </c>
      <c r="G39" s="533">
        <v>4</v>
      </c>
      <c r="H39" s="533">
        <v>0</v>
      </c>
      <c r="I39" s="534">
        <v>0</v>
      </c>
      <c r="J39" s="422">
        <v>12</v>
      </c>
      <c r="K39" s="133">
        <v>24</v>
      </c>
      <c r="L39" s="133">
        <v>46</v>
      </c>
      <c r="M39" s="135">
        <v>1233</v>
      </c>
      <c r="N39" s="136">
        <v>1686</v>
      </c>
      <c r="O39" s="137">
        <v>3436</v>
      </c>
      <c r="P39" s="169">
        <f t="shared" si="0"/>
        <v>0</v>
      </c>
      <c r="Q39" s="161">
        <f t="shared" si="1"/>
        <v>1</v>
      </c>
      <c r="R39" s="161">
        <f t="shared" si="2"/>
        <v>0.2</v>
      </c>
      <c r="S39" s="161">
        <f t="shared" si="3"/>
        <v>0.09090909090909091</v>
      </c>
      <c r="T39" s="161">
        <f t="shared" si="4"/>
        <v>1</v>
      </c>
      <c r="U39" s="161">
        <f t="shared" si="5"/>
        <v>0</v>
      </c>
      <c r="V39" s="162">
        <f t="shared" si="6"/>
        <v>0</v>
      </c>
      <c r="W39" s="171">
        <f t="shared" si="7"/>
        <v>0.32432432432432434</v>
      </c>
      <c r="X39" s="161">
        <v>0.6486486486486487</v>
      </c>
      <c r="Y39" s="162">
        <v>1.2432432432432432</v>
      </c>
      <c r="Z39" s="501">
        <v>0.39</v>
      </c>
      <c r="AA39" s="208">
        <v>0.54</v>
      </c>
      <c r="AB39" s="209">
        <v>1.09</v>
      </c>
    </row>
    <row r="40" spans="1:28" s="129" customFormat="1" ht="13.5" customHeight="1">
      <c r="A40" s="616">
        <v>9</v>
      </c>
      <c r="B40" s="470">
        <v>35</v>
      </c>
      <c r="C40" s="529">
        <v>0</v>
      </c>
      <c r="D40" s="530">
        <v>5</v>
      </c>
      <c r="E40" s="530">
        <v>1</v>
      </c>
      <c r="F40" s="530">
        <v>4</v>
      </c>
      <c r="G40" s="530">
        <v>7</v>
      </c>
      <c r="H40" s="530">
        <v>1</v>
      </c>
      <c r="I40" s="531">
        <v>0</v>
      </c>
      <c r="J40" s="419">
        <v>18</v>
      </c>
      <c r="K40" s="118">
        <v>18</v>
      </c>
      <c r="L40" s="118">
        <v>39</v>
      </c>
      <c r="M40" s="121">
        <v>1244</v>
      </c>
      <c r="N40" s="122">
        <v>1647</v>
      </c>
      <c r="O40" s="123">
        <v>3880</v>
      </c>
      <c r="P40" s="165">
        <f t="shared" si="0"/>
        <v>0</v>
      </c>
      <c r="Q40" s="158">
        <f t="shared" si="1"/>
        <v>0.8333333333333334</v>
      </c>
      <c r="R40" s="158">
        <f t="shared" si="2"/>
        <v>0.2</v>
      </c>
      <c r="S40" s="158">
        <f t="shared" si="3"/>
        <v>0.36363636363636365</v>
      </c>
      <c r="T40" s="158">
        <f t="shared" si="4"/>
        <v>1.75</v>
      </c>
      <c r="U40" s="158">
        <f t="shared" si="5"/>
        <v>0.25</v>
      </c>
      <c r="V40" s="159">
        <f t="shared" si="6"/>
        <v>0</v>
      </c>
      <c r="W40" s="167">
        <f t="shared" si="7"/>
        <v>0.4864864864864865</v>
      </c>
      <c r="X40" s="158">
        <v>0.4864864864864865</v>
      </c>
      <c r="Y40" s="159">
        <v>1.054054054054054</v>
      </c>
      <c r="Z40" s="500">
        <v>0.39</v>
      </c>
      <c r="AA40" s="206">
        <v>0.52</v>
      </c>
      <c r="AB40" s="207">
        <v>1.23</v>
      </c>
    </row>
    <row r="41" spans="1:28" s="129" customFormat="1" ht="13.5" customHeight="1">
      <c r="A41" s="616"/>
      <c r="B41" s="470">
        <v>36</v>
      </c>
      <c r="C41" s="529">
        <v>0</v>
      </c>
      <c r="D41" s="530">
        <v>6</v>
      </c>
      <c r="E41" s="530">
        <v>0</v>
      </c>
      <c r="F41" s="530">
        <v>7</v>
      </c>
      <c r="G41" s="530">
        <v>1</v>
      </c>
      <c r="H41" s="530">
        <v>0</v>
      </c>
      <c r="I41" s="531">
        <v>1</v>
      </c>
      <c r="J41" s="419">
        <v>15</v>
      </c>
      <c r="K41" s="118">
        <v>28</v>
      </c>
      <c r="L41" s="118">
        <v>81</v>
      </c>
      <c r="M41" s="121">
        <v>1237</v>
      </c>
      <c r="N41" s="122">
        <v>1827</v>
      </c>
      <c r="O41" s="123">
        <v>4685</v>
      </c>
      <c r="P41" s="165">
        <f t="shared" si="0"/>
        <v>0</v>
      </c>
      <c r="Q41" s="158">
        <f t="shared" si="1"/>
        <v>1</v>
      </c>
      <c r="R41" s="158">
        <f t="shared" si="2"/>
        <v>0</v>
      </c>
      <c r="S41" s="158">
        <f t="shared" si="3"/>
        <v>0.6363636363636364</v>
      </c>
      <c r="T41" s="158">
        <f t="shared" si="4"/>
        <v>0.25</v>
      </c>
      <c r="U41" s="158">
        <f t="shared" si="5"/>
        <v>0</v>
      </c>
      <c r="V41" s="159">
        <f t="shared" si="6"/>
        <v>0.25</v>
      </c>
      <c r="W41" s="167">
        <f t="shared" si="7"/>
        <v>0.40540540540540543</v>
      </c>
      <c r="X41" s="158">
        <v>0.7567567567567568</v>
      </c>
      <c r="Y41" s="159">
        <v>2.189189189189189</v>
      </c>
      <c r="Z41" s="500">
        <v>0.39</v>
      </c>
      <c r="AA41" s="206">
        <v>0.58</v>
      </c>
      <c r="AB41" s="207">
        <v>1.48</v>
      </c>
    </row>
    <row r="42" spans="1:28" s="129" customFormat="1" ht="13.5" customHeight="1">
      <c r="A42" s="616"/>
      <c r="B42" s="470">
        <v>37</v>
      </c>
      <c r="C42" s="529">
        <v>0</v>
      </c>
      <c r="D42" s="530">
        <v>5</v>
      </c>
      <c r="E42" s="530">
        <v>0</v>
      </c>
      <c r="F42" s="530">
        <v>7</v>
      </c>
      <c r="G42" s="530">
        <v>2</v>
      </c>
      <c r="H42" s="530">
        <v>0</v>
      </c>
      <c r="I42" s="531">
        <v>0</v>
      </c>
      <c r="J42" s="419">
        <v>14</v>
      </c>
      <c r="K42" s="118">
        <v>42</v>
      </c>
      <c r="L42" s="118">
        <v>65</v>
      </c>
      <c r="M42" s="121">
        <v>1348</v>
      </c>
      <c r="N42" s="122">
        <v>1786</v>
      </c>
      <c r="O42" s="123">
        <v>4923</v>
      </c>
      <c r="P42" s="165">
        <f t="shared" si="0"/>
        <v>0</v>
      </c>
      <c r="Q42" s="158">
        <f t="shared" si="1"/>
        <v>0.8333333333333334</v>
      </c>
      <c r="R42" s="158">
        <f t="shared" si="2"/>
        <v>0</v>
      </c>
      <c r="S42" s="158">
        <f t="shared" si="3"/>
        <v>0.6363636363636364</v>
      </c>
      <c r="T42" s="158">
        <f t="shared" si="4"/>
        <v>0.5</v>
      </c>
      <c r="U42" s="158">
        <f t="shared" si="5"/>
        <v>0</v>
      </c>
      <c r="V42" s="159">
        <f t="shared" si="6"/>
        <v>0</v>
      </c>
      <c r="W42" s="167">
        <f t="shared" si="7"/>
        <v>0.3783783783783784</v>
      </c>
      <c r="X42" s="158">
        <v>1.135135135135135</v>
      </c>
      <c r="Y42" s="159">
        <v>1.7567567567567568</v>
      </c>
      <c r="Z42" s="500">
        <v>0.43</v>
      </c>
      <c r="AA42" s="206">
        <v>0.57</v>
      </c>
      <c r="AB42" s="207">
        <v>1.56</v>
      </c>
    </row>
    <row r="43" spans="1:28" s="129" customFormat="1" ht="13.5" customHeight="1">
      <c r="A43" s="616"/>
      <c r="B43" s="470">
        <v>38</v>
      </c>
      <c r="C43" s="529">
        <v>0</v>
      </c>
      <c r="D43" s="530">
        <v>2</v>
      </c>
      <c r="E43" s="530">
        <v>0</v>
      </c>
      <c r="F43" s="530">
        <v>4</v>
      </c>
      <c r="G43" s="530">
        <v>0</v>
      </c>
      <c r="H43" s="530">
        <v>1</v>
      </c>
      <c r="I43" s="531">
        <v>1</v>
      </c>
      <c r="J43" s="419">
        <v>8</v>
      </c>
      <c r="K43" s="118">
        <v>40</v>
      </c>
      <c r="L43" s="118">
        <v>62</v>
      </c>
      <c r="M43" s="121">
        <v>957</v>
      </c>
      <c r="N43" s="122">
        <v>1974</v>
      </c>
      <c r="O43" s="123">
        <v>4548</v>
      </c>
      <c r="P43" s="165">
        <f t="shared" si="0"/>
        <v>0</v>
      </c>
      <c r="Q43" s="158">
        <f t="shared" si="1"/>
        <v>0.3333333333333333</v>
      </c>
      <c r="R43" s="158">
        <f t="shared" si="2"/>
        <v>0</v>
      </c>
      <c r="S43" s="158">
        <f t="shared" si="3"/>
        <v>0.36363636363636365</v>
      </c>
      <c r="T43" s="158">
        <f t="shared" si="4"/>
        <v>0</v>
      </c>
      <c r="U43" s="158">
        <f t="shared" si="5"/>
        <v>0.25</v>
      </c>
      <c r="V43" s="159">
        <f t="shared" si="6"/>
        <v>0.25</v>
      </c>
      <c r="W43" s="167">
        <f t="shared" si="7"/>
        <v>0.21621621621621623</v>
      </c>
      <c r="X43" s="158">
        <v>1.0810810810810811</v>
      </c>
      <c r="Y43" s="159">
        <v>1.6756756756756757</v>
      </c>
      <c r="Z43" s="500">
        <v>0.3</v>
      </c>
      <c r="AA43" s="206">
        <v>0.63</v>
      </c>
      <c r="AB43" s="207">
        <v>1.44</v>
      </c>
    </row>
    <row r="44" spans="1:28" s="129" customFormat="1" ht="13.5" customHeight="1">
      <c r="A44" s="617"/>
      <c r="B44" s="469">
        <v>39</v>
      </c>
      <c r="C44" s="532">
        <v>0</v>
      </c>
      <c r="D44" s="533">
        <v>4</v>
      </c>
      <c r="E44" s="533">
        <v>0</v>
      </c>
      <c r="F44" s="533">
        <v>4</v>
      </c>
      <c r="G44" s="533">
        <v>0</v>
      </c>
      <c r="H44" s="533">
        <v>0</v>
      </c>
      <c r="I44" s="534">
        <v>3</v>
      </c>
      <c r="J44" s="422">
        <v>11</v>
      </c>
      <c r="K44" s="133">
        <v>30</v>
      </c>
      <c r="L44" s="133">
        <v>67</v>
      </c>
      <c r="M44" s="135">
        <v>1200</v>
      </c>
      <c r="N44" s="136">
        <v>1527</v>
      </c>
      <c r="O44" s="137">
        <v>4476</v>
      </c>
      <c r="P44" s="169">
        <f t="shared" si="0"/>
        <v>0</v>
      </c>
      <c r="Q44" s="161">
        <f t="shared" si="1"/>
        <v>0.6666666666666666</v>
      </c>
      <c r="R44" s="161">
        <f t="shared" si="2"/>
        <v>0</v>
      </c>
      <c r="S44" s="161">
        <f t="shared" si="3"/>
        <v>0.36363636363636365</v>
      </c>
      <c r="T44" s="161">
        <f t="shared" si="4"/>
        <v>0</v>
      </c>
      <c r="U44" s="161">
        <f t="shared" si="5"/>
        <v>0</v>
      </c>
      <c r="V44" s="162">
        <f t="shared" si="6"/>
        <v>0.75</v>
      </c>
      <c r="W44" s="171">
        <f t="shared" si="7"/>
        <v>0.2972972972972973</v>
      </c>
      <c r="X44" s="161">
        <v>0.8108108108108109</v>
      </c>
      <c r="Y44" s="162">
        <v>1.8108108108108107</v>
      </c>
      <c r="Z44" s="501">
        <v>0.38</v>
      </c>
      <c r="AA44" s="208">
        <v>0.48</v>
      </c>
      <c r="AB44" s="209">
        <v>1.42</v>
      </c>
    </row>
    <row r="45" spans="1:28" s="129" customFormat="1" ht="13.5" customHeight="1">
      <c r="A45" s="618">
        <v>10</v>
      </c>
      <c r="B45" s="471">
        <v>40</v>
      </c>
      <c r="C45" s="535">
        <v>0</v>
      </c>
      <c r="D45" s="536">
        <v>2</v>
      </c>
      <c r="E45" s="536">
        <v>0</v>
      </c>
      <c r="F45" s="536">
        <v>3</v>
      </c>
      <c r="G45" s="536">
        <v>3</v>
      </c>
      <c r="H45" s="536">
        <v>0</v>
      </c>
      <c r="I45" s="537">
        <v>0</v>
      </c>
      <c r="J45" s="428">
        <v>8</v>
      </c>
      <c r="K45" s="176">
        <v>50</v>
      </c>
      <c r="L45" s="176">
        <v>66</v>
      </c>
      <c r="M45" s="152">
        <v>1403</v>
      </c>
      <c r="N45" s="153">
        <v>2220</v>
      </c>
      <c r="O45" s="154">
        <v>5272</v>
      </c>
      <c r="P45" s="172">
        <f t="shared" si="0"/>
        <v>0</v>
      </c>
      <c r="Q45" s="173">
        <f t="shared" si="1"/>
        <v>0.3333333333333333</v>
      </c>
      <c r="R45" s="173">
        <f t="shared" si="2"/>
        <v>0</v>
      </c>
      <c r="S45" s="173">
        <f t="shared" si="3"/>
        <v>0.2727272727272727</v>
      </c>
      <c r="T45" s="173">
        <f t="shared" si="4"/>
        <v>0.75</v>
      </c>
      <c r="U45" s="173">
        <f t="shared" si="5"/>
        <v>0</v>
      </c>
      <c r="V45" s="179">
        <f t="shared" si="6"/>
        <v>0</v>
      </c>
      <c r="W45" s="178">
        <f t="shared" si="7"/>
        <v>0.21621621621621623</v>
      </c>
      <c r="X45" s="173">
        <v>1.3513513513513513</v>
      </c>
      <c r="Y45" s="179">
        <v>1.7837837837837838</v>
      </c>
      <c r="Z45" s="502">
        <v>0.44</v>
      </c>
      <c r="AA45" s="213">
        <v>0.7</v>
      </c>
      <c r="AB45" s="214">
        <v>1.66</v>
      </c>
    </row>
    <row r="46" spans="1:28" s="129" customFormat="1" ht="13.5" customHeight="1">
      <c r="A46" s="616"/>
      <c r="B46" s="470">
        <v>41</v>
      </c>
      <c r="C46" s="529">
        <v>0</v>
      </c>
      <c r="D46" s="530">
        <v>6</v>
      </c>
      <c r="E46" s="530">
        <v>0</v>
      </c>
      <c r="F46" s="530">
        <v>7</v>
      </c>
      <c r="G46" s="530">
        <v>3</v>
      </c>
      <c r="H46" s="530">
        <v>0</v>
      </c>
      <c r="I46" s="531">
        <v>0</v>
      </c>
      <c r="J46" s="419">
        <v>16</v>
      </c>
      <c r="K46" s="118">
        <v>39</v>
      </c>
      <c r="L46" s="118">
        <v>57</v>
      </c>
      <c r="M46" s="121">
        <v>1514</v>
      </c>
      <c r="N46" s="122">
        <v>2469</v>
      </c>
      <c r="O46" s="123">
        <v>5304</v>
      </c>
      <c r="P46" s="165">
        <f t="shared" si="0"/>
        <v>0</v>
      </c>
      <c r="Q46" s="158">
        <f t="shared" si="1"/>
        <v>1</v>
      </c>
      <c r="R46" s="158">
        <f t="shared" si="2"/>
        <v>0</v>
      </c>
      <c r="S46" s="158">
        <f t="shared" si="3"/>
        <v>0.6363636363636364</v>
      </c>
      <c r="T46" s="158">
        <f t="shared" si="4"/>
        <v>0.75</v>
      </c>
      <c r="U46" s="158">
        <f t="shared" si="5"/>
        <v>0</v>
      </c>
      <c r="V46" s="159">
        <f t="shared" si="6"/>
        <v>0</v>
      </c>
      <c r="W46" s="167">
        <f t="shared" si="7"/>
        <v>0.43243243243243246</v>
      </c>
      <c r="X46" s="158">
        <v>1.054054054054054</v>
      </c>
      <c r="Y46" s="159">
        <v>1.5405405405405406</v>
      </c>
      <c r="Z46" s="500">
        <v>0.48</v>
      </c>
      <c r="AA46" s="206">
        <v>0.78</v>
      </c>
      <c r="AB46" s="207">
        <v>1.68</v>
      </c>
    </row>
    <row r="47" spans="1:28" s="129" customFormat="1" ht="13.5" customHeight="1">
      <c r="A47" s="616"/>
      <c r="B47" s="470">
        <v>42</v>
      </c>
      <c r="C47" s="529">
        <v>0</v>
      </c>
      <c r="D47" s="530">
        <v>5</v>
      </c>
      <c r="E47" s="530">
        <v>1</v>
      </c>
      <c r="F47" s="530">
        <v>12</v>
      </c>
      <c r="G47" s="530">
        <v>4</v>
      </c>
      <c r="H47" s="530">
        <v>0</v>
      </c>
      <c r="I47" s="531">
        <v>0</v>
      </c>
      <c r="J47" s="419">
        <v>22</v>
      </c>
      <c r="K47" s="118">
        <v>21</v>
      </c>
      <c r="L47" s="118">
        <v>47</v>
      </c>
      <c r="M47" s="121">
        <v>1534</v>
      </c>
      <c r="N47" s="122">
        <v>2369</v>
      </c>
      <c r="O47" s="123">
        <v>4878</v>
      </c>
      <c r="P47" s="165">
        <f t="shared" si="0"/>
        <v>0</v>
      </c>
      <c r="Q47" s="158">
        <f t="shared" si="1"/>
        <v>0.8333333333333334</v>
      </c>
      <c r="R47" s="158">
        <f t="shared" si="2"/>
        <v>0.2</v>
      </c>
      <c r="S47" s="158">
        <f t="shared" si="3"/>
        <v>1.0909090909090908</v>
      </c>
      <c r="T47" s="158">
        <f t="shared" si="4"/>
        <v>1</v>
      </c>
      <c r="U47" s="158">
        <f t="shared" si="5"/>
        <v>0</v>
      </c>
      <c r="V47" s="159">
        <f t="shared" si="6"/>
        <v>0</v>
      </c>
      <c r="W47" s="167">
        <f t="shared" si="7"/>
        <v>0.5945945945945946</v>
      </c>
      <c r="X47" s="158">
        <v>0.5675675675675675</v>
      </c>
      <c r="Y47" s="159">
        <v>1.2702702702702702</v>
      </c>
      <c r="Z47" s="500">
        <v>0.49</v>
      </c>
      <c r="AA47" s="206">
        <v>0.75</v>
      </c>
      <c r="AB47" s="207">
        <v>1.54</v>
      </c>
    </row>
    <row r="48" spans="1:28" s="129" customFormat="1" ht="13.5" customHeight="1">
      <c r="A48" s="616"/>
      <c r="B48" s="470">
        <v>43</v>
      </c>
      <c r="C48" s="529">
        <v>0</v>
      </c>
      <c r="D48" s="530">
        <v>6</v>
      </c>
      <c r="E48" s="530">
        <v>1</v>
      </c>
      <c r="F48" s="530">
        <v>28</v>
      </c>
      <c r="G48" s="530">
        <v>6</v>
      </c>
      <c r="H48" s="530">
        <v>0</v>
      </c>
      <c r="I48" s="531">
        <v>0</v>
      </c>
      <c r="J48" s="419">
        <v>41</v>
      </c>
      <c r="K48" s="118">
        <v>34</v>
      </c>
      <c r="L48" s="118">
        <v>69</v>
      </c>
      <c r="M48" s="121">
        <v>1894</v>
      </c>
      <c r="N48" s="122">
        <v>2509</v>
      </c>
      <c r="O48" s="123">
        <v>5258</v>
      </c>
      <c r="P48" s="165">
        <f t="shared" si="0"/>
        <v>0</v>
      </c>
      <c r="Q48" s="158">
        <f t="shared" si="1"/>
        <v>1</v>
      </c>
      <c r="R48" s="158">
        <f t="shared" si="2"/>
        <v>0.2</v>
      </c>
      <c r="S48" s="158">
        <f t="shared" si="3"/>
        <v>2.5454545454545454</v>
      </c>
      <c r="T48" s="158">
        <f t="shared" si="4"/>
        <v>1.5</v>
      </c>
      <c r="U48" s="158">
        <f t="shared" si="5"/>
        <v>0</v>
      </c>
      <c r="V48" s="159">
        <f t="shared" si="6"/>
        <v>0</v>
      </c>
      <c r="W48" s="167">
        <f t="shared" si="7"/>
        <v>1.1081081081081081</v>
      </c>
      <c r="X48" s="158">
        <v>0.918918918918919</v>
      </c>
      <c r="Y48" s="159">
        <v>1.864864864864865</v>
      </c>
      <c r="Z48" s="500">
        <v>0.6</v>
      </c>
      <c r="AA48" s="206">
        <v>0.79</v>
      </c>
      <c r="AB48" s="207">
        <v>1.66</v>
      </c>
    </row>
    <row r="49" spans="1:28" s="129" customFormat="1" ht="13.5" customHeight="1">
      <c r="A49" s="618">
        <v>11</v>
      </c>
      <c r="B49" s="471">
        <v>44</v>
      </c>
      <c r="C49" s="609">
        <v>0</v>
      </c>
      <c r="D49" s="536">
        <v>21</v>
      </c>
      <c r="E49" s="536">
        <v>4</v>
      </c>
      <c r="F49" s="536">
        <v>10</v>
      </c>
      <c r="G49" s="536">
        <v>4</v>
      </c>
      <c r="H49" s="536">
        <v>0</v>
      </c>
      <c r="I49" s="537">
        <v>0</v>
      </c>
      <c r="J49" s="428">
        <v>39</v>
      </c>
      <c r="K49" s="176">
        <v>52</v>
      </c>
      <c r="L49" s="176">
        <v>75</v>
      </c>
      <c r="M49" s="152">
        <v>1621</v>
      </c>
      <c r="N49" s="153">
        <v>2422</v>
      </c>
      <c r="O49" s="154">
        <v>6580</v>
      </c>
      <c r="P49" s="172">
        <f t="shared" si="0"/>
        <v>0</v>
      </c>
      <c r="Q49" s="173">
        <f t="shared" si="1"/>
        <v>3.5</v>
      </c>
      <c r="R49" s="173">
        <f t="shared" si="2"/>
        <v>0.8</v>
      </c>
      <c r="S49" s="173">
        <f t="shared" si="3"/>
        <v>0.9090909090909091</v>
      </c>
      <c r="T49" s="173">
        <f t="shared" si="4"/>
        <v>1</v>
      </c>
      <c r="U49" s="173">
        <f t="shared" si="5"/>
        <v>0</v>
      </c>
      <c r="V49" s="179">
        <f t="shared" si="6"/>
        <v>0</v>
      </c>
      <c r="W49" s="178">
        <f t="shared" si="7"/>
        <v>1.054054054054054</v>
      </c>
      <c r="X49" s="173">
        <v>1.4054054054054055</v>
      </c>
      <c r="Y49" s="179">
        <v>2.027027027027027</v>
      </c>
      <c r="Z49" s="502">
        <v>0.51</v>
      </c>
      <c r="AA49" s="213">
        <v>0.77</v>
      </c>
      <c r="AB49" s="214">
        <v>2.08</v>
      </c>
    </row>
    <row r="50" spans="1:28" s="129" customFormat="1" ht="13.5" customHeight="1">
      <c r="A50" s="616"/>
      <c r="B50" s="557">
        <v>45</v>
      </c>
      <c r="C50" s="540">
        <v>0</v>
      </c>
      <c r="D50" s="530">
        <v>22</v>
      </c>
      <c r="E50" s="530">
        <v>0</v>
      </c>
      <c r="F50" s="530">
        <v>13</v>
      </c>
      <c r="G50" s="530">
        <v>2</v>
      </c>
      <c r="H50" s="530">
        <v>0</v>
      </c>
      <c r="I50" s="531">
        <v>0</v>
      </c>
      <c r="J50" s="419">
        <v>37</v>
      </c>
      <c r="K50" s="118">
        <v>25</v>
      </c>
      <c r="L50" s="118">
        <v>55</v>
      </c>
      <c r="M50" s="121">
        <v>1704</v>
      </c>
      <c r="N50" s="122">
        <v>2026</v>
      </c>
      <c r="O50" s="123">
        <v>5631</v>
      </c>
      <c r="P50" s="165">
        <f t="shared" si="0"/>
        <v>0</v>
      </c>
      <c r="Q50" s="158">
        <f t="shared" si="1"/>
        <v>3.6666666666666665</v>
      </c>
      <c r="R50" s="158">
        <f t="shared" si="2"/>
        <v>0</v>
      </c>
      <c r="S50" s="158">
        <f t="shared" si="3"/>
        <v>1.1818181818181819</v>
      </c>
      <c r="T50" s="158">
        <f t="shared" si="4"/>
        <v>0.5</v>
      </c>
      <c r="U50" s="158">
        <f t="shared" si="5"/>
        <v>0</v>
      </c>
      <c r="V50" s="159">
        <f t="shared" si="6"/>
        <v>0</v>
      </c>
      <c r="W50" s="167">
        <f aca="true" t="shared" si="8" ref="W50:W55">J50/37</f>
        <v>1</v>
      </c>
      <c r="X50" s="158">
        <v>0.6756756756756757</v>
      </c>
      <c r="Y50" s="159">
        <v>1.4864864864864864</v>
      </c>
      <c r="Z50" s="500">
        <v>0.54</v>
      </c>
      <c r="AA50" s="206">
        <v>0.64</v>
      </c>
      <c r="AB50" s="207">
        <v>1.78</v>
      </c>
    </row>
    <row r="51" spans="1:28" s="129" customFormat="1" ht="13.5" customHeight="1">
      <c r="A51" s="616"/>
      <c r="B51" s="557">
        <v>46</v>
      </c>
      <c r="C51" s="540">
        <v>0</v>
      </c>
      <c r="D51" s="530">
        <v>17</v>
      </c>
      <c r="E51" s="530">
        <v>0</v>
      </c>
      <c r="F51" s="530">
        <v>19</v>
      </c>
      <c r="G51" s="530">
        <v>10</v>
      </c>
      <c r="H51" s="530">
        <v>0</v>
      </c>
      <c r="I51" s="531">
        <v>0</v>
      </c>
      <c r="J51" s="419">
        <v>46</v>
      </c>
      <c r="K51" s="118">
        <v>38</v>
      </c>
      <c r="L51" s="118">
        <v>79</v>
      </c>
      <c r="M51" s="121">
        <v>1803</v>
      </c>
      <c r="N51" s="122">
        <v>2284</v>
      </c>
      <c r="O51" s="123">
        <v>8194</v>
      </c>
      <c r="P51" s="165">
        <f t="shared" si="0"/>
        <v>0</v>
      </c>
      <c r="Q51" s="158">
        <f t="shared" si="1"/>
        <v>2.8333333333333335</v>
      </c>
      <c r="R51" s="158">
        <f t="shared" si="2"/>
        <v>0</v>
      </c>
      <c r="S51" s="158">
        <f t="shared" si="3"/>
        <v>1.7272727272727273</v>
      </c>
      <c r="T51" s="158">
        <f t="shared" si="4"/>
        <v>2.5</v>
      </c>
      <c r="U51" s="158">
        <f t="shared" si="5"/>
        <v>0</v>
      </c>
      <c r="V51" s="159">
        <f t="shared" si="6"/>
        <v>0</v>
      </c>
      <c r="W51" s="167">
        <f t="shared" si="8"/>
        <v>1.2432432432432432</v>
      </c>
      <c r="X51" s="158">
        <v>1.027027027027027</v>
      </c>
      <c r="Y51" s="159">
        <v>2.135135135135135</v>
      </c>
      <c r="Z51" s="500">
        <v>0.57</v>
      </c>
      <c r="AA51" s="206">
        <v>0.72</v>
      </c>
      <c r="AB51" s="207">
        <v>2.58</v>
      </c>
    </row>
    <row r="52" spans="1:28" s="129" customFormat="1" ht="13.5" customHeight="1">
      <c r="A52" s="617"/>
      <c r="B52" s="557">
        <v>47</v>
      </c>
      <c r="C52" s="540">
        <v>0</v>
      </c>
      <c r="D52" s="530">
        <v>17</v>
      </c>
      <c r="E52" s="530">
        <v>0</v>
      </c>
      <c r="F52" s="530">
        <v>20</v>
      </c>
      <c r="G52" s="530">
        <v>4</v>
      </c>
      <c r="H52" s="530">
        <v>0</v>
      </c>
      <c r="I52" s="531">
        <v>0</v>
      </c>
      <c r="J52" s="422">
        <v>41</v>
      </c>
      <c r="K52" s="133">
        <v>40</v>
      </c>
      <c r="L52" s="133">
        <v>93</v>
      </c>
      <c r="M52" s="135">
        <v>1591</v>
      </c>
      <c r="N52" s="136">
        <v>2563</v>
      </c>
      <c r="O52" s="137">
        <v>8098</v>
      </c>
      <c r="P52" s="169">
        <f t="shared" si="0"/>
        <v>0</v>
      </c>
      <c r="Q52" s="161">
        <f t="shared" si="1"/>
        <v>2.8333333333333335</v>
      </c>
      <c r="R52" s="161">
        <f t="shared" si="2"/>
        <v>0</v>
      </c>
      <c r="S52" s="161">
        <f t="shared" si="3"/>
        <v>1.8181818181818181</v>
      </c>
      <c r="T52" s="161">
        <f t="shared" si="4"/>
        <v>1</v>
      </c>
      <c r="U52" s="161">
        <f t="shared" si="5"/>
        <v>0</v>
      </c>
      <c r="V52" s="162">
        <f t="shared" si="6"/>
        <v>0</v>
      </c>
      <c r="W52" s="171">
        <f t="shared" si="8"/>
        <v>1.1081081081081081</v>
      </c>
      <c r="X52" s="161">
        <v>1.0810810810810811</v>
      </c>
      <c r="Y52" s="162">
        <v>2.5135135135135136</v>
      </c>
      <c r="Z52" s="501">
        <v>0.5</v>
      </c>
      <c r="AA52" s="138">
        <v>0.81</v>
      </c>
      <c r="AB52" s="149">
        <v>2.56</v>
      </c>
    </row>
    <row r="53" spans="1:28" s="129" customFormat="1" ht="13.5" customHeight="1">
      <c r="A53" s="618">
        <v>12</v>
      </c>
      <c r="B53" s="471">
        <v>48</v>
      </c>
      <c r="C53" s="609">
        <v>0</v>
      </c>
      <c r="D53" s="536">
        <v>23</v>
      </c>
      <c r="E53" s="536">
        <v>0</v>
      </c>
      <c r="F53" s="536">
        <v>8</v>
      </c>
      <c r="G53" s="536">
        <v>3</v>
      </c>
      <c r="H53" s="536">
        <v>0</v>
      </c>
      <c r="I53" s="537">
        <v>1</v>
      </c>
      <c r="J53" s="428">
        <v>35</v>
      </c>
      <c r="K53" s="176">
        <v>23</v>
      </c>
      <c r="L53" s="176">
        <v>115</v>
      </c>
      <c r="M53" s="152">
        <v>1917</v>
      </c>
      <c r="N53" s="153">
        <v>2000</v>
      </c>
      <c r="O53" s="154">
        <v>9865</v>
      </c>
      <c r="P53" s="172">
        <f t="shared" si="0"/>
        <v>0</v>
      </c>
      <c r="Q53" s="173">
        <f t="shared" si="1"/>
        <v>3.8333333333333335</v>
      </c>
      <c r="R53" s="173">
        <f t="shared" si="2"/>
        <v>0</v>
      </c>
      <c r="S53" s="173">
        <f t="shared" si="3"/>
        <v>0.7272727272727273</v>
      </c>
      <c r="T53" s="173">
        <f t="shared" si="4"/>
        <v>0.75</v>
      </c>
      <c r="U53" s="173">
        <f t="shared" si="5"/>
        <v>0</v>
      </c>
      <c r="V53" s="179">
        <f t="shared" si="6"/>
        <v>0.25</v>
      </c>
      <c r="W53" s="178">
        <f t="shared" si="8"/>
        <v>0.9459459459459459</v>
      </c>
      <c r="X53" s="173">
        <v>0.6216216216216216</v>
      </c>
      <c r="Y53" s="179">
        <v>3.108108108108108</v>
      </c>
      <c r="Z53" s="502">
        <v>0.61</v>
      </c>
      <c r="AA53" s="145">
        <v>0.63</v>
      </c>
      <c r="AB53" s="146">
        <v>3.11</v>
      </c>
    </row>
    <row r="54" spans="1:28" s="129" customFormat="1" ht="13.5" customHeight="1">
      <c r="A54" s="616"/>
      <c r="B54" s="470">
        <v>49</v>
      </c>
      <c r="C54" s="540">
        <v>0</v>
      </c>
      <c r="D54" s="540">
        <v>15</v>
      </c>
      <c r="E54" s="530">
        <v>1</v>
      </c>
      <c r="F54" s="530">
        <v>17</v>
      </c>
      <c r="G54" s="530">
        <v>2</v>
      </c>
      <c r="H54" s="530">
        <v>0</v>
      </c>
      <c r="I54" s="531">
        <v>2</v>
      </c>
      <c r="J54" s="419">
        <v>37</v>
      </c>
      <c r="K54" s="118">
        <v>31</v>
      </c>
      <c r="L54" s="118">
        <v>154</v>
      </c>
      <c r="M54" s="121">
        <v>2163</v>
      </c>
      <c r="N54" s="122">
        <v>2490</v>
      </c>
      <c r="O54" s="123">
        <v>10365</v>
      </c>
      <c r="P54" s="165">
        <f t="shared" si="0"/>
        <v>0</v>
      </c>
      <c r="Q54" s="158">
        <f t="shared" si="1"/>
        <v>2.5</v>
      </c>
      <c r="R54" s="158">
        <f t="shared" si="2"/>
        <v>0.2</v>
      </c>
      <c r="S54" s="158">
        <f t="shared" si="3"/>
        <v>1.5454545454545454</v>
      </c>
      <c r="T54" s="158">
        <f t="shared" si="4"/>
        <v>0.5</v>
      </c>
      <c r="U54" s="158">
        <f t="shared" si="5"/>
        <v>0</v>
      </c>
      <c r="V54" s="159">
        <f t="shared" si="6"/>
        <v>0.5</v>
      </c>
      <c r="W54" s="167">
        <f t="shared" si="8"/>
        <v>1</v>
      </c>
      <c r="X54" s="158">
        <v>0.8378378378378378</v>
      </c>
      <c r="Y54" s="159">
        <v>4.162162162162162</v>
      </c>
      <c r="Z54" s="500">
        <v>0.69</v>
      </c>
      <c r="AA54" s="206">
        <v>0.79</v>
      </c>
      <c r="AB54" s="207">
        <v>3.27</v>
      </c>
    </row>
    <row r="55" spans="1:28" s="129" customFormat="1" ht="13.5" customHeight="1">
      <c r="A55" s="616"/>
      <c r="B55" s="470">
        <v>50</v>
      </c>
      <c r="C55" s="540">
        <v>0</v>
      </c>
      <c r="D55" s="530">
        <v>18</v>
      </c>
      <c r="E55" s="530">
        <v>1</v>
      </c>
      <c r="F55" s="530">
        <v>20</v>
      </c>
      <c r="G55" s="530">
        <v>3</v>
      </c>
      <c r="H55" s="530">
        <v>1</v>
      </c>
      <c r="I55" s="531">
        <v>0</v>
      </c>
      <c r="J55" s="419">
        <v>43</v>
      </c>
      <c r="K55" s="118">
        <v>42</v>
      </c>
      <c r="L55" s="118">
        <v>163</v>
      </c>
      <c r="M55" s="121">
        <v>2334</v>
      </c>
      <c r="N55" s="122">
        <v>2517</v>
      </c>
      <c r="O55" s="123">
        <v>11264</v>
      </c>
      <c r="P55" s="165">
        <f t="shared" si="0"/>
        <v>0</v>
      </c>
      <c r="Q55" s="158">
        <f t="shared" si="1"/>
        <v>3</v>
      </c>
      <c r="R55" s="158">
        <f t="shared" si="2"/>
        <v>0.2</v>
      </c>
      <c r="S55" s="158">
        <f t="shared" si="3"/>
        <v>1.8181818181818181</v>
      </c>
      <c r="T55" s="158">
        <f t="shared" si="4"/>
        <v>0.75</v>
      </c>
      <c r="U55" s="158">
        <f t="shared" si="5"/>
        <v>0.25</v>
      </c>
      <c r="V55" s="159">
        <f t="shared" si="6"/>
        <v>0</v>
      </c>
      <c r="W55" s="167">
        <f t="shared" si="8"/>
        <v>1.162162162162162</v>
      </c>
      <c r="X55" s="158">
        <v>1.135135135135135</v>
      </c>
      <c r="Y55" s="159">
        <v>4.527777777777778</v>
      </c>
      <c r="Z55" s="500">
        <v>0.74</v>
      </c>
      <c r="AA55" s="206">
        <v>0.8</v>
      </c>
      <c r="AB55" s="207">
        <v>3.55</v>
      </c>
    </row>
    <row r="56" spans="1:28" s="129" customFormat="1" ht="13.5" customHeight="1">
      <c r="A56" s="616"/>
      <c r="B56" s="470">
        <v>51</v>
      </c>
      <c r="C56" s="540">
        <v>0</v>
      </c>
      <c r="D56" s="530">
        <v>19</v>
      </c>
      <c r="E56" s="530">
        <v>1</v>
      </c>
      <c r="F56" s="530">
        <v>9</v>
      </c>
      <c r="G56" s="530">
        <v>6</v>
      </c>
      <c r="H56" s="530">
        <v>0</v>
      </c>
      <c r="I56" s="531">
        <v>0</v>
      </c>
      <c r="J56" s="419">
        <v>35</v>
      </c>
      <c r="K56" s="118">
        <v>38</v>
      </c>
      <c r="L56" s="118">
        <v>145</v>
      </c>
      <c r="M56" s="121">
        <v>2227</v>
      </c>
      <c r="N56" s="122">
        <v>2501</v>
      </c>
      <c r="O56" s="123">
        <v>11785</v>
      </c>
      <c r="P56" s="165">
        <f t="shared" si="0"/>
        <v>0</v>
      </c>
      <c r="Q56" s="158">
        <f t="shared" si="1"/>
        <v>3.1666666666666665</v>
      </c>
      <c r="R56" s="158">
        <f t="shared" si="2"/>
        <v>0.2</v>
      </c>
      <c r="S56" s="158">
        <f t="shared" si="3"/>
        <v>0.8181818181818182</v>
      </c>
      <c r="T56" s="158">
        <f t="shared" si="4"/>
        <v>1.5</v>
      </c>
      <c r="U56" s="158">
        <f t="shared" si="5"/>
        <v>0</v>
      </c>
      <c r="V56" s="159">
        <f t="shared" si="6"/>
        <v>0</v>
      </c>
      <c r="W56" s="167">
        <f t="shared" si="7"/>
        <v>0.9459459459459459</v>
      </c>
      <c r="X56" s="158">
        <v>1.027027027027027</v>
      </c>
      <c r="Y56" s="159">
        <v>3.918918918918919</v>
      </c>
      <c r="Z56" s="500">
        <v>0.71</v>
      </c>
      <c r="AA56" s="206">
        <v>0.79</v>
      </c>
      <c r="AB56" s="207">
        <v>3.72</v>
      </c>
    </row>
    <row r="57" spans="1:28" s="129" customFormat="1" ht="13.5" customHeight="1">
      <c r="A57" s="616"/>
      <c r="B57" s="470">
        <v>52</v>
      </c>
      <c r="C57" s="540">
        <v>0</v>
      </c>
      <c r="D57" s="530">
        <v>0</v>
      </c>
      <c r="E57" s="530">
        <v>0</v>
      </c>
      <c r="F57" s="530">
        <v>4</v>
      </c>
      <c r="G57" s="530">
        <v>2</v>
      </c>
      <c r="H57" s="530">
        <v>0</v>
      </c>
      <c r="I57" s="531">
        <v>0</v>
      </c>
      <c r="J57" s="419">
        <v>6</v>
      </c>
      <c r="K57" s="118">
        <v>25</v>
      </c>
      <c r="L57" s="118">
        <v>187</v>
      </c>
      <c r="M57" s="121">
        <v>1150</v>
      </c>
      <c r="N57" s="122">
        <v>2419</v>
      </c>
      <c r="O57" s="123">
        <v>10376</v>
      </c>
      <c r="P57" s="165">
        <f>C57/3</f>
        <v>0</v>
      </c>
      <c r="Q57" s="158">
        <f>D57/6</f>
        <v>0</v>
      </c>
      <c r="R57" s="158">
        <f>E57/5</f>
        <v>0</v>
      </c>
      <c r="S57" s="158">
        <f>F57/11</f>
        <v>0.36363636363636365</v>
      </c>
      <c r="T57" s="158">
        <f>G57/4</f>
        <v>0.5</v>
      </c>
      <c r="U57" s="158">
        <f>H57/4</f>
        <v>0</v>
      </c>
      <c r="V57" s="159">
        <f>I57/4</f>
        <v>0</v>
      </c>
      <c r="W57" s="167">
        <f>J57/37</f>
        <v>0.16216216216216217</v>
      </c>
      <c r="X57" s="158">
        <v>0.6756756756756757</v>
      </c>
      <c r="Y57" s="159">
        <v>5.054054054054054</v>
      </c>
      <c r="Z57" s="500">
        <v>0.37</v>
      </c>
      <c r="AA57" s="206">
        <v>0.77</v>
      </c>
      <c r="AB57" s="207">
        <v>3.28</v>
      </c>
    </row>
    <row r="58" spans="1:28" s="129" customFormat="1" ht="13.5" customHeight="1">
      <c r="A58" s="635"/>
      <c r="B58" s="614">
        <v>53</v>
      </c>
      <c r="C58" s="597" t="s">
        <v>58</v>
      </c>
      <c r="D58" s="582" t="s">
        <v>58</v>
      </c>
      <c r="E58" s="582" t="s">
        <v>58</v>
      </c>
      <c r="F58" s="582" t="s">
        <v>58</v>
      </c>
      <c r="G58" s="582" t="s">
        <v>58</v>
      </c>
      <c r="H58" s="582" t="s">
        <v>58</v>
      </c>
      <c r="I58" s="583" t="s">
        <v>58</v>
      </c>
      <c r="J58" s="573" t="s">
        <v>58</v>
      </c>
      <c r="K58" s="598">
        <v>10</v>
      </c>
      <c r="L58" s="461" t="s">
        <v>59</v>
      </c>
      <c r="M58" s="584" t="s">
        <v>58</v>
      </c>
      <c r="N58" s="300">
        <v>1082</v>
      </c>
      <c r="O58" s="475" t="s">
        <v>58</v>
      </c>
      <c r="P58" s="574" t="s">
        <v>58</v>
      </c>
      <c r="Q58" s="477" t="s">
        <v>58</v>
      </c>
      <c r="R58" s="477" t="s">
        <v>58</v>
      </c>
      <c r="S58" s="477" t="s">
        <v>58</v>
      </c>
      <c r="T58" s="477" t="s">
        <v>58</v>
      </c>
      <c r="U58" s="477" t="s">
        <v>58</v>
      </c>
      <c r="V58" s="478" t="s">
        <v>58</v>
      </c>
      <c r="W58" s="577" t="s">
        <v>58</v>
      </c>
      <c r="X58" s="309">
        <v>0.2702702702702703</v>
      </c>
      <c r="Y58" s="478" t="s">
        <v>58</v>
      </c>
      <c r="Z58" s="585" t="s">
        <v>58</v>
      </c>
      <c r="AA58" s="576">
        <v>0.35</v>
      </c>
      <c r="AB58" s="462" t="s">
        <v>58</v>
      </c>
    </row>
    <row r="59" spans="1:28" s="129" customFormat="1" ht="15.75" customHeight="1">
      <c r="A59" s="655" t="s">
        <v>20</v>
      </c>
      <c r="B59" s="656"/>
      <c r="C59" s="611">
        <f aca="true" t="shared" si="9" ref="C59:M59">SUM(C6:C58)</f>
        <v>4</v>
      </c>
      <c r="D59" s="188">
        <f t="shared" si="9"/>
        <v>528</v>
      </c>
      <c r="E59" s="188">
        <f t="shared" si="9"/>
        <v>54</v>
      </c>
      <c r="F59" s="188">
        <f t="shared" si="9"/>
        <v>549</v>
      </c>
      <c r="G59" s="188">
        <f t="shared" si="9"/>
        <v>135</v>
      </c>
      <c r="H59" s="188">
        <f t="shared" si="9"/>
        <v>57</v>
      </c>
      <c r="I59" s="189">
        <f t="shared" si="9"/>
        <v>68</v>
      </c>
      <c r="J59" s="434">
        <f t="shared" si="9"/>
        <v>1395</v>
      </c>
      <c r="K59" s="243">
        <v>3073</v>
      </c>
      <c r="L59" s="243">
        <v>5101</v>
      </c>
      <c r="M59" s="434">
        <v>94073</v>
      </c>
      <c r="N59" s="95">
        <v>200223</v>
      </c>
      <c r="O59" s="233">
        <v>355082</v>
      </c>
      <c r="P59" s="235">
        <f>C59/3</f>
        <v>1.3333333333333333</v>
      </c>
      <c r="Q59" s="10">
        <f>D59/6</f>
        <v>88</v>
      </c>
      <c r="R59" s="10">
        <f>E59/5</f>
        <v>10.8</v>
      </c>
      <c r="S59" s="10">
        <f>F59/11</f>
        <v>49.90909090909091</v>
      </c>
      <c r="T59" s="10">
        <f>G59/4</f>
        <v>33.75</v>
      </c>
      <c r="U59" s="10">
        <f>H59/4</f>
        <v>14.25</v>
      </c>
      <c r="V59" s="11">
        <f>I59/4</f>
        <v>17</v>
      </c>
      <c r="W59" s="433">
        <f>J59/37</f>
        <v>37.7027027027027</v>
      </c>
      <c r="X59" s="10">
        <v>83.05405405405405</v>
      </c>
      <c r="Y59" s="44">
        <v>137.98723723723725</v>
      </c>
      <c r="Z59" s="431">
        <v>29.84</v>
      </c>
      <c r="AA59" s="192">
        <v>63.52</v>
      </c>
      <c r="AB59" s="215">
        <v>112.51</v>
      </c>
    </row>
  </sheetData>
  <sheetProtection/>
  <mergeCells count="33">
    <mergeCell ref="AB4:AB5"/>
    <mergeCell ref="Z4:Z5"/>
    <mergeCell ref="A14:A17"/>
    <mergeCell ref="A10:A13"/>
    <mergeCell ref="A6:A9"/>
    <mergeCell ref="A45:A48"/>
    <mergeCell ref="A40:A44"/>
    <mergeCell ref="A36:A39"/>
    <mergeCell ref="A31:A35"/>
    <mergeCell ref="AA4:AA5"/>
    <mergeCell ref="P2:AB2"/>
    <mergeCell ref="C2:O2"/>
    <mergeCell ref="C3:I3"/>
    <mergeCell ref="J3:L3"/>
    <mergeCell ref="P3:V3"/>
    <mergeCell ref="M3:O3"/>
    <mergeCell ref="Z3:AB3"/>
    <mergeCell ref="K4:K5"/>
    <mergeCell ref="L4:L5"/>
    <mergeCell ref="N4:N5"/>
    <mergeCell ref="O4:O5"/>
    <mergeCell ref="A18:A22"/>
    <mergeCell ref="M4:M5"/>
    <mergeCell ref="X4:X5"/>
    <mergeCell ref="Y4:Y5"/>
    <mergeCell ref="A59:B59"/>
    <mergeCell ref="W3:Y3"/>
    <mergeCell ref="W4:W5"/>
    <mergeCell ref="J4:J5"/>
    <mergeCell ref="A27:A30"/>
    <mergeCell ref="A23:A26"/>
    <mergeCell ref="A49:A52"/>
    <mergeCell ref="A53:A58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6" r:id="rId1"/>
  <ignoredErrors>
    <ignoredError sqref="K4:AB5 J4" formulaRange="1"/>
    <ignoredError sqref="J59" numberStoredAsText="1" formulaRange="1"/>
    <ignoredError sqref="C59:I59 P6:W6" numberStoredAsText="1"/>
    <ignoredError sqref="S10:W1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2"/>
  <sheetViews>
    <sheetView showGridLines="0" showZeros="0" zoomScalePageLayoutView="0" workbookViewId="0" topLeftCell="A1">
      <pane xSplit="2" ySplit="5" topLeftCell="C6" activePane="bottomRight" state="frozen"/>
      <selection pane="topLeft" activeCell="M67" sqref="M67"/>
      <selection pane="topRight" activeCell="M67" sqref="M67"/>
      <selection pane="bottomLeft" activeCell="M67" sqref="M67"/>
      <selection pane="bottomRight" activeCell="A1" sqref="A1"/>
    </sheetView>
  </sheetViews>
  <sheetFormatPr defaultColWidth="9.00390625" defaultRowHeight="13.5"/>
  <cols>
    <col min="1" max="1" width="3.625" style="195" customWidth="1"/>
    <col min="2" max="2" width="4.625" style="56" customWidth="1"/>
    <col min="3" max="9" width="6.75390625" style="196" customWidth="1"/>
    <col min="10" max="10" width="7.375" style="5" customWidth="1"/>
    <col min="11" max="12" width="7.375" style="196" customWidth="1"/>
    <col min="13" max="15" width="9.875" style="5" customWidth="1"/>
    <col min="16" max="22" width="7.75390625" style="5" customWidth="1"/>
    <col min="23" max="28" width="7.875" style="5" customWidth="1"/>
    <col min="29" max="16384" width="9.00390625" style="195" customWidth="1"/>
  </cols>
  <sheetData>
    <row r="1" spans="1:28" s="102" customFormat="1" ht="24.75" customHeight="1">
      <c r="A1" s="100" t="s">
        <v>69</v>
      </c>
      <c r="B1" s="252"/>
      <c r="C1" s="101"/>
      <c r="D1" s="101"/>
      <c r="E1" s="101"/>
      <c r="F1" s="101"/>
      <c r="G1" s="101"/>
      <c r="H1" s="101"/>
      <c r="I1" s="101"/>
      <c r="J1" s="1"/>
      <c r="K1" s="101"/>
      <c r="L1" s="10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104" customFormat="1" ht="18" customHeight="1">
      <c r="A2" s="103"/>
      <c r="B2" s="254"/>
      <c r="C2" s="639" t="s">
        <v>16</v>
      </c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6" t="s">
        <v>46</v>
      </c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8"/>
    </row>
    <row r="3" spans="1:28" s="104" customFormat="1" ht="18" customHeight="1">
      <c r="A3" s="105"/>
      <c r="B3" s="256"/>
      <c r="C3" s="640" t="str">
        <f>'インフルエンザ【20_21シーズン】36-'!C3</f>
        <v>2020/2021シーズン　保健所別</v>
      </c>
      <c r="D3" s="641"/>
      <c r="E3" s="641"/>
      <c r="F3" s="641"/>
      <c r="G3" s="641"/>
      <c r="H3" s="641"/>
      <c r="I3" s="641"/>
      <c r="J3" s="642" t="s">
        <v>13</v>
      </c>
      <c r="K3" s="643"/>
      <c r="L3" s="643"/>
      <c r="M3" s="647" t="s">
        <v>19</v>
      </c>
      <c r="N3" s="648"/>
      <c r="O3" s="671"/>
      <c r="P3" s="665" t="str">
        <f>'インフルエンザ【20_21シーズン】36-'!C3</f>
        <v>2020/2021シーズン　保健所別</v>
      </c>
      <c r="Q3" s="666"/>
      <c r="R3" s="666"/>
      <c r="S3" s="666"/>
      <c r="T3" s="666"/>
      <c r="U3" s="666"/>
      <c r="V3" s="667"/>
      <c r="W3" s="674" t="s">
        <v>17</v>
      </c>
      <c r="X3" s="675"/>
      <c r="Y3" s="675"/>
      <c r="Z3" s="644" t="s">
        <v>18</v>
      </c>
      <c r="AA3" s="645"/>
      <c r="AB3" s="646"/>
    </row>
    <row r="4" spans="1:28" s="104" customFormat="1" ht="6.75" customHeight="1">
      <c r="A4" s="105"/>
      <c r="B4" s="256"/>
      <c r="C4" s="106"/>
      <c r="D4" s="107"/>
      <c r="E4" s="107"/>
      <c r="F4" s="107"/>
      <c r="G4" s="107"/>
      <c r="H4" s="107"/>
      <c r="I4" s="108"/>
      <c r="J4" s="626" t="str">
        <f>'インフルエンザ【20_21シーズン】36-'!J4:J5</f>
        <v>2020
／
2021</v>
      </c>
      <c r="K4" s="630" t="str">
        <f>'インフルエンザ【20_21シーズン】36-'!K4:K5</f>
        <v>2019
／
2020</v>
      </c>
      <c r="L4" s="624" t="str">
        <f>'インフルエンザ【20_21シーズン】36-'!L4:L5</f>
        <v>2018
／
2019</v>
      </c>
      <c r="M4" s="626" t="str">
        <f>'インフルエンザ【20_21シーズン】36-'!M4:M5</f>
        <v>2020
／
2021</v>
      </c>
      <c r="N4" s="650" t="str">
        <f>'インフルエンザ【20_21シーズン】36-'!N4:N5</f>
        <v>2019
／
2020</v>
      </c>
      <c r="O4" s="657" t="str">
        <f>'インフルエンザ【20_21シーズン】36-'!O4:O5</f>
        <v>2018
／
2019</v>
      </c>
      <c r="P4" s="260"/>
      <c r="Q4" s="72"/>
      <c r="R4" s="72"/>
      <c r="S4" s="72"/>
      <c r="T4" s="72"/>
      <c r="U4" s="72"/>
      <c r="V4" s="71"/>
      <c r="W4" s="626" t="str">
        <f>'インフルエンザ【20_21シーズン】36-'!W4:W5</f>
        <v>2020
／
2021</v>
      </c>
      <c r="X4" s="650" t="str">
        <f>'インフルエンザ【20_21シーズン】36-'!X4:X5</f>
        <v>2019
／
2020</v>
      </c>
      <c r="Y4" s="669" t="str">
        <f>'インフルエンザ【20_21シーズン】36-'!Y4:Y5</f>
        <v>2018
／
2019</v>
      </c>
      <c r="Z4" s="626" t="str">
        <f>'インフルエンザ【20_21シーズン】36-'!Z4:Z5</f>
        <v>2020
／
2021</v>
      </c>
      <c r="AA4" s="630" t="str">
        <f>'インフルエンザ【20_21シーズン】36-'!AA4:AA5</f>
        <v>2019
／
2020</v>
      </c>
      <c r="AB4" s="624" t="str">
        <f>'インフルエンザ【20_21シーズン】36-'!AB4:AB5</f>
        <v>2018
／
2019</v>
      </c>
    </row>
    <row r="5" spans="1:28" s="116" customFormat="1" ht="61.5" customHeight="1">
      <c r="A5" s="110" t="s">
        <v>14</v>
      </c>
      <c r="B5" s="262" t="s">
        <v>15</v>
      </c>
      <c r="C5" s="111" t="s">
        <v>40</v>
      </c>
      <c r="D5" s="112" t="s">
        <v>41</v>
      </c>
      <c r="E5" s="112" t="s">
        <v>42</v>
      </c>
      <c r="F5" s="112" t="s">
        <v>12</v>
      </c>
      <c r="G5" s="112" t="s">
        <v>51</v>
      </c>
      <c r="H5" s="112" t="s">
        <v>43</v>
      </c>
      <c r="I5" s="113" t="s">
        <v>44</v>
      </c>
      <c r="J5" s="627"/>
      <c r="K5" s="631"/>
      <c r="L5" s="625"/>
      <c r="M5" s="627"/>
      <c r="N5" s="651"/>
      <c r="O5" s="658"/>
      <c r="P5" s="265" t="s">
        <v>40</v>
      </c>
      <c r="Q5" s="57" t="s">
        <v>41</v>
      </c>
      <c r="R5" s="57" t="s">
        <v>42</v>
      </c>
      <c r="S5" s="57" t="s">
        <v>12</v>
      </c>
      <c r="T5" s="57" t="s">
        <v>51</v>
      </c>
      <c r="U5" s="57" t="s">
        <v>43</v>
      </c>
      <c r="V5" s="264" t="s">
        <v>44</v>
      </c>
      <c r="W5" s="627"/>
      <c r="X5" s="651"/>
      <c r="Y5" s="670"/>
      <c r="Z5" s="627"/>
      <c r="AA5" s="631"/>
      <c r="AB5" s="625"/>
    </row>
    <row r="6" spans="1:28" s="129" customFormat="1" ht="13.5" customHeight="1">
      <c r="A6" s="615">
        <v>9</v>
      </c>
      <c r="B6" s="485">
        <v>36</v>
      </c>
      <c r="C6" s="117">
        <v>5</v>
      </c>
      <c r="D6" s="118">
        <v>23</v>
      </c>
      <c r="E6" s="118">
        <v>5</v>
      </c>
      <c r="F6" s="118">
        <v>61</v>
      </c>
      <c r="G6" s="118">
        <v>1</v>
      </c>
      <c r="H6" s="118">
        <v>8</v>
      </c>
      <c r="I6" s="119">
        <v>5</v>
      </c>
      <c r="J6" s="419">
        <v>108</v>
      </c>
      <c r="K6" s="118">
        <v>186</v>
      </c>
      <c r="L6" s="119">
        <v>178</v>
      </c>
      <c r="M6" s="121">
        <v>6170</v>
      </c>
      <c r="N6" s="122">
        <v>10732</v>
      </c>
      <c r="O6" s="123">
        <v>11789</v>
      </c>
      <c r="P6" s="172">
        <f aca="true" t="shared" si="0" ref="P6:P24">C6/3</f>
        <v>1.6666666666666667</v>
      </c>
      <c r="Q6" s="158">
        <f aca="true" t="shared" si="1" ref="Q6:Q24">D6/6</f>
        <v>3.8333333333333335</v>
      </c>
      <c r="R6" s="158">
        <f aca="true" t="shared" si="2" ref="R6:R24">E6/5</f>
        <v>1</v>
      </c>
      <c r="S6" s="158">
        <f aca="true" t="shared" si="3" ref="S6:S24">F6/11</f>
        <v>5.545454545454546</v>
      </c>
      <c r="T6" s="158">
        <f aca="true" t="shared" si="4" ref="T6:T24">G6/4</f>
        <v>0.25</v>
      </c>
      <c r="U6" s="158">
        <f aca="true" t="shared" si="5" ref="U6:U24">H6/4</f>
        <v>2</v>
      </c>
      <c r="V6" s="159">
        <f aca="true" t="shared" si="6" ref="V6:V24">I6/4</f>
        <v>1.25</v>
      </c>
      <c r="W6" s="167">
        <f>J6/37</f>
        <v>2.918918918918919</v>
      </c>
      <c r="X6" s="158">
        <v>5.027027027027027</v>
      </c>
      <c r="Y6" s="159">
        <v>4.8108108108108105</v>
      </c>
      <c r="Z6" s="500">
        <v>1.95</v>
      </c>
      <c r="AA6" s="127">
        <v>3.39</v>
      </c>
      <c r="AB6" s="210">
        <v>3.73</v>
      </c>
    </row>
    <row r="7" spans="1:28" s="129" customFormat="1" ht="13.5" customHeight="1">
      <c r="A7" s="616"/>
      <c r="B7" s="459">
        <v>37</v>
      </c>
      <c r="C7" s="117">
        <v>11</v>
      </c>
      <c r="D7" s="118">
        <v>33</v>
      </c>
      <c r="E7" s="118">
        <v>1</v>
      </c>
      <c r="F7" s="118">
        <v>71</v>
      </c>
      <c r="G7" s="118">
        <v>5</v>
      </c>
      <c r="H7" s="118">
        <v>7</v>
      </c>
      <c r="I7" s="119">
        <v>5</v>
      </c>
      <c r="J7" s="419">
        <v>133</v>
      </c>
      <c r="K7" s="118">
        <v>178</v>
      </c>
      <c r="L7" s="119">
        <v>182</v>
      </c>
      <c r="M7" s="121">
        <v>5944</v>
      </c>
      <c r="N7" s="122">
        <v>10340</v>
      </c>
      <c r="O7" s="123">
        <v>11578</v>
      </c>
      <c r="P7" s="165">
        <f t="shared" si="0"/>
        <v>3.6666666666666665</v>
      </c>
      <c r="Q7" s="158">
        <f t="shared" si="1"/>
        <v>5.5</v>
      </c>
      <c r="R7" s="158">
        <f t="shared" si="2"/>
        <v>0.2</v>
      </c>
      <c r="S7" s="158">
        <f t="shared" si="3"/>
        <v>6.454545454545454</v>
      </c>
      <c r="T7" s="158">
        <f t="shared" si="4"/>
        <v>1.25</v>
      </c>
      <c r="U7" s="158">
        <f t="shared" si="5"/>
        <v>1.75</v>
      </c>
      <c r="V7" s="159">
        <f t="shared" si="6"/>
        <v>1.25</v>
      </c>
      <c r="W7" s="167">
        <f aca="true" t="shared" si="7" ref="W7:W24">J7/37</f>
        <v>3.5945945945945947</v>
      </c>
      <c r="X7" s="159">
        <v>4.8108108108108105</v>
      </c>
      <c r="Y7" s="159">
        <v>4.918918918918919</v>
      </c>
      <c r="Z7" s="500">
        <v>1.88</v>
      </c>
      <c r="AA7" s="127">
        <v>3.27</v>
      </c>
      <c r="AB7" s="210">
        <v>3.68</v>
      </c>
    </row>
    <row r="8" spans="1:28" s="129" customFormat="1" ht="13.5" customHeight="1">
      <c r="A8" s="616"/>
      <c r="B8" s="459">
        <v>38</v>
      </c>
      <c r="C8" s="117">
        <v>12</v>
      </c>
      <c r="D8" s="118">
        <v>37</v>
      </c>
      <c r="E8" s="118">
        <v>4</v>
      </c>
      <c r="F8" s="118">
        <v>48</v>
      </c>
      <c r="G8" s="118">
        <v>1</v>
      </c>
      <c r="H8" s="118">
        <v>4</v>
      </c>
      <c r="I8" s="119">
        <v>1</v>
      </c>
      <c r="J8" s="419">
        <v>107</v>
      </c>
      <c r="K8" s="118">
        <v>171</v>
      </c>
      <c r="L8" s="119">
        <v>144</v>
      </c>
      <c r="M8" s="121">
        <v>5795</v>
      </c>
      <c r="N8" s="122">
        <v>9200</v>
      </c>
      <c r="O8" s="123">
        <v>9940</v>
      </c>
      <c r="P8" s="165">
        <f t="shared" si="0"/>
        <v>4</v>
      </c>
      <c r="Q8" s="158">
        <f t="shared" si="1"/>
        <v>6.166666666666667</v>
      </c>
      <c r="R8" s="158">
        <f t="shared" si="2"/>
        <v>0.8</v>
      </c>
      <c r="S8" s="158">
        <f t="shared" si="3"/>
        <v>4.363636363636363</v>
      </c>
      <c r="T8" s="158">
        <f t="shared" si="4"/>
        <v>0.25</v>
      </c>
      <c r="U8" s="158">
        <f t="shared" si="5"/>
        <v>1</v>
      </c>
      <c r="V8" s="159">
        <f t="shared" si="6"/>
        <v>0.25</v>
      </c>
      <c r="W8" s="167">
        <f t="shared" si="7"/>
        <v>2.891891891891892</v>
      </c>
      <c r="X8" s="158">
        <v>4.621621621621622</v>
      </c>
      <c r="Y8" s="159">
        <v>3.891891891891892</v>
      </c>
      <c r="Z8" s="500">
        <v>1.85</v>
      </c>
      <c r="AA8" s="127">
        <v>2.91</v>
      </c>
      <c r="AB8" s="210">
        <v>3.16</v>
      </c>
    </row>
    <row r="9" spans="1:28" s="129" customFormat="1" ht="13.5" customHeight="1">
      <c r="A9" s="617"/>
      <c r="B9" s="455">
        <v>39</v>
      </c>
      <c r="C9" s="132">
        <v>5</v>
      </c>
      <c r="D9" s="133">
        <v>33</v>
      </c>
      <c r="E9" s="133">
        <v>2</v>
      </c>
      <c r="F9" s="133">
        <v>41</v>
      </c>
      <c r="G9" s="133">
        <v>4</v>
      </c>
      <c r="H9" s="133">
        <v>4</v>
      </c>
      <c r="I9" s="134">
        <v>1</v>
      </c>
      <c r="J9" s="422">
        <v>90</v>
      </c>
      <c r="K9" s="133">
        <v>140</v>
      </c>
      <c r="L9" s="134">
        <v>131</v>
      </c>
      <c r="M9" s="135">
        <v>4538</v>
      </c>
      <c r="N9" s="136">
        <v>8659</v>
      </c>
      <c r="O9" s="137">
        <v>9494</v>
      </c>
      <c r="P9" s="165">
        <f t="shared" si="0"/>
        <v>1.6666666666666667</v>
      </c>
      <c r="Q9" s="158">
        <f t="shared" si="1"/>
        <v>5.5</v>
      </c>
      <c r="R9" s="158">
        <f t="shared" si="2"/>
        <v>0.4</v>
      </c>
      <c r="S9" s="158">
        <f t="shared" si="3"/>
        <v>3.727272727272727</v>
      </c>
      <c r="T9" s="158">
        <f t="shared" si="4"/>
        <v>1</v>
      </c>
      <c r="U9" s="158">
        <f t="shared" si="5"/>
        <v>1</v>
      </c>
      <c r="V9" s="159">
        <f t="shared" si="6"/>
        <v>0.25</v>
      </c>
      <c r="W9" s="171">
        <f t="shared" si="7"/>
        <v>2.4324324324324325</v>
      </c>
      <c r="X9" s="161">
        <v>3.7837837837837838</v>
      </c>
      <c r="Y9" s="162">
        <v>3.5405405405405403</v>
      </c>
      <c r="Z9" s="501">
        <v>1.44</v>
      </c>
      <c r="AA9" s="140">
        <v>2.74</v>
      </c>
      <c r="AB9" s="212">
        <v>3</v>
      </c>
    </row>
    <row r="10" spans="1:28" s="130" customFormat="1" ht="13.5" customHeight="1">
      <c r="A10" s="619">
        <v>10</v>
      </c>
      <c r="B10" s="486">
        <v>40</v>
      </c>
      <c r="C10" s="175">
        <v>6</v>
      </c>
      <c r="D10" s="176">
        <v>28</v>
      </c>
      <c r="E10" s="176">
        <v>1</v>
      </c>
      <c r="F10" s="176">
        <v>40</v>
      </c>
      <c r="G10" s="176">
        <v>8</v>
      </c>
      <c r="H10" s="176">
        <v>3</v>
      </c>
      <c r="I10" s="177">
        <v>1</v>
      </c>
      <c r="J10" s="428">
        <v>87</v>
      </c>
      <c r="K10" s="150">
        <v>174</v>
      </c>
      <c r="L10" s="151">
        <v>178</v>
      </c>
      <c r="M10" s="152">
        <v>5451</v>
      </c>
      <c r="N10" s="153">
        <v>9853</v>
      </c>
      <c r="O10" s="154">
        <v>10701</v>
      </c>
      <c r="P10" s="172">
        <f t="shared" si="0"/>
        <v>2</v>
      </c>
      <c r="Q10" s="173">
        <f t="shared" si="1"/>
        <v>4.666666666666667</v>
      </c>
      <c r="R10" s="173">
        <f t="shared" si="2"/>
        <v>0.2</v>
      </c>
      <c r="S10" s="173">
        <f t="shared" si="3"/>
        <v>3.6363636363636362</v>
      </c>
      <c r="T10" s="173">
        <f t="shared" si="4"/>
        <v>2</v>
      </c>
      <c r="U10" s="173">
        <f t="shared" si="5"/>
        <v>0.75</v>
      </c>
      <c r="V10" s="174">
        <f t="shared" si="6"/>
        <v>0.25</v>
      </c>
      <c r="W10" s="178">
        <f t="shared" si="7"/>
        <v>2.3513513513513513</v>
      </c>
      <c r="X10" s="173">
        <v>4.702702702702703</v>
      </c>
      <c r="Y10" s="179">
        <v>4.8108108108108105</v>
      </c>
      <c r="Z10" s="502">
        <v>1.72</v>
      </c>
      <c r="AA10" s="156">
        <v>3.11</v>
      </c>
      <c r="AB10" s="250">
        <v>3.39</v>
      </c>
    </row>
    <row r="11" spans="1:28" s="130" customFormat="1" ht="13.5" customHeight="1">
      <c r="A11" s="620"/>
      <c r="B11" s="457">
        <v>41</v>
      </c>
      <c r="C11" s="117">
        <v>16</v>
      </c>
      <c r="D11" s="118">
        <v>24</v>
      </c>
      <c r="E11" s="118">
        <v>1</v>
      </c>
      <c r="F11" s="118">
        <v>39</v>
      </c>
      <c r="G11" s="118">
        <v>9</v>
      </c>
      <c r="H11" s="118">
        <v>1</v>
      </c>
      <c r="I11" s="119">
        <v>3</v>
      </c>
      <c r="J11" s="419">
        <v>93</v>
      </c>
      <c r="K11" s="142">
        <v>143</v>
      </c>
      <c r="L11" s="143">
        <v>118</v>
      </c>
      <c r="M11" s="121">
        <v>5412</v>
      </c>
      <c r="N11" s="122">
        <v>9537</v>
      </c>
      <c r="O11" s="123">
        <v>9484</v>
      </c>
      <c r="P11" s="165">
        <f t="shared" si="0"/>
        <v>5.333333333333333</v>
      </c>
      <c r="Q11" s="158">
        <f t="shared" si="1"/>
        <v>4</v>
      </c>
      <c r="R11" s="158">
        <f t="shared" si="2"/>
        <v>0.2</v>
      </c>
      <c r="S11" s="158">
        <f t="shared" si="3"/>
        <v>3.5454545454545454</v>
      </c>
      <c r="T11" s="158">
        <f t="shared" si="4"/>
        <v>2.25</v>
      </c>
      <c r="U11" s="158">
        <f t="shared" si="5"/>
        <v>0.25</v>
      </c>
      <c r="V11" s="168">
        <f t="shared" si="6"/>
        <v>0.75</v>
      </c>
      <c r="W11" s="167">
        <f t="shared" si="7"/>
        <v>2.5135135135135136</v>
      </c>
      <c r="X11" s="158">
        <v>3.864864864864865</v>
      </c>
      <c r="Y11" s="159">
        <v>3.189189189189189</v>
      </c>
      <c r="Z11" s="500">
        <v>1.71</v>
      </c>
      <c r="AA11" s="127">
        <v>3.02</v>
      </c>
      <c r="AB11" s="210">
        <v>3</v>
      </c>
    </row>
    <row r="12" spans="1:28" s="130" customFormat="1" ht="13.5" customHeight="1">
      <c r="A12" s="620"/>
      <c r="B12" s="457">
        <v>42</v>
      </c>
      <c r="C12" s="117">
        <v>13</v>
      </c>
      <c r="D12" s="118">
        <v>31</v>
      </c>
      <c r="E12" s="118">
        <v>5</v>
      </c>
      <c r="F12" s="118">
        <v>54</v>
      </c>
      <c r="G12" s="118">
        <v>3</v>
      </c>
      <c r="H12" s="118">
        <v>10</v>
      </c>
      <c r="I12" s="119">
        <v>4</v>
      </c>
      <c r="J12" s="419">
        <v>120</v>
      </c>
      <c r="K12" s="142">
        <v>153</v>
      </c>
      <c r="L12" s="143">
        <v>133</v>
      </c>
      <c r="M12" s="121">
        <v>5434</v>
      </c>
      <c r="N12" s="122">
        <v>8874</v>
      </c>
      <c r="O12" s="123">
        <v>11279</v>
      </c>
      <c r="P12" s="165">
        <f t="shared" si="0"/>
        <v>4.333333333333333</v>
      </c>
      <c r="Q12" s="158">
        <f t="shared" si="1"/>
        <v>5.166666666666667</v>
      </c>
      <c r="R12" s="158">
        <f t="shared" si="2"/>
        <v>1</v>
      </c>
      <c r="S12" s="158">
        <f t="shared" si="3"/>
        <v>4.909090909090909</v>
      </c>
      <c r="T12" s="158">
        <f t="shared" si="4"/>
        <v>0.75</v>
      </c>
      <c r="U12" s="158">
        <f t="shared" si="5"/>
        <v>2.5</v>
      </c>
      <c r="V12" s="168">
        <f t="shared" si="6"/>
        <v>1</v>
      </c>
      <c r="W12" s="167">
        <f t="shared" si="7"/>
        <v>3.2432432432432434</v>
      </c>
      <c r="X12" s="158">
        <v>4.135135135135135</v>
      </c>
      <c r="Y12" s="159">
        <v>3.5945945945945947</v>
      </c>
      <c r="Z12" s="500">
        <v>1.71</v>
      </c>
      <c r="AA12" s="127">
        <v>2.81</v>
      </c>
      <c r="AB12" s="210">
        <v>3.57</v>
      </c>
    </row>
    <row r="13" spans="1:28" s="130" customFormat="1" ht="13.5" customHeight="1">
      <c r="A13" s="620"/>
      <c r="B13" s="457">
        <v>43</v>
      </c>
      <c r="C13" s="117">
        <v>11</v>
      </c>
      <c r="D13" s="118">
        <v>29</v>
      </c>
      <c r="E13" s="118">
        <v>3</v>
      </c>
      <c r="F13" s="118">
        <v>49</v>
      </c>
      <c r="G13" s="118">
        <v>2</v>
      </c>
      <c r="H13" s="118">
        <v>10</v>
      </c>
      <c r="I13" s="119">
        <v>3</v>
      </c>
      <c r="J13" s="419">
        <v>107</v>
      </c>
      <c r="K13" s="142">
        <v>184</v>
      </c>
      <c r="L13" s="143">
        <v>163</v>
      </c>
      <c r="M13" s="121">
        <v>5592</v>
      </c>
      <c r="N13" s="122">
        <v>9332</v>
      </c>
      <c r="O13" s="123">
        <v>12324</v>
      </c>
      <c r="P13" s="165">
        <f t="shared" si="0"/>
        <v>3.6666666666666665</v>
      </c>
      <c r="Q13" s="158">
        <f t="shared" si="1"/>
        <v>4.833333333333333</v>
      </c>
      <c r="R13" s="158">
        <f t="shared" si="2"/>
        <v>0.6</v>
      </c>
      <c r="S13" s="158">
        <f t="shared" si="3"/>
        <v>4.454545454545454</v>
      </c>
      <c r="T13" s="158">
        <f t="shared" si="4"/>
        <v>0.5</v>
      </c>
      <c r="U13" s="158">
        <f t="shared" si="5"/>
        <v>2.5</v>
      </c>
      <c r="V13" s="168">
        <f t="shared" si="6"/>
        <v>0.75</v>
      </c>
      <c r="W13" s="167">
        <f t="shared" si="7"/>
        <v>2.891891891891892</v>
      </c>
      <c r="X13" s="158">
        <v>4.972972972972973</v>
      </c>
      <c r="Y13" s="159">
        <v>4.405405405405405</v>
      </c>
      <c r="Z13" s="500">
        <v>1.77</v>
      </c>
      <c r="AA13" s="225">
        <v>2.94</v>
      </c>
      <c r="AB13" s="210">
        <v>3.9</v>
      </c>
    </row>
    <row r="14" spans="1:28" s="130" customFormat="1" ht="13.5" customHeight="1">
      <c r="A14" s="621"/>
      <c r="B14" s="487">
        <v>44</v>
      </c>
      <c r="C14" s="132">
        <v>18</v>
      </c>
      <c r="D14" s="133">
        <v>28</v>
      </c>
      <c r="E14" s="133">
        <v>3</v>
      </c>
      <c r="F14" s="133">
        <v>43</v>
      </c>
      <c r="G14" s="133">
        <v>4</v>
      </c>
      <c r="H14" s="133">
        <v>2</v>
      </c>
      <c r="I14" s="134">
        <v>0</v>
      </c>
      <c r="J14" s="422">
        <v>98</v>
      </c>
      <c r="K14" s="425">
        <v>163</v>
      </c>
      <c r="L14" s="426">
        <v>150</v>
      </c>
      <c r="M14" s="135">
        <v>5500</v>
      </c>
      <c r="N14" s="136">
        <v>10529</v>
      </c>
      <c r="O14" s="137">
        <v>13145</v>
      </c>
      <c r="P14" s="169">
        <f t="shared" si="0"/>
        <v>6</v>
      </c>
      <c r="Q14" s="161">
        <f t="shared" si="1"/>
        <v>4.666666666666667</v>
      </c>
      <c r="R14" s="161">
        <f t="shared" si="2"/>
        <v>0.6</v>
      </c>
      <c r="S14" s="161">
        <f t="shared" si="3"/>
        <v>3.909090909090909</v>
      </c>
      <c r="T14" s="161">
        <f t="shared" si="4"/>
        <v>1</v>
      </c>
      <c r="U14" s="161">
        <f t="shared" si="5"/>
        <v>0.5</v>
      </c>
      <c r="V14" s="162">
        <f t="shared" si="6"/>
        <v>0</v>
      </c>
      <c r="W14" s="171">
        <f t="shared" si="7"/>
        <v>2.6486486486486487</v>
      </c>
      <c r="X14" s="161">
        <v>4.405405405405405</v>
      </c>
      <c r="Y14" s="162">
        <v>4.166666666666667</v>
      </c>
      <c r="Z14" s="501">
        <v>1.74</v>
      </c>
      <c r="AA14" s="140">
        <v>3.33</v>
      </c>
      <c r="AB14" s="212">
        <v>4.16</v>
      </c>
    </row>
    <row r="15" spans="1:28" s="3" customFormat="1" ht="13.5" customHeight="1">
      <c r="A15" s="618">
        <v>11</v>
      </c>
      <c r="B15" s="457">
        <v>45</v>
      </c>
      <c r="C15" s="117">
        <v>5</v>
      </c>
      <c r="D15" s="118">
        <v>31</v>
      </c>
      <c r="E15" s="118">
        <v>3</v>
      </c>
      <c r="F15" s="118">
        <v>41</v>
      </c>
      <c r="G15" s="118">
        <v>3</v>
      </c>
      <c r="H15" s="118">
        <v>6</v>
      </c>
      <c r="I15" s="119">
        <v>3</v>
      </c>
      <c r="J15" s="419">
        <v>92</v>
      </c>
      <c r="K15" s="157">
        <v>206</v>
      </c>
      <c r="L15" s="123">
        <v>195</v>
      </c>
      <c r="M15" s="121">
        <v>5688</v>
      </c>
      <c r="N15" s="122">
        <v>9982</v>
      </c>
      <c r="O15" s="123">
        <v>17270</v>
      </c>
      <c r="P15" s="165">
        <f t="shared" si="0"/>
        <v>1.6666666666666667</v>
      </c>
      <c r="Q15" s="158">
        <f t="shared" si="1"/>
        <v>5.166666666666667</v>
      </c>
      <c r="R15" s="158">
        <f t="shared" si="2"/>
        <v>0.6</v>
      </c>
      <c r="S15" s="158">
        <f t="shared" si="3"/>
        <v>3.727272727272727</v>
      </c>
      <c r="T15" s="158">
        <f t="shared" si="4"/>
        <v>0.75</v>
      </c>
      <c r="U15" s="158">
        <f t="shared" si="5"/>
        <v>1.5</v>
      </c>
      <c r="V15" s="159">
        <f t="shared" si="6"/>
        <v>0.75</v>
      </c>
      <c r="W15" s="167">
        <f t="shared" si="7"/>
        <v>2.4864864864864864</v>
      </c>
      <c r="X15" s="158">
        <v>5.5675675675675675</v>
      </c>
      <c r="Y15" s="159">
        <v>5.416666666666667</v>
      </c>
      <c r="Z15" s="500">
        <v>1.8</v>
      </c>
      <c r="AA15" s="127">
        <v>3.15</v>
      </c>
      <c r="AB15" s="210">
        <v>5.46</v>
      </c>
    </row>
    <row r="16" spans="1:28" s="3" customFormat="1" ht="13.5" customHeight="1">
      <c r="A16" s="616"/>
      <c r="B16" s="457">
        <v>46</v>
      </c>
      <c r="C16" s="117">
        <v>8</v>
      </c>
      <c r="D16" s="118">
        <v>35</v>
      </c>
      <c r="E16" s="118">
        <v>1</v>
      </c>
      <c r="F16" s="118">
        <v>44</v>
      </c>
      <c r="G16" s="118">
        <v>2</v>
      </c>
      <c r="H16" s="118">
        <v>8</v>
      </c>
      <c r="I16" s="119">
        <v>2</v>
      </c>
      <c r="J16" s="419">
        <v>100</v>
      </c>
      <c r="K16" s="157">
        <v>215</v>
      </c>
      <c r="L16" s="123">
        <v>228</v>
      </c>
      <c r="M16" s="121">
        <v>6588</v>
      </c>
      <c r="N16" s="122">
        <v>12955</v>
      </c>
      <c r="O16" s="123">
        <v>18712</v>
      </c>
      <c r="P16" s="165">
        <f t="shared" si="0"/>
        <v>2.6666666666666665</v>
      </c>
      <c r="Q16" s="158">
        <f t="shared" si="1"/>
        <v>5.833333333333333</v>
      </c>
      <c r="R16" s="158">
        <f t="shared" si="2"/>
        <v>0.2</v>
      </c>
      <c r="S16" s="158">
        <f t="shared" si="3"/>
        <v>4</v>
      </c>
      <c r="T16" s="158">
        <f t="shared" si="4"/>
        <v>0.5</v>
      </c>
      <c r="U16" s="158">
        <f t="shared" si="5"/>
        <v>2</v>
      </c>
      <c r="V16" s="159">
        <f t="shared" si="6"/>
        <v>0.5</v>
      </c>
      <c r="W16" s="167">
        <f t="shared" si="7"/>
        <v>2.7027027027027026</v>
      </c>
      <c r="X16" s="158">
        <v>5.8108108108108105</v>
      </c>
      <c r="Y16" s="159">
        <v>6.333333333333333</v>
      </c>
      <c r="Z16" s="500">
        <v>2.08</v>
      </c>
      <c r="AA16" s="127">
        <v>4.09</v>
      </c>
      <c r="AB16" s="210">
        <v>5.92</v>
      </c>
    </row>
    <row r="17" spans="1:28" s="3" customFormat="1" ht="13.5" customHeight="1">
      <c r="A17" s="616"/>
      <c r="B17" s="457">
        <v>47</v>
      </c>
      <c r="C17" s="117">
        <v>18</v>
      </c>
      <c r="D17" s="118">
        <v>30</v>
      </c>
      <c r="E17" s="118">
        <v>5</v>
      </c>
      <c r="F17" s="118">
        <v>36</v>
      </c>
      <c r="G17" s="118">
        <v>3</v>
      </c>
      <c r="H17" s="118">
        <v>5</v>
      </c>
      <c r="I17" s="119">
        <v>2</v>
      </c>
      <c r="J17" s="419">
        <v>99</v>
      </c>
      <c r="K17" s="157">
        <v>273</v>
      </c>
      <c r="L17" s="123">
        <v>270</v>
      </c>
      <c r="M17" s="121">
        <v>7556</v>
      </c>
      <c r="N17" s="122">
        <v>13715</v>
      </c>
      <c r="O17" s="123">
        <v>18985</v>
      </c>
      <c r="P17" s="165">
        <f t="shared" si="0"/>
        <v>6</v>
      </c>
      <c r="Q17" s="158">
        <f t="shared" si="1"/>
        <v>5</v>
      </c>
      <c r="R17" s="158">
        <f t="shared" si="2"/>
        <v>1</v>
      </c>
      <c r="S17" s="158">
        <f t="shared" si="3"/>
        <v>3.272727272727273</v>
      </c>
      <c r="T17" s="158">
        <f t="shared" si="4"/>
        <v>0.75</v>
      </c>
      <c r="U17" s="158">
        <f t="shared" si="5"/>
        <v>1.25</v>
      </c>
      <c r="V17" s="159">
        <f t="shared" si="6"/>
        <v>0.5</v>
      </c>
      <c r="W17" s="167">
        <f t="shared" si="7"/>
        <v>2.675675675675676</v>
      </c>
      <c r="X17" s="158">
        <v>7.378378378378378</v>
      </c>
      <c r="Y17" s="159">
        <v>7.5</v>
      </c>
      <c r="Z17" s="500">
        <v>2.39</v>
      </c>
      <c r="AA17" s="127">
        <v>4.33</v>
      </c>
      <c r="AB17" s="210">
        <v>6</v>
      </c>
    </row>
    <row r="18" spans="1:28" s="3" customFormat="1" ht="13.5" customHeight="1">
      <c r="A18" s="617"/>
      <c r="B18" s="457">
        <v>48</v>
      </c>
      <c r="C18" s="132">
        <v>6</v>
      </c>
      <c r="D18" s="133">
        <v>26</v>
      </c>
      <c r="E18" s="133">
        <v>1</v>
      </c>
      <c r="F18" s="133">
        <v>49</v>
      </c>
      <c r="G18" s="133">
        <v>3</v>
      </c>
      <c r="H18" s="133">
        <v>8</v>
      </c>
      <c r="I18" s="134">
        <v>1</v>
      </c>
      <c r="J18" s="419">
        <v>94</v>
      </c>
      <c r="K18" s="157">
        <v>293</v>
      </c>
      <c r="L18" s="123">
        <v>287</v>
      </c>
      <c r="M18" s="121">
        <v>6696</v>
      </c>
      <c r="N18" s="122">
        <v>16983</v>
      </c>
      <c r="O18" s="123">
        <v>25001</v>
      </c>
      <c r="P18" s="165">
        <f t="shared" si="0"/>
        <v>2</v>
      </c>
      <c r="Q18" s="158">
        <f t="shared" si="1"/>
        <v>4.333333333333333</v>
      </c>
      <c r="R18" s="158">
        <f t="shared" si="2"/>
        <v>0.2</v>
      </c>
      <c r="S18" s="158">
        <f t="shared" si="3"/>
        <v>4.454545454545454</v>
      </c>
      <c r="T18" s="158">
        <f t="shared" si="4"/>
        <v>0.75</v>
      </c>
      <c r="U18" s="158">
        <f t="shared" si="5"/>
        <v>2</v>
      </c>
      <c r="V18" s="159">
        <f t="shared" si="6"/>
        <v>0.25</v>
      </c>
      <c r="W18" s="167">
        <f t="shared" si="7"/>
        <v>2.5405405405405403</v>
      </c>
      <c r="X18" s="158">
        <v>7.918918918918919</v>
      </c>
      <c r="Y18" s="159">
        <v>7.972222222222222</v>
      </c>
      <c r="Z18" s="500">
        <v>2.12</v>
      </c>
      <c r="AA18" s="127">
        <v>5.35</v>
      </c>
      <c r="AB18" s="210">
        <v>7.91</v>
      </c>
    </row>
    <row r="19" spans="1:28" s="3" customFormat="1" ht="13.5" customHeight="1">
      <c r="A19" s="632">
        <v>12</v>
      </c>
      <c r="B19" s="486">
        <v>49</v>
      </c>
      <c r="C19" s="117">
        <v>6</v>
      </c>
      <c r="D19" s="118">
        <v>21</v>
      </c>
      <c r="E19" s="118">
        <v>0</v>
      </c>
      <c r="F19" s="118">
        <v>67</v>
      </c>
      <c r="G19" s="118">
        <v>8</v>
      </c>
      <c r="H19" s="118">
        <v>3</v>
      </c>
      <c r="I19" s="119">
        <v>5</v>
      </c>
      <c r="J19" s="428">
        <v>110</v>
      </c>
      <c r="K19" s="232">
        <v>289</v>
      </c>
      <c r="L19" s="154">
        <v>357</v>
      </c>
      <c r="M19" s="152">
        <v>7657</v>
      </c>
      <c r="N19" s="153">
        <v>18839</v>
      </c>
      <c r="O19" s="154">
        <v>28079</v>
      </c>
      <c r="P19" s="172">
        <f t="shared" si="0"/>
        <v>2</v>
      </c>
      <c r="Q19" s="173">
        <f t="shared" si="1"/>
        <v>3.5</v>
      </c>
      <c r="R19" s="173">
        <f t="shared" si="2"/>
        <v>0</v>
      </c>
      <c r="S19" s="173">
        <f t="shared" si="3"/>
        <v>6.090909090909091</v>
      </c>
      <c r="T19" s="173">
        <f t="shared" si="4"/>
        <v>2</v>
      </c>
      <c r="U19" s="173">
        <f t="shared" si="5"/>
        <v>0.75</v>
      </c>
      <c r="V19" s="174">
        <f t="shared" si="6"/>
        <v>1.25</v>
      </c>
      <c r="W19" s="178">
        <f t="shared" si="7"/>
        <v>2.972972972972973</v>
      </c>
      <c r="X19" s="173">
        <v>7.8108108108108105</v>
      </c>
      <c r="Y19" s="179">
        <v>9.916666666666666</v>
      </c>
      <c r="Z19" s="502">
        <v>2.42</v>
      </c>
      <c r="AA19" s="156">
        <v>5.94</v>
      </c>
      <c r="AB19" s="250">
        <v>8.89</v>
      </c>
    </row>
    <row r="20" spans="1:28" s="3" customFormat="1" ht="13.5" customHeight="1">
      <c r="A20" s="633"/>
      <c r="B20" s="457">
        <v>50</v>
      </c>
      <c r="C20" s="117">
        <v>8</v>
      </c>
      <c r="D20" s="118">
        <v>30</v>
      </c>
      <c r="E20" s="118">
        <v>2</v>
      </c>
      <c r="F20" s="118">
        <v>62</v>
      </c>
      <c r="G20" s="118">
        <v>5</v>
      </c>
      <c r="H20" s="118">
        <v>11</v>
      </c>
      <c r="I20" s="119">
        <v>5</v>
      </c>
      <c r="J20" s="419">
        <v>123</v>
      </c>
      <c r="K20" s="157">
        <v>311</v>
      </c>
      <c r="L20" s="123">
        <v>327</v>
      </c>
      <c r="M20" s="121">
        <v>8921</v>
      </c>
      <c r="N20" s="122">
        <v>20915</v>
      </c>
      <c r="O20" s="123">
        <v>29309</v>
      </c>
      <c r="P20" s="165">
        <f t="shared" si="0"/>
        <v>2.6666666666666665</v>
      </c>
      <c r="Q20" s="158">
        <f>D20/6</f>
        <v>5</v>
      </c>
      <c r="R20" s="158">
        <f t="shared" si="2"/>
        <v>0.4</v>
      </c>
      <c r="S20" s="158">
        <f t="shared" si="3"/>
        <v>5.636363636363637</v>
      </c>
      <c r="T20" s="158">
        <f t="shared" si="4"/>
        <v>1.25</v>
      </c>
      <c r="U20" s="158">
        <f t="shared" si="5"/>
        <v>2.75</v>
      </c>
      <c r="V20" s="159">
        <f t="shared" si="6"/>
        <v>1.25</v>
      </c>
      <c r="W20" s="167">
        <f>J20/37</f>
        <v>3.324324324324324</v>
      </c>
      <c r="X20" s="158">
        <v>8.63888888888889</v>
      </c>
      <c r="Y20" s="159">
        <v>9.083333333333334</v>
      </c>
      <c r="Z20" s="500">
        <v>2.82</v>
      </c>
      <c r="AA20" s="127">
        <v>6.6</v>
      </c>
      <c r="AB20" s="210">
        <v>9.26</v>
      </c>
    </row>
    <row r="21" spans="1:28" s="3" customFormat="1" ht="13.5" customHeight="1">
      <c r="A21" s="633"/>
      <c r="B21" s="457">
        <v>51</v>
      </c>
      <c r="C21" s="117">
        <v>6</v>
      </c>
      <c r="D21" s="118">
        <v>36</v>
      </c>
      <c r="E21" s="118">
        <v>7</v>
      </c>
      <c r="F21" s="118">
        <v>51</v>
      </c>
      <c r="G21" s="118">
        <v>4</v>
      </c>
      <c r="H21" s="118">
        <v>5</v>
      </c>
      <c r="I21" s="119">
        <v>2</v>
      </c>
      <c r="J21" s="419">
        <v>111</v>
      </c>
      <c r="K21" s="157">
        <v>401</v>
      </c>
      <c r="L21" s="123">
        <v>406</v>
      </c>
      <c r="M21" s="121">
        <v>9243</v>
      </c>
      <c r="N21" s="122">
        <v>23671</v>
      </c>
      <c r="O21" s="123">
        <v>32035</v>
      </c>
      <c r="P21" s="165">
        <f t="shared" si="0"/>
        <v>2</v>
      </c>
      <c r="Q21" s="158">
        <f>D21/6</f>
        <v>6</v>
      </c>
      <c r="R21" s="158">
        <f t="shared" si="2"/>
        <v>1.4</v>
      </c>
      <c r="S21" s="158">
        <f t="shared" si="3"/>
        <v>4.636363636363637</v>
      </c>
      <c r="T21" s="158">
        <f t="shared" si="4"/>
        <v>1</v>
      </c>
      <c r="U21" s="158">
        <f t="shared" si="5"/>
        <v>1.25</v>
      </c>
      <c r="V21" s="168">
        <f t="shared" si="6"/>
        <v>0.5</v>
      </c>
      <c r="W21" s="167">
        <f t="shared" si="7"/>
        <v>3</v>
      </c>
      <c r="X21" s="158">
        <v>10.837837837837839</v>
      </c>
      <c r="Y21" s="159">
        <v>11.277777777777779</v>
      </c>
      <c r="Z21" s="500">
        <v>2.92</v>
      </c>
      <c r="AA21" s="127">
        <v>7.46</v>
      </c>
      <c r="AB21" s="210">
        <v>10.14</v>
      </c>
    </row>
    <row r="22" spans="1:28" s="3" customFormat="1" ht="13.5" customHeight="1">
      <c r="A22" s="633"/>
      <c r="B22" s="457">
        <v>52</v>
      </c>
      <c r="C22" s="117">
        <v>10</v>
      </c>
      <c r="D22" s="118">
        <v>32</v>
      </c>
      <c r="E22" s="118">
        <v>3</v>
      </c>
      <c r="F22" s="118">
        <v>51</v>
      </c>
      <c r="G22" s="118">
        <v>5</v>
      </c>
      <c r="H22" s="118">
        <v>10</v>
      </c>
      <c r="I22" s="119">
        <v>3</v>
      </c>
      <c r="J22" s="419">
        <v>114</v>
      </c>
      <c r="K22" s="157">
        <v>360</v>
      </c>
      <c r="L22" s="123">
        <v>403</v>
      </c>
      <c r="M22" s="121">
        <v>10007</v>
      </c>
      <c r="N22" s="122">
        <v>22975</v>
      </c>
      <c r="O22" s="123">
        <v>23970</v>
      </c>
      <c r="P22" s="165">
        <f>C22/3</f>
        <v>3.3333333333333335</v>
      </c>
      <c r="Q22" s="158">
        <f t="shared" si="1"/>
        <v>5.333333333333333</v>
      </c>
      <c r="R22" s="158">
        <f>E22/5</f>
        <v>0.6</v>
      </c>
      <c r="S22" s="158">
        <f>F22/11</f>
        <v>4.636363636363637</v>
      </c>
      <c r="T22" s="158">
        <f aca="true" t="shared" si="8" ref="T22:V23">G22/4</f>
        <v>1.25</v>
      </c>
      <c r="U22" s="158">
        <f t="shared" si="8"/>
        <v>2.5</v>
      </c>
      <c r="V22" s="168">
        <f t="shared" si="8"/>
        <v>0.75</v>
      </c>
      <c r="W22" s="167">
        <f t="shared" si="7"/>
        <v>3.081081081081081</v>
      </c>
      <c r="X22" s="158">
        <v>9.72972972972973</v>
      </c>
      <c r="Y22" s="159">
        <v>10.891891891891891</v>
      </c>
      <c r="Z22" s="500">
        <v>3.17</v>
      </c>
      <c r="AA22" s="127">
        <v>7.27</v>
      </c>
      <c r="AB22" s="210">
        <v>7.66</v>
      </c>
    </row>
    <row r="23" spans="1:28" s="3" customFormat="1" ht="13.5" customHeight="1">
      <c r="A23" s="634"/>
      <c r="B23" s="457">
        <v>53</v>
      </c>
      <c r="C23" s="590">
        <v>4</v>
      </c>
      <c r="D23" s="180">
        <v>20</v>
      </c>
      <c r="E23" s="180">
        <v>3</v>
      </c>
      <c r="F23" s="180">
        <v>11</v>
      </c>
      <c r="G23" s="180">
        <v>3</v>
      </c>
      <c r="H23" s="180">
        <v>6</v>
      </c>
      <c r="I23" s="181">
        <v>10</v>
      </c>
      <c r="J23" s="419">
        <v>57</v>
      </c>
      <c r="K23" s="474" t="s">
        <v>65</v>
      </c>
      <c r="L23" s="475" t="s">
        <v>64</v>
      </c>
      <c r="M23" s="497">
        <v>4455</v>
      </c>
      <c r="N23" s="476" t="s">
        <v>64</v>
      </c>
      <c r="O23" s="581" t="s">
        <v>64</v>
      </c>
      <c r="P23" s="165">
        <f>C23/3</f>
        <v>1.3333333333333333</v>
      </c>
      <c r="Q23" s="158">
        <f>D23/6</f>
        <v>3.3333333333333335</v>
      </c>
      <c r="R23" s="158">
        <f>E23/5</f>
        <v>0.6</v>
      </c>
      <c r="S23" s="158">
        <f>F23/11</f>
        <v>1</v>
      </c>
      <c r="T23" s="158">
        <f t="shared" si="8"/>
        <v>0.75</v>
      </c>
      <c r="U23" s="158">
        <f t="shared" si="8"/>
        <v>1.5</v>
      </c>
      <c r="V23" s="168">
        <f t="shared" si="8"/>
        <v>2.5</v>
      </c>
      <c r="W23" s="167">
        <f>J23/37</f>
        <v>1.5405405405405406</v>
      </c>
      <c r="X23" s="477" t="s">
        <v>64</v>
      </c>
      <c r="Y23" s="478" t="s">
        <v>64</v>
      </c>
      <c r="Z23" s="500">
        <v>1.44</v>
      </c>
      <c r="AA23" s="479" t="s">
        <v>64</v>
      </c>
      <c r="AB23" s="480" t="s">
        <v>64</v>
      </c>
    </row>
    <row r="24" spans="1:28" s="130" customFormat="1" ht="13.5" customHeight="1">
      <c r="A24" s="615">
        <v>1</v>
      </c>
      <c r="B24" s="485">
        <v>1</v>
      </c>
      <c r="C24" s="587">
        <v>7</v>
      </c>
      <c r="D24" s="588">
        <v>23</v>
      </c>
      <c r="E24" s="588">
        <v>1</v>
      </c>
      <c r="F24" s="588">
        <v>49</v>
      </c>
      <c r="G24" s="588">
        <v>6</v>
      </c>
      <c r="H24" s="588">
        <v>7</v>
      </c>
      <c r="I24" s="589">
        <v>4</v>
      </c>
      <c r="J24" s="268">
        <v>97</v>
      </c>
      <c r="K24" s="198">
        <v>113</v>
      </c>
      <c r="L24" s="198">
        <v>212</v>
      </c>
      <c r="M24" s="498">
        <v>6971</v>
      </c>
      <c r="N24" s="413">
        <v>5293</v>
      </c>
      <c r="O24" s="414">
        <v>9601</v>
      </c>
      <c r="P24" s="415">
        <f t="shared" si="0"/>
        <v>2.3333333333333335</v>
      </c>
      <c r="Q24" s="416">
        <f t="shared" si="1"/>
        <v>3.8333333333333335</v>
      </c>
      <c r="R24" s="416">
        <f t="shared" si="2"/>
        <v>0.2</v>
      </c>
      <c r="S24" s="416">
        <f t="shared" si="3"/>
        <v>4.454545454545454</v>
      </c>
      <c r="T24" s="416">
        <f t="shared" si="4"/>
        <v>1.5</v>
      </c>
      <c r="U24" s="416">
        <f t="shared" si="5"/>
        <v>1.75</v>
      </c>
      <c r="V24" s="499">
        <f t="shared" si="6"/>
        <v>1</v>
      </c>
      <c r="W24" s="430">
        <f t="shared" si="7"/>
        <v>2.6216216216216215</v>
      </c>
      <c r="X24" s="416">
        <v>3.054054054054054</v>
      </c>
      <c r="Y24" s="166">
        <v>5.72972972972973</v>
      </c>
      <c r="Z24" s="2">
        <v>2.22</v>
      </c>
      <c r="AA24" s="203">
        <v>1.79</v>
      </c>
      <c r="AB24" s="204">
        <v>3.16</v>
      </c>
    </row>
    <row r="25" spans="1:28" s="130" customFormat="1" ht="13.5" customHeight="1">
      <c r="A25" s="616"/>
      <c r="B25" s="459">
        <v>2</v>
      </c>
      <c r="C25" s="120">
        <v>17</v>
      </c>
      <c r="D25" s="142">
        <v>22</v>
      </c>
      <c r="E25" s="142">
        <v>2</v>
      </c>
      <c r="F25" s="142">
        <v>40</v>
      </c>
      <c r="G25" s="142">
        <v>5</v>
      </c>
      <c r="H25" s="142">
        <v>4</v>
      </c>
      <c r="I25" s="143">
        <v>4</v>
      </c>
      <c r="J25" s="419">
        <v>94</v>
      </c>
      <c r="K25" s="142">
        <v>299</v>
      </c>
      <c r="L25" s="142">
        <v>439</v>
      </c>
      <c r="M25" s="121">
        <v>7955</v>
      </c>
      <c r="N25" s="122">
        <v>19305</v>
      </c>
      <c r="O25" s="123">
        <v>23895</v>
      </c>
      <c r="P25" s="165">
        <f aca="true" t="shared" si="9" ref="P25:P58">C25/3</f>
        <v>5.666666666666667</v>
      </c>
      <c r="Q25" s="158">
        <f aca="true" t="shared" si="10" ref="Q25:Q58">D25/6</f>
        <v>3.6666666666666665</v>
      </c>
      <c r="R25" s="158">
        <f aca="true" t="shared" si="11" ref="R25:R58">E25/5</f>
        <v>0.4</v>
      </c>
      <c r="S25" s="158">
        <f aca="true" t="shared" si="12" ref="S25:S58">F25/11</f>
        <v>3.6363636363636362</v>
      </c>
      <c r="T25" s="158">
        <f aca="true" t="shared" si="13" ref="T25:T58">G25/4</f>
        <v>1.25</v>
      </c>
      <c r="U25" s="158">
        <f aca="true" t="shared" si="14" ref="U25:U58">H25/4</f>
        <v>1</v>
      </c>
      <c r="V25" s="168">
        <f aca="true" t="shared" si="15" ref="V25:V58">I25/4</f>
        <v>1</v>
      </c>
      <c r="W25" s="167">
        <f aca="true" t="shared" si="16" ref="W25:W58">J25/37</f>
        <v>2.5405405405405403</v>
      </c>
      <c r="X25" s="158">
        <v>8.08108108108108</v>
      </c>
      <c r="Y25" s="159">
        <v>11.864864864864865</v>
      </c>
      <c r="Z25" s="500">
        <v>2.52</v>
      </c>
      <c r="AA25" s="206">
        <v>6.09</v>
      </c>
      <c r="AB25" s="207">
        <v>7.54</v>
      </c>
    </row>
    <row r="26" spans="1:28" s="130" customFormat="1" ht="13.5" customHeight="1">
      <c r="A26" s="616"/>
      <c r="B26" s="459">
        <v>3</v>
      </c>
      <c r="C26" s="120">
        <v>10</v>
      </c>
      <c r="D26" s="142">
        <v>22</v>
      </c>
      <c r="E26" s="142">
        <v>8</v>
      </c>
      <c r="F26" s="142">
        <v>57</v>
      </c>
      <c r="G26" s="142">
        <v>3</v>
      </c>
      <c r="H26" s="142">
        <v>13</v>
      </c>
      <c r="I26" s="143">
        <v>20</v>
      </c>
      <c r="J26" s="419">
        <v>133</v>
      </c>
      <c r="K26" s="142">
        <v>333</v>
      </c>
      <c r="L26" s="142">
        <v>497</v>
      </c>
      <c r="M26" s="121">
        <v>9213</v>
      </c>
      <c r="N26" s="122">
        <v>19041</v>
      </c>
      <c r="O26" s="123">
        <v>20770</v>
      </c>
      <c r="P26" s="165">
        <f t="shared" si="9"/>
        <v>3.3333333333333335</v>
      </c>
      <c r="Q26" s="158">
        <f t="shared" si="10"/>
        <v>3.6666666666666665</v>
      </c>
      <c r="R26" s="158">
        <f t="shared" si="11"/>
        <v>1.6</v>
      </c>
      <c r="S26" s="158">
        <f t="shared" si="12"/>
        <v>5.181818181818182</v>
      </c>
      <c r="T26" s="158">
        <f t="shared" si="13"/>
        <v>0.75</v>
      </c>
      <c r="U26" s="158">
        <f t="shared" si="14"/>
        <v>3.25</v>
      </c>
      <c r="V26" s="168">
        <f t="shared" si="15"/>
        <v>5</v>
      </c>
      <c r="W26" s="167">
        <f t="shared" si="16"/>
        <v>3.5945945945945947</v>
      </c>
      <c r="X26" s="158">
        <v>9</v>
      </c>
      <c r="Y26" s="159">
        <v>13.432432432432432</v>
      </c>
      <c r="Z26" s="500">
        <v>2.92</v>
      </c>
      <c r="AA26" s="206">
        <v>6</v>
      </c>
      <c r="AB26" s="207">
        <v>6.54</v>
      </c>
    </row>
    <row r="27" spans="1:28" s="130" customFormat="1" ht="13.5" customHeight="1">
      <c r="A27" s="617"/>
      <c r="B27" s="459">
        <v>4</v>
      </c>
      <c r="C27" s="120">
        <v>10</v>
      </c>
      <c r="D27" s="142">
        <v>25</v>
      </c>
      <c r="E27" s="142">
        <v>9</v>
      </c>
      <c r="F27" s="142">
        <v>44</v>
      </c>
      <c r="G27" s="142">
        <v>4</v>
      </c>
      <c r="H27" s="142">
        <v>10</v>
      </c>
      <c r="I27" s="143">
        <v>25</v>
      </c>
      <c r="J27" s="419">
        <v>127</v>
      </c>
      <c r="K27" s="142">
        <v>349</v>
      </c>
      <c r="L27" s="142">
        <v>550</v>
      </c>
      <c r="M27" s="121">
        <v>8974</v>
      </c>
      <c r="N27" s="122">
        <v>22691</v>
      </c>
      <c r="O27" s="123">
        <v>21860</v>
      </c>
      <c r="P27" s="165">
        <f t="shared" si="9"/>
        <v>3.3333333333333335</v>
      </c>
      <c r="Q27" s="158">
        <f t="shared" si="10"/>
        <v>4.166666666666667</v>
      </c>
      <c r="R27" s="158">
        <f t="shared" si="11"/>
        <v>1.8</v>
      </c>
      <c r="S27" s="158">
        <f t="shared" si="12"/>
        <v>4</v>
      </c>
      <c r="T27" s="158">
        <f t="shared" si="13"/>
        <v>1</v>
      </c>
      <c r="U27" s="158">
        <f t="shared" si="14"/>
        <v>2.5</v>
      </c>
      <c r="V27" s="168">
        <f t="shared" si="15"/>
        <v>6.25</v>
      </c>
      <c r="W27" s="167">
        <f t="shared" si="16"/>
        <v>3.4324324324324325</v>
      </c>
      <c r="X27" s="158">
        <v>9.432432432432432</v>
      </c>
      <c r="Y27" s="159">
        <v>14.864864864864865</v>
      </c>
      <c r="Z27" s="500">
        <v>2.84</v>
      </c>
      <c r="AA27" s="206">
        <v>7.15</v>
      </c>
      <c r="AB27" s="207">
        <v>6.88</v>
      </c>
    </row>
    <row r="28" spans="1:28" s="129" customFormat="1" ht="13.5" customHeight="1">
      <c r="A28" s="618">
        <v>2</v>
      </c>
      <c r="B28" s="472">
        <v>5</v>
      </c>
      <c r="C28" s="175">
        <v>6</v>
      </c>
      <c r="D28" s="176">
        <v>44</v>
      </c>
      <c r="E28" s="176">
        <v>9</v>
      </c>
      <c r="F28" s="176">
        <v>53</v>
      </c>
      <c r="G28" s="176">
        <v>6</v>
      </c>
      <c r="H28" s="176">
        <v>8</v>
      </c>
      <c r="I28" s="177">
        <v>61</v>
      </c>
      <c r="J28" s="428">
        <v>187</v>
      </c>
      <c r="K28" s="176">
        <v>342</v>
      </c>
      <c r="L28" s="177">
        <v>441</v>
      </c>
      <c r="M28" s="152">
        <v>8959</v>
      </c>
      <c r="N28" s="153">
        <v>21973</v>
      </c>
      <c r="O28" s="556">
        <v>20633</v>
      </c>
      <c r="P28" s="172">
        <f t="shared" si="9"/>
        <v>2</v>
      </c>
      <c r="Q28" s="173">
        <f t="shared" si="10"/>
        <v>7.333333333333333</v>
      </c>
      <c r="R28" s="173">
        <f t="shared" si="11"/>
        <v>1.8</v>
      </c>
      <c r="S28" s="173">
        <f t="shared" si="12"/>
        <v>4.818181818181818</v>
      </c>
      <c r="T28" s="173">
        <f t="shared" si="13"/>
        <v>1.5</v>
      </c>
      <c r="U28" s="173">
        <f t="shared" si="14"/>
        <v>2</v>
      </c>
      <c r="V28" s="174">
        <f t="shared" si="15"/>
        <v>15.25</v>
      </c>
      <c r="W28" s="178">
        <f t="shared" si="16"/>
        <v>5.054054054054054</v>
      </c>
      <c r="X28" s="173">
        <v>9.243243243243244</v>
      </c>
      <c r="Y28" s="179">
        <v>11.91891891891892</v>
      </c>
      <c r="Z28" s="502">
        <v>2.84</v>
      </c>
      <c r="AA28" s="156">
        <v>6.92</v>
      </c>
      <c r="AB28" s="250">
        <v>6.5</v>
      </c>
    </row>
    <row r="29" spans="1:28" s="129" customFormat="1" ht="13.5" customHeight="1">
      <c r="A29" s="616"/>
      <c r="B29" s="459">
        <v>6</v>
      </c>
      <c r="C29" s="117">
        <v>5</v>
      </c>
      <c r="D29" s="118">
        <v>27</v>
      </c>
      <c r="E29" s="118">
        <v>12</v>
      </c>
      <c r="F29" s="118">
        <v>49</v>
      </c>
      <c r="G29" s="118">
        <v>2</v>
      </c>
      <c r="H29" s="118">
        <v>10</v>
      </c>
      <c r="I29" s="119">
        <v>48</v>
      </c>
      <c r="J29" s="419">
        <v>153</v>
      </c>
      <c r="K29" s="118">
        <v>305</v>
      </c>
      <c r="L29" s="119">
        <v>449</v>
      </c>
      <c r="M29" s="121">
        <v>8326</v>
      </c>
      <c r="N29" s="122">
        <v>20176</v>
      </c>
      <c r="O29" s="123">
        <v>19186</v>
      </c>
      <c r="P29" s="165">
        <f t="shared" si="9"/>
        <v>1.6666666666666667</v>
      </c>
      <c r="Q29" s="158">
        <f t="shared" si="10"/>
        <v>4.5</v>
      </c>
      <c r="R29" s="158">
        <f t="shared" si="11"/>
        <v>2.4</v>
      </c>
      <c r="S29" s="158">
        <f>F29/10</f>
        <v>4.9</v>
      </c>
      <c r="T29" s="158">
        <f t="shared" si="13"/>
        <v>0.5</v>
      </c>
      <c r="U29" s="158">
        <f t="shared" si="14"/>
        <v>2.5</v>
      </c>
      <c r="V29" s="168">
        <f t="shared" si="15"/>
        <v>12</v>
      </c>
      <c r="W29" s="167">
        <f>J29/36</f>
        <v>4.25</v>
      </c>
      <c r="X29" s="158">
        <v>8.243243243243244</v>
      </c>
      <c r="Y29" s="168">
        <v>12.135135135135135</v>
      </c>
      <c r="Z29" s="500">
        <v>2.64</v>
      </c>
      <c r="AA29" s="225">
        <v>6.36</v>
      </c>
      <c r="AB29" s="210">
        <v>6.05</v>
      </c>
    </row>
    <row r="30" spans="1:28" s="129" customFormat="1" ht="13.5" customHeight="1">
      <c r="A30" s="616"/>
      <c r="B30" s="459">
        <v>7</v>
      </c>
      <c r="C30" s="117">
        <v>8</v>
      </c>
      <c r="D30" s="118">
        <v>35</v>
      </c>
      <c r="E30" s="118">
        <v>13</v>
      </c>
      <c r="F30" s="118">
        <v>60</v>
      </c>
      <c r="G30" s="118">
        <v>4</v>
      </c>
      <c r="H30" s="118">
        <v>4</v>
      </c>
      <c r="I30" s="119">
        <v>39</v>
      </c>
      <c r="J30" s="419">
        <v>163</v>
      </c>
      <c r="K30" s="118">
        <v>329</v>
      </c>
      <c r="L30" s="119">
        <v>366</v>
      </c>
      <c r="M30" s="121">
        <v>8827</v>
      </c>
      <c r="N30" s="122">
        <v>18201</v>
      </c>
      <c r="O30" s="123">
        <v>16181</v>
      </c>
      <c r="P30" s="165">
        <f t="shared" si="9"/>
        <v>2.6666666666666665</v>
      </c>
      <c r="Q30" s="158">
        <f t="shared" si="10"/>
        <v>5.833333333333333</v>
      </c>
      <c r="R30" s="158">
        <f t="shared" si="11"/>
        <v>2.6</v>
      </c>
      <c r="S30" s="158">
        <f t="shared" si="12"/>
        <v>5.454545454545454</v>
      </c>
      <c r="T30" s="158">
        <f t="shared" si="13"/>
        <v>1</v>
      </c>
      <c r="U30" s="158">
        <f t="shared" si="14"/>
        <v>1</v>
      </c>
      <c r="V30" s="168">
        <f t="shared" si="15"/>
        <v>9.75</v>
      </c>
      <c r="W30" s="167">
        <f t="shared" si="16"/>
        <v>4.405405405405405</v>
      </c>
      <c r="X30" s="158">
        <v>8.891891891891891</v>
      </c>
      <c r="Y30" s="159">
        <v>9.891891891891891</v>
      </c>
      <c r="Z30" s="500">
        <v>2.8</v>
      </c>
      <c r="AA30" s="127">
        <v>5.74</v>
      </c>
      <c r="AB30" s="210">
        <v>5.1</v>
      </c>
    </row>
    <row r="31" spans="1:28" s="129" customFormat="1" ht="13.5" customHeight="1">
      <c r="A31" s="617"/>
      <c r="B31" s="455">
        <v>8</v>
      </c>
      <c r="C31" s="132">
        <v>8</v>
      </c>
      <c r="D31" s="133">
        <v>33</v>
      </c>
      <c r="E31" s="133">
        <v>13</v>
      </c>
      <c r="F31" s="133">
        <v>50</v>
      </c>
      <c r="G31" s="133">
        <v>5</v>
      </c>
      <c r="H31" s="133">
        <v>11</v>
      </c>
      <c r="I31" s="134">
        <v>52</v>
      </c>
      <c r="J31" s="422">
        <v>172</v>
      </c>
      <c r="K31" s="133">
        <v>348</v>
      </c>
      <c r="L31" s="134">
        <v>413</v>
      </c>
      <c r="M31" s="135">
        <v>8030</v>
      </c>
      <c r="N31" s="136">
        <v>17653</v>
      </c>
      <c r="O31" s="137">
        <v>19017</v>
      </c>
      <c r="P31" s="169">
        <f t="shared" si="9"/>
        <v>2.6666666666666665</v>
      </c>
      <c r="Q31" s="161">
        <f t="shared" si="10"/>
        <v>5.5</v>
      </c>
      <c r="R31" s="161">
        <f t="shared" si="11"/>
        <v>2.6</v>
      </c>
      <c r="S31" s="161">
        <f t="shared" si="12"/>
        <v>4.545454545454546</v>
      </c>
      <c r="T31" s="161">
        <f t="shared" si="13"/>
        <v>1.25</v>
      </c>
      <c r="U31" s="161">
        <f t="shared" si="14"/>
        <v>2.75</v>
      </c>
      <c r="V31" s="170">
        <f t="shared" si="15"/>
        <v>13</v>
      </c>
      <c r="W31" s="171">
        <f t="shared" si="16"/>
        <v>4.648648648648648</v>
      </c>
      <c r="X31" s="161">
        <v>9.405405405405405</v>
      </c>
      <c r="Y31" s="162">
        <v>11.162162162162161</v>
      </c>
      <c r="Z31" s="501">
        <v>2.54</v>
      </c>
      <c r="AA31" s="140">
        <v>5.57</v>
      </c>
      <c r="AB31" s="212">
        <v>5.99</v>
      </c>
    </row>
    <row r="32" spans="1:28" s="129" customFormat="1" ht="13.5" customHeight="1">
      <c r="A32" s="616">
        <v>3</v>
      </c>
      <c r="B32" s="459">
        <v>9</v>
      </c>
      <c r="C32" s="117">
        <v>5</v>
      </c>
      <c r="D32" s="118">
        <v>36</v>
      </c>
      <c r="E32" s="118">
        <v>21</v>
      </c>
      <c r="F32" s="118">
        <v>71</v>
      </c>
      <c r="G32" s="118">
        <v>20</v>
      </c>
      <c r="H32" s="118">
        <v>7</v>
      </c>
      <c r="I32" s="408">
        <v>32</v>
      </c>
      <c r="J32" s="419">
        <v>192</v>
      </c>
      <c r="K32" s="118">
        <v>218</v>
      </c>
      <c r="L32" s="119">
        <v>349</v>
      </c>
      <c r="M32" s="121">
        <v>9259</v>
      </c>
      <c r="N32" s="122">
        <v>13109</v>
      </c>
      <c r="O32" s="290">
        <v>18877</v>
      </c>
      <c r="P32" s="165">
        <f t="shared" si="9"/>
        <v>1.6666666666666667</v>
      </c>
      <c r="Q32" s="158">
        <f t="shared" si="10"/>
        <v>6</v>
      </c>
      <c r="R32" s="158">
        <f t="shared" si="11"/>
        <v>4.2</v>
      </c>
      <c r="S32" s="158">
        <f t="shared" si="12"/>
        <v>6.454545454545454</v>
      </c>
      <c r="T32" s="158">
        <f t="shared" si="13"/>
        <v>5</v>
      </c>
      <c r="U32" s="158">
        <f t="shared" si="14"/>
        <v>1.75</v>
      </c>
      <c r="V32" s="159">
        <f t="shared" si="15"/>
        <v>8</v>
      </c>
      <c r="W32" s="167">
        <f t="shared" si="16"/>
        <v>5.1891891891891895</v>
      </c>
      <c r="X32" s="158">
        <v>5.891891891891892</v>
      </c>
      <c r="Y32" s="168">
        <v>9.432432432432432</v>
      </c>
      <c r="Z32" s="500">
        <v>2.93</v>
      </c>
      <c r="AA32" s="127">
        <v>4.14</v>
      </c>
      <c r="AB32" s="210">
        <v>5.95</v>
      </c>
    </row>
    <row r="33" spans="1:28" s="129" customFormat="1" ht="13.5" customHeight="1">
      <c r="A33" s="616"/>
      <c r="B33" s="459">
        <v>10</v>
      </c>
      <c r="C33" s="117">
        <v>9</v>
      </c>
      <c r="D33" s="118">
        <v>20</v>
      </c>
      <c r="E33" s="118">
        <v>36</v>
      </c>
      <c r="F33" s="118">
        <v>108</v>
      </c>
      <c r="G33" s="118">
        <v>10</v>
      </c>
      <c r="H33" s="118">
        <v>14</v>
      </c>
      <c r="I33" s="119">
        <v>37</v>
      </c>
      <c r="J33" s="419">
        <v>234</v>
      </c>
      <c r="K33" s="118">
        <v>222</v>
      </c>
      <c r="L33" s="408">
        <v>287</v>
      </c>
      <c r="M33" s="121">
        <v>9224</v>
      </c>
      <c r="N33" s="157">
        <v>11283</v>
      </c>
      <c r="O33" s="123">
        <v>19311</v>
      </c>
      <c r="P33" s="165">
        <f t="shared" si="9"/>
        <v>3</v>
      </c>
      <c r="Q33" s="158">
        <f t="shared" si="10"/>
        <v>3.3333333333333335</v>
      </c>
      <c r="R33" s="158">
        <f t="shared" si="11"/>
        <v>7.2</v>
      </c>
      <c r="S33" s="158">
        <f t="shared" si="12"/>
        <v>9.818181818181818</v>
      </c>
      <c r="T33" s="158">
        <f t="shared" si="13"/>
        <v>2.5</v>
      </c>
      <c r="U33" s="158">
        <f t="shared" si="14"/>
        <v>3.5</v>
      </c>
      <c r="V33" s="168">
        <f t="shared" si="15"/>
        <v>9.25</v>
      </c>
      <c r="W33" s="167">
        <f t="shared" si="16"/>
        <v>6.324324324324325</v>
      </c>
      <c r="X33" s="158">
        <v>6</v>
      </c>
      <c r="Y33" s="159">
        <v>7.756756756756757</v>
      </c>
      <c r="Z33" s="500">
        <v>2.92</v>
      </c>
      <c r="AA33" s="225">
        <v>3.56</v>
      </c>
      <c r="AB33" s="210">
        <v>6.08</v>
      </c>
    </row>
    <row r="34" spans="1:28" s="129" customFormat="1" ht="13.5" customHeight="1">
      <c r="A34" s="616"/>
      <c r="B34" s="459">
        <v>11</v>
      </c>
      <c r="C34" s="117">
        <v>6</v>
      </c>
      <c r="D34" s="118">
        <v>34</v>
      </c>
      <c r="E34" s="118">
        <v>23</v>
      </c>
      <c r="F34" s="118">
        <v>89</v>
      </c>
      <c r="G34" s="118">
        <v>11</v>
      </c>
      <c r="H34" s="118">
        <v>15</v>
      </c>
      <c r="I34" s="119">
        <v>20</v>
      </c>
      <c r="J34" s="419">
        <v>198</v>
      </c>
      <c r="K34" s="118">
        <v>169</v>
      </c>
      <c r="L34" s="119">
        <v>262</v>
      </c>
      <c r="M34" s="121">
        <v>8273</v>
      </c>
      <c r="N34" s="122">
        <v>9103</v>
      </c>
      <c r="O34" s="123">
        <v>19178</v>
      </c>
      <c r="P34" s="165">
        <f t="shared" si="9"/>
        <v>2</v>
      </c>
      <c r="Q34" s="158">
        <f t="shared" si="10"/>
        <v>5.666666666666667</v>
      </c>
      <c r="R34" s="158">
        <f t="shared" si="11"/>
        <v>4.6</v>
      </c>
      <c r="S34" s="158">
        <f t="shared" si="12"/>
        <v>8.090909090909092</v>
      </c>
      <c r="T34" s="158">
        <f t="shared" si="13"/>
        <v>2.75</v>
      </c>
      <c r="U34" s="158">
        <f t="shared" si="14"/>
        <v>3.75</v>
      </c>
      <c r="V34" s="159">
        <f t="shared" si="15"/>
        <v>5</v>
      </c>
      <c r="W34" s="167">
        <f t="shared" si="16"/>
        <v>5.351351351351352</v>
      </c>
      <c r="X34" s="158">
        <v>4.5675675675675675</v>
      </c>
      <c r="Y34" s="159">
        <v>7.081081081081081</v>
      </c>
      <c r="Z34" s="500">
        <v>2.62</v>
      </c>
      <c r="AA34" s="127">
        <v>2.87</v>
      </c>
      <c r="AB34" s="210">
        <v>6.05</v>
      </c>
    </row>
    <row r="35" spans="1:28" s="129" customFormat="1" ht="13.5" customHeight="1">
      <c r="A35" s="616"/>
      <c r="B35" s="459">
        <v>12</v>
      </c>
      <c r="C35" s="117">
        <v>10</v>
      </c>
      <c r="D35" s="118">
        <v>51</v>
      </c>
      <c r="E35" s="118">
        <v>23</v>
      </c>
      <c r="F35" s="118">
        <v>101</v>
      </c>
      <c r="G35" s="118">
        <v>14</v>
      </c>
      <c r="H35" s="118">
        <v>14</v>
      </c>
      <c r="I35" s="119">
        <v>17</v>
      </c>
      <c r="J35" s="419">
        <v>230</v>
      </c>
      <c r="K35" s="118">
        <v>146</v>
      </c>
      <c r="L35" s="119">
        <v>272</v>
      </c>
      <c r="M35" s="121">
        <v>8115</v>
      </c>
      <c r="N35" s="122">
        <v>6959</v>
      </c>
      <c r="O35" s="123">
        <v>17523</v>
      </c>
      <c r="P35" s="165">
        <f t="shared" si="9"/>
        <v>3.3333333333333335</v>
      </c>
      <c r="Q35" s="158">
        <f t="shared" si="10"/>
        <v>8.5</v>
      </c>
      <c r="R35" s="158">
        <f t="shared" si="11"/>
        <v>4.6</v>
      </c>
      <c r="S35" s="158">
        <f t="shared" si="12"/>
        <v>9.181818181818182</v>
      </c>
      <c r="T35" s="158">
        <f t="shared" si="13"/>
        <v>3.5</v>
      </c>
      <c r="U35" s="158">
        <f t="shared" si="14"/>
        <v>3.5</v>
      </c>
      <c r="V35" s="159">
        <f t="shared" si="15"/>
        <v>4.25</v>
      </c>
      <c r="W35" s="167">
        <f t="shared" si="16"/>
        <v>6.216216216216216</v>
      </c>
      <c r="X35" s="158">
        <v>3.945945945945946</v>
      </c>
      <c r="Y35" s="159">
        <v>7.351351351351352</v>
      </c>
      <c r="Z35" s="500">
        <v>2.57</v>
      </c>
      <c r="AA35" s="127">
        <v>2.21</v>
      </c>
      <c r="AB35" s="210">
        <v>5.53</v>
      </c>
    </row>
    <row r="36" spans="1:28" s="129" customFormat="1" ht="13.5" customHeight="1">
      <c r="A36" s="618">
        <v>4</v>
      </c>
      <c r="B36" s="472">
        <v>13</v>
      </c>
      <c r="C36" s="175">
        <v>14</v>
      </c>
      <c r="D36" s="176">
        <v>30</v>
      </c>
      <c r="E36" s="176">
        <v>19</v>
      </c>
      <c r="F36" s="176">
        <v>88</v>
      </c>
      <c r="G36" s="176">
        <v>11</v>
      </c>
      <c r="H36" s="176">
        <v>19</v>
      </c>
      <c r="I36" s="177">
        <v>10</v>
      </c>
      <c r="J36" s="428">
        <v>191</v>
      </c>
      <c r="K36" s="176">
        <v>148</v>
      </c>
      <c r="L36" s="177">
        <v>238</v>
      </c>
      <c r="M36" s="152">
        <v>7368</v>
      </c>
      <c r="N36" s="153">
        <v>6719</v>
      </c>
      <c r="O36" s="154">
        <v>16433</v>
      </c>
      <c r="P36" s="172">
        <f t="shared" si="9"/>
        <v>4.666666666666667</v>
      </c>
      <c r="Q36" s="173">
        <f t="shared" si="10"/>
        <v>5</v>
      </c>
      <c r="R36" s="173">
        <f t="shared" si="11"/>
        <v>3.8</v>
      </c>
      <c r="S36" s="173">
        <f t="shared" si="12"/>
        <v>8</v>
      </c>
      <c r="T36" s="173">
        <f t="shared" si="13"/>
        <v>2.75</v>
      </c>
      <c r="U36" s="173">
        <f t="shared" si="14"/>
        <v>4.75</v>
      </c>
      <c r="V36" s="174">
        <f t="shared" si="15"/>
        <v>2.5</v>
      </c>
      <c r="W36" s="178">
        <f t="shared" si="16"/>
        <v>5.162162162162162</v>
      </c>
      <c r="X36" s="173">
        <v>4</v>
      </c>
      <c r="Y36" s="179">
        <v>6.4324324324324325</v>
      </c>
      <c r="Z36" s="502">
        <v>2.33</v>
      </c>
      <c r="AA36" s="156">
        <v>2.13</v>
      </c>
      <c r="AB36" s="250">
        <v>5.18</v>
      </c>
    </row>
    <row r="37" spans="1:28" s="129" customFormat="1" ht="13.5" customHeight="1">
      <c r="A37" s="616"/>
      <c r="B37" s="459">
        <v>14</v>
      </c>
      <c r="C37" s="117">
        <v>15</v>
      </c>
      <c r="D37" s="118">
        <v>35</v>
      </c>
      <c r="E37" s="118">
        <v>24</v>
      </c>
      <c r="F37" s="118">
        <v>120</v>
      </c>
      <c r="G37" s="118">
        <v>18</v>
      </c>
      <c r="H37" s="118">
        <v>55</v>
      </c>
      <c r="I37" s="119">
        <v>2</v>
      </c>
      <c r="J37" s="419">
        <v>269</v>
      </c>
      <c r="K37" s="118">
        <v>101</v>
      </c>
      <c r="L37" s="119">
        <v>213</v>
      </c>
      <c r="M37" s="121">
        <v>8067</v>
      </c>
      <c r="N37" s="122">
        <v>5935</v>
      </c>
      <c r="O37" s="123">
        <v>16991</v>
      </c>
      <c r="P37" s="165">
        <f t="shared" si="9"/>
        <v>5</v>
      </c>
      <c r="Q37" s="158">
        <f t="shared" si="10"/>
        <v>5.833333333333333</v>
      </c>
      <c r="R37" s="158">
        <f t="shared" si="11"/>
        <v>4.8</v>
      </c>
      <c r="S37" s="158">
        <f t="shared" si="12"/>
        <v>10.909090909090908</v>
      </c>
      <c r="T37" s="158">
        <f t="shared" si="13"/>
        <v>4.5</v>
      </c>
      <c r="U37" s="158">
        <f t="shared" si="14"/>
        <v>13.75</v>
      </c>
      <c r="V37" s="168">
        <f t="shared" si="15"/>
        <v>0.5</v>
      </c>
      <c r="W37" s="167">
        <f t="shared" si="16"/>
        <v>7.27027027027027</v>
      </c>
      <c r="X37" s="158">
        <v>2.72972972972973</v>
      </c>
      <c r="Y37" s="159">
        <v>5.756756756756757</v>
      </c>
      <c r="Z37" s="500">
        <v>2.55</v>
      </c>
      <c r="AA37" s="127">
        <v>1.88</v>
      </c>
      <c r="AB37" s="210">
        <v>5.37</v>
      </c>
    </row>
    <row r="38" spans="1:28" s="129" customFormat="1" ht="13.5" customHeight="1">
      <c r="A38" s="616"/>
      <c r="B38" s="454">
        <v>15</v>
      </c>
      <c r="C38" s="117">
        <v>22</v>
      </c>
      <c r="D38" s="118">
        <v>37</v>
      </c>
      <c r="E38" s="118">
        <v>71</v>
      </c>
      <c r="F38" s="118">
        <v>128</v>
      </c>
      <c r="G38" s="118">
        <v>27</v>
      </c>
      <c r="H38" s="118">
        <v>141</v>
      </c>
      <c r="I38" s="119">
        <v>16</v>
      </c>
      <c r="J38" s="419">
        <v>442</v>
      </c>
      <c r="K38" s="118">
        <v>102</v>
      </c>
      <c r="L38" s="119">
        <v>251</v>
      </c>
      <c r="M38" s="121">
        <v>10188</v>
      </c>
      <c r="N38" s="122">
        <v>5088</v>
      </c>
      <c r="O38" s="123">
        <v>20002</v>
      </c>
      <c r="P38" s="165">
        <f t="shared" si="9"/>
        <v>7.333333333333333</v>
      </c>
      <c r="Q38" s="158">
        <f t="shared" si="10"/>
        <v>6.166666666666667</v>
      </c>
      <c r="R38" s="158">
        <f t="shared" si="11"/>
        <v>14.2</v>
      </c>
      <c r="S38" s="158">
        <f t="shared" si="12"/>
        <v>11.636363636363637</v>
      </c>
      <c r="T38" s="158">
        <f t="shared" si="13"/>
        <v>6.75</v>
      </c>
      <c r="U38" s="158">
        <f t="shared" si="14"/>
        <v>35.25</v>
      </c>
      <c r="V38" s="168">
        <f t="shared" si="15"/>
        <v>4</v>
      </c>
      <c r="W38" s="167">
        <f t="shared" si="16"/>
        <v>11.945945945945946</v>
      </c>
      <c r="X38" s="158">
        <v>2.7567567567567566</v>
      </c>
      <c r="Y38" s="159">
        <v>6.783783783783784</v>
      </c>
      <c r="Z38" s="500">
        <v>3.22</v>
      </c>
      <c r="AA38" s="127">
        <v>1.61</v>
      </c>
      <c r="AB38" s="210">
        <v>6.31</v>
      </c>
    </row>
    <row r="39" spans="1:28" s="129" customFormat="1" ht="13.5" customHeight="1">
      <c r="A39" s="616"/>
      <c r="B39" s="454">
        <v>16</v>
      </c>
      <c r="C39" s="117">
        <v>22</v>
      </c>
      <c r="D39" s="118">
        <v>27</v>
      </c>
      <c r="E39" s="118">
        <v>99</v>
      </c>
      <c r="F39" s="118">
        <v>136</v>
      </c>
      <c r="G39" s="118">
        <v>36</v>
      </c>
      <c r="H39" s="118">
        <v>156</v>
      </c>
      <c r="I39" s="119">
        <v>26</v>
      </c>
      <c r="J39" s="419">
        <v>502</v>
      </c>
      <c r="K39" s="118">
        <v>140</v>
      </c>
      <c r="L39" s="119">
        <v>379</v>
      </c>
      <c r="M39" s="121">
        <v>12476</v>
      </c>
      <c r="N39" s="122">
        <v>4652</v>
      </c>
      <c r="O39" s="123">
        <v>25445</v>
      </c>
      <c r="P39" s="165">
        <f t="shared" si="9"/>
        <v>7.333333333333333</v>
      </c>
      <c r="Q39" s="158">
        <f t="shared" si="10"/>
        <v>4.5</v>
      </c>
      <c r="R39" s="158">
        <f t="shared" si="11"/>
        <v>19.8</v>
      </c>
      <c r="S39" s="158">
        <f t="shared" si="12"/>
        <v>12.363636363636363</v>
      </c>
      <c r="T39" s="158">
        <f t="shared" si="13"/>
        <v>9</v>
      </c>
      <c r="U39" s="158">
        <f t="shared" si="14"/>
        <v>39</v>
      </c>
      <c r="V39" s="168">
        <f t="shared" si="15"/>
        <v>6.5</v>
      </c>
      <c r="W39" s="167">
        <f t="shared" si="16"/>
        <v>13.567567567567568</v>
      </c>
      <c r="X39" s="158">
        <v>3.7837837837837838</v>
      </c>
      <c r="Y39" s="159">
        <v>10.243243243243244</v>
      </c>
      <c r="Z39" s="500">
        <v>3.95</v>
      </c>
      <c r="AA39" s="127">
        <v>1.48</v>
      </c>
      <c r="AB39" s="210">
        <v>8.03</v>
      </c>
    </row>
    <row r="40" spans="1:28" s="129" customFormat="1" ht="13.5" customHeight="1">
      <c r="A40" s="617"/>
      <c r="B40" s="456">
        <v>17</v>
      </c>
      <c r="C40" s="132">
        <v>6</v>
      </c>
      <c r="D40" s="133">
        <v>38</v>
      </c>
      <c r="E40" s="133">
        <v>169</v>
      </c>
      <c r="F40" s="133">
        <v>140</v>
      </c>
      <c r="G40" s="133">
        <v>31</v>
      </c>
      <c r="H40" s="133">
        <v>78</v>
      </c>
      <c r="I40" s="134">
        <v>21</v>
      </c>
      <c r="J40" s="422">
        <v>483</v>
      </c>
      <c r="K40" s="133">
        <v>84</v>
      </c>
      <c r="L40" s="134">
        <v>332</v>
      </c>
      <c r="M40" s="135">
        <v>12358</v>
      </c>
      <c r="N40" s="136">
        <v>3801</v>
      </c>
      <c r="O40" s="137">
        <v>25997</v>
      </c>
      <c r="P40" s="169">
        <f t="shared" si="9"/>
        <v>2</v>
      </c>
      <c r="Q40" s="161">
        <f t="shared" si="10"/>
        <v>6.333333333333333</v>
      </c>
      <c r="R40" s="161">
        <f t="shared" si="11"/>
        <v>33.8</v>
      </c>
      <c r="S40" s="161">
        <f t="shared" si="12"/>
        <v>12.727272727272727</v>
      </c>
      <c r="T40" s="161">
        <f t="shared" si="13"/>
        <v>7.75</v>
      </c>
      <c r="U40" s="161">
        <f t="shared" si="14"/>
        <v>19.5</v>
      </c>
      <c r="V40" s="170">
        <f t="shared" si="15"/>
        <v>5.25</v>
      </c>
      <c r="W40" s="171">
        <f t="shared" si="16"/>
        <v>13.054054054054054</v>
      </c>
      <c r="X40" s="161">
        <v>2.27027027027027</v>
      </c>
      <c r="Y40" s="170">
        <v>8.972972972972974</v>
      </c>
      <c r="Z40" s="501">
        <v>3.95</v>
      </c>
      <c r="AA40" s="140">
        <v>1.21</v>
      </c>
      <c r="AB40" s="212">
        <v>8.24</v>
      </c>
    </row>
    <row r="41" spans="1:28" s="129" customFormat="1" ht="13.5" customHeight="1">
      <c r="A41" s="616">
        <v>5</v>
      </c>
      <c r="B41" s="459">
        <v>18</v>
      </c>
      <c r="C41" s="205">
        <v>7</v>
      </c>
      <c r="D41" s="118">
        <v>20</v>
      </c>
      <c r="E41" s="118">
        <v>62</v>
      </c>
      <c r="F41" s="118">
        <v>68</v>
      </c>
      <c r="G41" s="118">
        <v>17</v>
      </c>
      <c r="H41" s="118">
        <v>39</v>
      </c>
      <c r="I41" s="119">
        <v>7</v>
      </c>
      <c r="J41" s="419">
        <v>220</v>
      </c>
      <c r="K41" s="118">
        <v>84</v>
      </c>
      <c r="L41" s="119">
        <v>87</v>
      </c>
      <c r="M41" s="121">
        <v>6883</v>
      </c>
      <c r="N41" s="122">
        <v>3247</v>
      </c>
      <c r="O41" s="123">
        <v>6434</v>
      </c>
      <c r="P41" s="165">
        <f t="shared" si="9"/>
        <v>2.3333333333333335</v>
      </c>
      <c r="Q41" s="158">
        <f t="shared" si="10"/>
        <v>3.3333333333333335</v>
      </c>
      <c r="R41" s="158">
        <f t="shared" si="11"/>
        <v>12.4</v>
      </c>
      <c r="S41" s="158">
        <f t="shared" si="12"/>
        <v>6.181818181818182</v>
      </c>
      <c r="T41" s="158">
        <f t="shared" si="13"/>
        <v>4.25</v>
      </c>
      <c r="U41" s="158">
        <f t="shared" si="14"/>
        <v>9.75</v>
      </c>
      <c r="V41" s="159">
        <f t="shared" si="15"/>
        <v>1.75</v>
      </c>
      <c r="W41" s="167">
        <f t="shared" si="16"/>
        <v>5.945945945945946</v>
      </c>
      <c r="X41" s="158">
        <v>2.27027027027027</v>
      </c>
      <c r="Y41" s="159">
        <v>2.3513513513513513</v>
      </c>
      <c r="Z41" s="500">
        <v>2.18</v>
      </c>
      <c r="AA41" s="127">
        <v>1.04</v>
      </c>
      <c r="AB41" s="210">
        <v>2.21</v>
      </c>
    </row>
    <row r="42" spans="1:28" s="129" customFormat="1" ht="13.5" customHeight="1">
      <c r="A42" s="616"/>
      <c r="B42" s="459">
        <v>19</v>
      </c>
      <c r="C42" s="205">
        <v>12</v>
      </c>
      <c r="D42" s="118">
        <v>63</v>
      </c>
      <c r="E42" s="118">
        <v>114</v>
      </c>
      <c r="F42" s="118">
        <v>131</v>
      </c>
      <c r="G42" s="118">
        <v>42</v>
      </c>
      <c r="H42" s="118">
        <v>31</v>
      </c>
      <c r="I42" s="408">
        <v>9</v>
      </c>
      <c r="J42" s="419">
        <v>402</v>
      </c>
      <c r="K42" s="118">
        <v>40</v>
      </c>
      <c r="L42" s="408">
        <v>296</v>
      </c>
      <c r="M42" s="121">
        <v>12344</v>
      </c>
      <c r="N42" s="157">
        <v>2318</v>
      </c>
      <c r="O42" s="290">
        <v>16605</v>
      </c>
      <c r="P42" s="165">
        <f t="shared" si="9"/>
        <v>4</v>
      </c>
      <c r="Q42" s="158">
        <f t="shared" si="10"/>
        <v>10.5</v>
      </c>
      <c r="R42" s="158">
        <f t="shared" si="11"/>
        <v>22.8</v>
      </c>
      <c r="S42" s="158">
        <f t="shared" si="12"/>
        <v>11.909090909090908</v>
      </c>
      <c r="T42" s="158">
        <f t="shared" si="13"/>
        <v>10.5</v>
      </c>
      <c r="U42" s="158">
        <f t="shared" si="14"/>
        <v>7.75</v>
      </c>
      <c r="V42" s="168">
        <f t="shared" si="15"/>
        <v>2.25</v>
      </c>
      <c r="W42" s="167">
        <f t="shared" si="16"/>
        <v>10.864864864864865</v>
      </c>
      <c r="X42" s="158">
        <v>1.0810810810810811</v>
      </c>
      <c r="Y42" s="168">
        <v>8</v>
      </c>
      <c r="Z42" s="500">
        <v>3.91</v>
      </c>
      <c r="AA42" s="225">
        <v>0.74</v>
      </c>
      <c r="AB42" s="210">
        <v>5.24</v>
      </c>
    </row>
    <row r="43" spans="1:28" s="129" customFormat="1" ht="13.5" customHeight="1">
      <c r="A43" s="616"/>
      <c r="B43" s="459">
        <v>20</v>
      </c>
      <c r="C43" s="205">
        <v>13</v>
      </c>
      <c r="D43" s="118">
        <v>54</v>
      </c>
      <c r="E43" s="118">
        <v>75</v>
      </c>
      <c r="F43" s="118">
        <v>151</v>
      </c>
      <c r="G43" s="118">
        <v>36</v>
      </c>
      <c r="H43" s="118">
        <v>44</v>
      </c>
      <c r="I43" s="119">
        <v>15</v>
      </c>
      <c r="J43" s="419">
        <v>388</v>
      </c>
      <c r="K43" s="118">
        <v>76</v>
      </c>
      <c r="L43" s="119">
        <v>303</v>
      </c>
      <c r="M43" s="121">
        <v>11988</v>
      </c>
      <c r="N43" s="122">
        <v>3473</v>
      </c>
      <c r="O43" s="123">
        <v>22203</v>
      </c>
      <c r="P43" s="165">
        <f t="shared" si="9"/>
        <v>4.333333333333333</v>
      </c>
      <c r="Q43" s="158">
        <f t="shared" si="10"/>
        <v>9</v>
      </c>
      <c r="R43" s="158">
        <f t="shared" si="11"/>
        <v>15</v>
      </c>
      <c r="S43" s="158">
        <f t="shared" si="12"/>
        <v>13.727272727272727</v>
      </c>
      <c r="T43" s="158">
        <f t="shared" si="13"/>
        <v>9</v>
      </c>
      <c r="U43" s="158">
        <f t="shared" si="14"/>
        <v>11</v>
      </c>
      <c r="V43" s="159">
        <f t="shared" si="15"/>
        <v>3.75</v>
      </c>
      <c r="W43" s="167">
        <f t="shared" si="16"/>
        <v>10.486486486486486</v>
      </c>
      <c r="X43" s="158">
        <v>2.054054054054054</v>
      </c>
      <c r="Y43" s="159">
        <v>8.18918918918919</v>
      </c>
      <c r="Z43" s="500">
        <v>3.79</v>
      </c>
      <c r="AA43" s="127">
        <v>1.1</v>
      </c>
      <c r="AB43" s="210">
        <v>7</v>
      </c>
    </row>
    <row r="44" spans="1:28" s="129" customFormat="1" ht="13.5" customHeight="1">
      <c r="A44" s="616"/>
      <c r="B44" s="459">
        <v>21</v>
      </c>
      <c r="C44" s="205">
        <v>25</v>
      </c>
      <c r="D44" s="118">
        <v>109</v>
      </c>
      <c r="E44" s="118">
        <v>38</v>
      </c>
      <c r="F44" s="118">
        <v>121</v>
      </c>
      <c r="G44" s="118">
        <v>28</v>
      </c>
      <c r="H44" s="118">
        <v>67</v>
      </c>
      <c r="I44" s="119">
        <v>22</v>
      </c>
      <c r="J44" s="419">
        <v>410</v>
      </c>
      <c r="K44" s="118">
        <v>58</v>
      </c>
      <c r="L44" s="119">
        <v>313</v>
      </c>
      <c r="M44" s="121">
        <v>11822</v>
      </c>
      <c r="N44" s="122">
        <v>3610</v>
      </c>
      <c r="O44" s="123">
        <v>21030</v>
      </c>
      <c r="P44" s="165">
        <f t="shared" si="9"/>
        <v>8.333333333333334</v>
      </c>
      <c r="Q44" s="158">
        <f t="shared" si="10"/>
        <v>18.166666666666668</v>
      </c>
      <c r="R44" s="158">
        <f t="shared" si="11"/>
        <v>7.6</v>
      </c>
      <c r="S44" s="158">
        <f t="shared" si="12"/>
        <v>11</v>
      </c>
      <c r="T44" s="158">
        <f t="shared" si="13"/>
        <v>7</v>
      </c>
      <c r="U44" s="158">
        <f t="shared" si="14"/>
        <v>16.75</v>
      </c>
      <c r="V44" s="159">
        <f t="shared" si="15"/>
        <v>5.5</v>
      </c>
      <c r="W44" s="167">
        <f t="shared" si="16"/>
        <v>11.08108108108108</v>
      </c>
      <c r="X44" s="158">
        <v>1.5675675675675675</v>
      </c>
      <c r="Y44" s="159">
        <v>8.45945945945946</v>
      </c>
      <c r="Z44" s="500">
        <v>3.75</v>
      </c>
      <c r="AA44" s="127">
        <v>1.14</v>
      </c>
      <c r="AB44" s="210">
        <v>6.63</v>
      </c>
    </row>
    <row r="45" spans="1:28" s="129" customFormat="1" ht="13.5" customHeight="1">
      <c r="A45" s="618">
        <v>6</v>
      </c>
      <c r="B45" s="453">
        <v>22</v>
      </c>
      <c r="C45" s="175">
        <v>26</v>
      </c>
      <c r="D45" s="176">
        <v>103</v>
      </c>
      <c r="E45" s="176">
        <v>41</v>
      </c>
      <c r="F45" s="176">
        <v>134</v>
      </c>
      <c r="G45" s="176">
        <v>28</v>
      </c>
      <c r="H45" s="176">
        <v>45</v>
      </c>
      <c r="I45" s="177">
        <v>19</v>
      </c>
      <c r="J45" s="428">
        <v>396</v>
      </c>
      <c r="K45" s="176">
        <v>78</v>
      </c>
      <c r="L45" s="177">
        <v>348</v>
      </c>
      <c r="M45" s="152">
        <v>11209</v>
      </c>
      <c r="N45" s="153">
        <v>4128</v>
      </c>
      <c r="O45" s="154">
        <v>20734</v>
      </c>
      <c r="P45" s="172">
        <f t="shared" si="9"/>
        <v>8.666666666666666</v>
      </c>
      <c r="Q45" s="173">
        <f t="shared" si="10"/>
        <v>17.166666666666668</v>
      </c>
      <c r="R45" s="173">
        <f t="shared" si="11"/>
        <v>8.2</v>
      </c>
      <c r="S45" s="173">
        <f t="shared" si="12"/>
        <v>12.181818181818182</v>
      </c>
      <c r="T45" s="173">
        <f t="shared" si="13"/>
        <v>7</v>
      </c>
      <c r="U45" s="173">
        <f t="shared" si="14"/>
        <v>11.25</v>
      </c>
      <c r="V45" s="174">
        <f t="shared" si="15"/>
        <v>4.75</v>
      </c>
      <c r="W45" s="178">
        <f t="shared" si="16"/>
        <v>10.702702702702704</v>
      </c>
      <c r="X45" s="173">
        <v>2.108108108108108</v>
      </c>
      <c r="Y45" s="179">
        <v>9.405405405405405</v>
      </c>
      <c r="Z45" s="502">
        <v>3.55</v>
      </c>
      <c r="AA45" s="156">
        <v>1.31</v>
      </c>
      <c r="AB45" s="250">
        <v>6.53</v>
      </c>
    </row>
    <row r="46" spans="1:28" s="129" customFormat="1" ht="13.5" customHeight="1">
      <c r="A46" s="616"/>
      <c r="B46" s="454">
        <v>23</v>
      </c>
      <c r="C46" s="117">
        <v>24</v>
      </c>
      <c r="D46" s="118">
        <v>94</v>
      </c>
      <c r="E46" s="118">
        <v>36</v>
      </c>
      <c r="F46" s="118">
        <v>146</v>
      </c>
      <c r="G46" s="118">
        <v>34</v>
      </c>
      <c r="H46" s="118">
        <v>21</v>
      </c>
      <c r="I46" s="119">
        <v>22</v>
      </c>
      <c r="J46" s="419">
        <v>377</v>
      </c>
      <c r="K46" s="118">
        <v>113</v>
      </c>
      <c r="L46" s="119">
        <v>329</v>
      </c>
      <c r="M46" s="121">
        <v>10401</v>
      </c>
      <c r="N46" s="122">
        <v>4893</v>
      </c>
      <c r="O46" s="123">
        <v>19341</v>
      </c>
      <c r="P46" s="165">
        <f t="shared" si="9"/>
        <v>8</v>
      </c>
      <c r="Q46" s="158">
        <f t="shared" si="10"/>
        <v>15.666666666666666</v>
      </c>
      <c r="R46" s="158">
        <f t="shared" si="11"/>
        <v>7.2</v>
      </c>
      <c r="S46" s="158">
        <f t="shared" si="12"/>
        <v>13.272727272727273</v>
      </c>
      <c r="T46" s="158">
        <f t="shared" si="13"/>
        <v>8.5</v>
      </c>
      <c r="U46" s="158">
        <f t="shared" si="14"/>
        <v>5.25</v>
      </c>
      <c r="V46" s="159">
        <f t="shared" si="15"/>
        <v>5.5</v>
      </c>
      <c r="W46" s="167">
        <f t="shared" si="16"/>
        <v>10.18918918918919</v>
      </c>
      <c r="X46" s="158">
        <v>3.054054054054054</v>
      </c>
      <c r="Y46" s="159">
        <v>8.891891891891891</v>
      </c>
      <c r="Z46" s="500">
        <v>3.3</v>
      </c>
      <c r="AA46" s="127">
        <v>1.55</v>
      </c>
      <c r="AB46" s="210">
        <v>6.1</v>
      </c>
    </row>
    <row r="47" spans="1:28" s="129" customFormat="1" ht="13.5" customHeight="1">
      <c r="A47" s="616"/>
      <c r="B47" s="454">
        <v>24</v>
      </c>
      <c r="C47" s="117">
        <v>33</v>
      </c>
      <c r="D47" s="118">
        <v>63</v>
      </c>
      <c r="E47" s="118">
        <v>23</v>
      </c>
      <c r="F47" s="118">
        <v>112</v>
      </c>
      <c r="G47" s="118">
        <v>24</v>
      </c>
      <c r="H47" s="118">
        <v>28</v>
      </c>
      <c r="I47" s="119">
        <v>16</v>
      </c>
      <c r="J47" s="419">
        <v>299</v>
      </c>
      <c r="K47" s="118">
        <v>122</v>
      </c>
      <c r="L47" s="119">
        <v>346</v>
      </c>
      <c r="M47" s="121">
        <v>10199</v>
      </c>
      <c r="N47" s="122">
        <v>5424</v>
      </c>
      <c r="O47" s="123">
        <v>17376</v>
      </c>
      <c r="P47" s="165">
        <f t="shared" si="9"/>
        <v>11</v>
      </c>
      <c r="Q47" s="158">
        <f t="shared" si="10"/>
        <v>10.5</v>
      </c>
      <c r="R47" s="158">
        <f t="shared" si="11"/>
        <v>4.6</v>
      </c>
      <c r="S47" s="158">
        <f t="shared" si="12"/>
        <v>10.181818181818182</v>
      </c>
      <c r="T47" s="158">
        <f t="shared" si="13"/>
        <v>6</v>
      </c>
      <c r="U47" s="158">
        <f t="shared" si="14"/>
        <v>7</v>
      </c>
      <c r="V47" s="159">
        <f t="shared" si="15"/>
        <v>4</v>
      </c>
      <c r="W47" s="167">
        <f t="shared" si="16"/>
        <v>8.08108108108108</v>
      </c>
      <c r="X47" s="158">
        <v>3.2972972972972974</v>
      </c>
      <c r="Y47" s="159">
        <v>9.35135135135135</v>
      </c>
      <c r="Z47" s="500">
        <v>3.23</v>
      </c>
      <c r="AA47" s="127">
        <v>1.72</v>
      </c>
      <c r="AB47" s="210">
        <v>5.49</v>
      </c>
    </row>
    <row r="48" spans="1:28" s="129" customFormat="1" ht="13.5" customHeight="1">
      <c r="A48" s="617"/>
      <c r="B48" s="456">
        <v>25</v>
      </c>
      <c r="C48" s="132">
        <v>11</v>
      </c>
      <c r="D48" s="133">
        <v>89</v>
      </c>
      <c r="E48" s="133">
        <v>25</v>
      </c>
      <c r="F48" s="133">
        <v>118</v>
      </c>
      <c r="G48" s="133">
        <v>35</v>
      </c>
      <c r="H48" s="133">
        <v>19</v>
      </c>
      <c r="I48" s="134">
        <v>18</v>
      </c>
      <c r="J48" s="422">
        <v>315</v>
      </c>
      <c r="K48" s="133">
        <v>115</v>
      </c>
      <c r="L48" s="134">
        <v>332</v>
      </c>
      <c r="M48" s="135">
        <v>9818</v>
      </c>
      <c r="N48" s="136">
        <v>5837</v>
      </c>
      <c r="O48" s="137">
        <v>17123</v>
      </c>
      <c r="P48" s="169">
        <f t="shared" si="9"/>
        <v>3.6666666666666665</v>
      </c>
      <c r="Q48" s="161">
        <f t="shared" si="10"/>
        <v>14.833333333333334</v>
      </c>
      <c r="R48" s="161">
        <f t="shared" si="11"/>
        <v>5</v>
      </c>
      <c r="S48" s="161">
        <f t="shared" si="12"/>
        <v>10.727272727272727</v>
      </c>
      <c r="T48" s="161">
        <f t="shared" si="13"/>
        <v>8.75</v>
      </c>
      <c r="U48" s="161">
        <f t="shared" si="14"/>
        <v>4.75</v>
      </c>
      <c r="V48" s="162">
        <f t="shared" si="15"/>
        <v>4.5</v>
      </c>
      <c r="W48" s="171">
        <f t="shared" si="16"/>
        <v>8.513513513513514</v>
      </c>
      <c r="X48" s="161">
        <v>3.108108108108108</v>
      </c>
      <c r="Y48" s="162">
        <v>8.972972972972974</v>
      </c>
      <c r="Z48" s="501">
        <v>3.11</v>
      </c>
      <c r="AA48" s="140">
        <v>1.85</v>
      </c>
      <c r="AB48" s="212">
        <v>5.4</v>
      </c>
    </row>
    <row r="49" spans="1:28" s="129" customFormat="1" ht="13.5" customHeight="1">
      <c r="A49" s="618">
        <v>7</v>
      </c>
      <c r="B49" s="453">
        <v>26</v>
      </c>
      <c r="C49" s="175">
        <v>13</v>
      </c>
      <c r="D49" s="176">
        <v>99</v>
      </c>
      <c r="E49" s="176">
        <v>22</v>
      </c>
      <c r="F49" s="176">
        <v>97</v>
      </c>
      <c r="G49" s="176">
        <v>32</v>
      </c>
      <c r="H49" s="176">
        <v>12</v>
      </c>
      <c r="I49" s="177">
        <v>10</v>
      </c>
      <c r="J49" s="428">
        <v>285</v>
      </c>
      <c r="K49" s="176">
        <v>117</v>
      </c>
      <c r="L49" s="177">
        <v>318</v>
      </c>
      <c r="M49" s="152">
        <v>9938</v>
      </c>
      <c r="N49" s="153">
        <v>6368</v>
      </c>
      <c r="O49" s="154">
        <v>15317</v>
      </c>
      <c r="P49" s="172">
        <f t="shared" si="9"/>
        <v>4.333333333333333</v>
      </c>
      <c r="Q49" s="173">
        <f t="shared" si="10"/>
        <v>16.5</v>
      </c>
      <c r="R49" s="173">
        <f t="shared" si="11"/>
        <v>4.4</v>
      </c>
      <c r="S49" s="173">
        <f t="shared" si="12"/>
        <v>8.818181818181818</v>
      </c>
      <c r="T49" s="173">
        <f t="shared" si="13"/>
        <v>8</v>
      </c>
      <c r="U49" s="173">
        <f t="shared" si="14"/>
        <v>3</v>
      </c>
      <c r="V49" s="174">
        <f t="shared" si="15"/>
        <v>2.5</v>
      </c>
      <c r="W49" s="178">
        <f t="shared" si="16"/>
        <v>7.702702702702703</v>
      </c>
      <c r="X49" s="173">
        <v>3.1621621621621623</v>
      </c>
      <c r="Y49" s="179">
        <v>8.594594594594595</v>
      </c>
      <c r="Z49" s="502">
        <v>3.14</v>
      </c>
      <c r="AA49" s="156">
        <v>2.01</v>
      </c>
      <c r="AB49" s="250">
        <v>4.83</v>
      </c>
    </row>
    <row r="50" spans="1:28" s="129" customFormat="1" ht="13.5" customHeight="1">
      <c r="A50" s="616"/>
      <c r="B50" s="454">
        <v>27</v>
      </c>
      <c r="C50" s="117">
        <v>17</v>
      </c>
      <c r="D50" s="118">
        <v>92</v>
      </c>
      <c r="E50" s="118">
        <v>16</v>
      </c>
      <c r="F50" s="118">
        <v>84</v>
      </c>
      <c r="G50" s="118">
        <v>22</v>
      </c>
      <c r="H50" s="118">
        <v>16</v>
      </c>
      <c r="I50" s="119">
        <v>4</v>
      </c>
      <c r="J50" s="419">
        <v>251</v>
      </c>
      <c r="K50" s="118">
        <v>118</v>
      </c>
      <c r="L50" s="119">
        <v>297</v>
      </c>
      <c r="M50" s="121">
        <v>9593</v>
      </c>
      <c r="N50" s="122">
        <v>6547</v>
      </c>
      <c r="O50" s="123">
        <v>14848</v>
      </c>
      <c r="P50" s="165">
        <f t="shared" si="9"/>
        <v>5.666666666666667</v>
      </c>
      <c r="Q50" s="158">
        <f t="shared" si="10"/>
        <v>15.333333333333334</v>
      </c>
      <c r="R50" s="158">
        <f t="shared" si="11"/>
        <v>3.2</v>
      </c>
      <c r="S50" s="158">
        <f t="shared" si="12"/>
        <v>7.636363636363637</v>
      </c>
      <c r="T50" s="158">
        <f t="shared" si="13"/>
        <v>5.5</v>
      </c>
      <c r="U50" s="158">
        <f t="shared" si="14"/>
        <v>4</v>
      </c>
      <c r="V50" s="168">
        <f t="shared" si="15"/>
        <v>1</v>
      </c>
      <c r="W50" s="167">
        <f t="shared" si="16"/>
        <v>6.783783783783784</v>
      </c>
      <c r="X50" s="158">
        <v>3.189189189189189</v>
      </c>
      <c r="Y50" s="159">
        <v>8.027027027027026</v>
      </c>
      <c r="Z50" s="500">
        <v>3.04</v>
      </c>
      <c r="AA50" s="127">
        <v>2.07</v>
      </c>
      <c r="AB50" s="210">
        <v>4.68</v>
      </c>
    </row>
    <row r="51" spans="1:28" s="129" customFormat="1" ht="13.5" customHeight="1">
      <c r="A51" s="616"/>
      <c r="B51" s="454">
        <v>28</v>
      </c>
      <c r="C51" s="117">
        <v>8</v>
      </c>
      <c r="D51" s="118">
        <v>71</v>
      </c>
      <c r="E51" s="118">
        <v>7</v>
      </c>
      <c r="F51" s="118">
        <v>82</v>
      </c>
      <c r="G51" s="118">
        <v>4</v>
      </c>
      <c r="H51" s="118">
        <v>12</v>
      </c>
      <c r="I51" s="119">
        <v>2</v>
      </c>
      <c r="J51" s="419">
        <v>186</v>
      </c>
      <c r="K51" s="118">
        <v>127</v>
      </c>
      <c r="L51" s="119">
        <v>273</v>
      </c>
      <c r="M51" s="121">
        <v>9166</v>
      </c>
      <c r="N51" s="122">
        <v>6870</v>
      </c>
      <c r="O51" s="123">
        <v>13699</v>
      </c>
      <c r="P51" s="165">
        <f t="shared" si="9"/>
        <v>2.6666666666666665</v>
      </c>
      <c r="Q51" s="158">
        <f t="shared" si="10"/>
        <v>11.833333333333334</v>
      </c>
      <c r="R51" s="158">
        <f t="shared" si="11"/>
        <v>1.4</v>
      </c>
      <c r="S51" s="158">
        <f t="shared" si="12"/>
        <v>7.454545454545454</v>
      </c>
      <c r="T51" s="158">
        <f t="shared" si="13"/>
        <v>1</v>
      </c>
      <c r="U51" s="158">
        <f t="shared" si="14"/>
        <v>3</v>
      </c>
      <c r="V51" s="168">
        <f t="shared" si="15"/>
        <v>0.5</v>
      </c>
      <c r="W51" s="167">
        <f t="shared" si="16"/>
        <v>5.027027027027027</v>
      </c>
      <c r="X51" s="158">
        <v>3.4324324324324325</v>
      </c>
      <c r="Y51" s="159">
        <v>7.378378378378378</v>
      </c>
      <c r="Z51" s="500">
        <v>2.9</v>
      </c>
      <c r="AA51" s="127">
        <v>2.17</v>
      </c>
      <c r="AB51" s="210">
        <v>4.33</v>
      </c>
    </row>
    <row r="52" spans="1:28" s="129" customFormat="1" ht="13.5" customHeight="1">
      <c r="A52" s="616"/>
      <c r="B52" s="454">
        <v>29</v>
      </c>
      <c r="C52" s="117">
        <v>17</v>
      </c>
      <c r="D52" s="118">
        <v>36</v>
      </c>
      <c r="E52" s="118">
        <v>6</v>
      </c>
      <c r="F52" s="118">
        <v>52</v>
      </c>
      <c r="G52" s="118">
        <v>7</v>
      </c>
      <c r="H52" s="118">
        <v>3</v>
      </c>
      <c r="I52" s="119">
        <v>6</v>
      </c>
      <c r="J52" s="419">
        <v>127</v>
      </c>
      <c r="K52" s="118">
        <v>130</v>
      </c>
      <c r="L52" s="119">
        <v>201</v>
      </c>
      <c r="M52" s="121">
        <v>6558</v>
      </c>
      <c r="N52" s="122">
        <v>7152</v>
      </c>
      <c r="O52" s="123">
        <v>10705</v>
      </c>
      <c r="P52" s="165">
        <f t="shared" si="9"/>
        <v>5.666666666666667</v>
      </c>
      <c r="Q52" s="158">
        <f t="shared" si="10"/>
        <v>6</v>
      </c>
      <c r="R52" s="158">
        <f t="shared" si="11"/>
        <v>1.2</v>
      </c>
      <c r="S52" s="158">
        <f t="shared" si="12"/>
        <v>4.7272727272727275</v>
      </c>
      <c r="T52" s="158">
        <f t="shared" si="13"/>
        <v>1.75</v>
      </c>
      <c r="U52" s="158">
        <f t="shared" si="14"/>
        <v>0.75</v>
      </c>
      <c r="V52" s="168">
        <f t="shared" si="15"/>
        <v>1.5</v>
      </c>
      <c r="W52" s="167">
        <f t="shared" si="16"/>
        <v>3.4324324324324325</v>
      </c>
      <c r="X52" s="158">
        <v>3.5135135135135136</v>
      </c>
      <c r="Y52" s="159">
        <v>5.4324324324324325</v>
      </c>
      <c r="Z52" s="500">
        <v>2.07</v>
      </c>
      <c r="AA52" s="127">
        <v>2.26</v>
      </c>
      <c r="AB52" s="210">
        <v>3.38</v>
      </c>
    </row>
    <row r="53" spans="1:28" s="129" customFormat="1" ht="13.5" customHeight="1">
      <c r="A53" s="617"/>
      <c r="B53" s="455">
        <v>30</v>
      </c>
      <c r="C53" s="132">
        <v>26</v>
      </c>
      <c r="D53" s="133">
        <v>64</v>
      </c>
      <c r="E53" s="133">
        <v>5</v>
      </c>
      <c r="F53" s="133">
        <v>80</v>
      </c>
      <c r="G53" s="133">
        <v>9</v>
      </c>
      <c r="H53" s="133">
        <v>4</v>
      </c>
      <c r="I53" s="134">
        <v>2</v>
      </c>
      <c r="J53" s="422">
        <v>190</v>
      </c>
      <c r="K53" s="133">
        <v>94</v>
      </c>
      <c r="L53" s="134">
        <v>222</v>
      </c>
      <c r="M53" s="135">
        <v>7648</v>
      </c>
      <c r="N53" s="136">
        <v>5485</v>
      </c>
      <c r="O53" s="137">
        <v>10828</v>
      </c>
      <c r="P53" s="169">
        <f t="shared" si="9"/>
        <v>8.666666666666666</v>
      </c>
      <c r="Q53" s="161">
        <f t="shared" si="10"/>
        <v>10.666666666666666</v>
      </c>
      <c r="R53" s="161">
        <f t="shared" si="11"/>
        <v>1</v>
      </c>
      <c r="S53" s="161">
        <f t="shared" si="12"/>
        <v>7.2727272727272725</v>
      </c>
      <c r="T53" s="161">
        <f t="shared" si="13"/>
        <v>2.25</v>
      </c>
      <c r="U53" s="161">
        <f t="shared" si="14"/>
        <v>1</v>
      </c>
      <c r="V53" s="170">
        <f t="shared" si="15"/>
        <v>0.5</v>
      </c>
      <c r="W53" s="171">
        <f t="shared" si="16"/>
        <v>5.135135135135135</v>
      </c>
      <c r="X53" s="161">
        <v>2.5405405405405403</v>
      </c>
      <c r="Y53" s="162">
        <v>6</v>
      </c>
      <c r="Z53" s="501">
        <v>2.42</v>
      </c>
      <c r="AA53" s="140">
        <v>1.74</v>
      </c>
      <c r="AB53" s="212">
        <v>3.42</v>
      </c>
    </row>
    <row r="54" spans="1:28" s="129" customFormat="1" ht="13.5" customHeight="1">
      <c r="A54" s="616">
        <v>8</v>
      </c>
      <c r="B54" s="454">
        <v>31</v>
      </c>
      <c r="C54" s="117">
        <v>8</v>
      </c>
      <c r="D54" s="118">
        <v>150</v>
      </c>
      <c r="E54" s="118">
        <v>1</v>
      </c>
      <c r="F54" s="118">
        <v>73</v>
      </c>
      <c r="G54" s="118">
        <v>12</v>
      </c>
      <c r="H54" s="118">
        <v>2</v>
      </c>
      <c r="I54" s="119">
        <v>0</v>
      </c>
      <c r="J54" s="419">
        <v>246</v>
      </c>
      <c r="K54" s="118">
        <v>103</v>
      </c>
      <c r="L54" s="118">
        <v>193</v>
      </c>
      <c r="M54" s="121">
        <v>7354</v>
      </c>
      <c r="N54" s="122">
        <v>6720</v>
      </c>
      <c r="O54" s="123">
        <v>10189</v>
      </c>
      <c r="P54" s="165">
        <f t="shared" si="9"/>
        <v>2.6666666666666665</v>
      </c>
      <c r="Q54" s="158">
        <f t="shared" si="10"/>
        <v>25</v>
      </c>
      <c r="R54" s="158">
        <f t="shared" si="11"/>
        <v>0.2</v>
      </c>
      <c r="S54" s="158">
        <f t="shared" si="12"/>
        <v>6.636363636363637</v>
      </c>
      <c r="T54" s="158">
        <f t="shared" si="13"/>
        <v>3</v>
      </c>
      <c r="U54" s="158">
        <f t="shared" si="14"/>
        <v>0.5</v>
      </c>
      <c r="V54" s="159">
        <f t="shared" si="15"/>
        <v>0</v>
      </c>
      <c r="W54" s="167">
        <f t="shared" si="16"/>
        <v>6.648648648648648</v>
      </c>
      <c r="X54" s="158">
        <v>2.7837837837837838</v>
      </c>
      <c r="Y54" s="159">
        <v>5.216216216216216</v>
      </c>
      <c r="Z54" s="500">
        <v>2.36</v>
      </c>
      <c r="AA54" s="206">
        <v>2.13</v>
      </c>
      <c r="AB54" s="207">
        <v>3.22</v>
      </c>
    </row>
    <row r="55" spans="1:28" s="129" customFormat="1" ht="13.5" customHeight="1">
      <c r="A55" s="616"/>
      <c r="B55" s="459">
        <v>32</v>
      </c>
      <c r="C55" s="117">
        <v>12</v>
      </c>
      <c r="D55" s="118">
        <v>54</v>
      </c>
      <c r="E55" s="118">
        <v>5</v>
      </c>
      <c r="F55" s="118">
        <v>24</v>
      </c>
      <c r="G55" s="118">
        <v>11</v>
      </c>
      <c r="H55" s="118">
        <v>9</v>
      </c>
      <c r="I55" s="119">
        <v>6</v>
      </c>
      <c r="J55" s="419">
        <v>121</v>
      </c>
      <c r="K55" s="118">
        <v>87</v>
      </c>
      <c r="L55" s="118">
        <v>177</v>
      </c>
      <c r="M55" s="121">
        <v>4561</v>
      </c>
      <c r="N55" s="122">
        <v>5578</v>
      </c>
      <c r="O55" s="123">
        <v>9884</v>
      </c>
      <c r="P55" s="165">
        <f t="shared" si="9"/>
        <v>4</v>
      </c>
      <c r="Q55" s="158">
        <f>D55/6</f>
        <v>9</v>
      </c>
      <c r="R55" s="158">
        <f t="shared" si="11"/>
        <v>1</v>
      </c>
      <c r="S55" s="158">
        <f t="shared" si="12"/>
        <v>2.1818181818181817</v>
      </c>
      <c r="T55" s="158">
        <f t="shared" si="13"/>
        <v>2.75</v>
      </c>
      <c r="U55" s="158">
        <f t="shared" si="14"/>
        <v>2.25</v>
      </c>
      <c r="V55" s="159">
        <f t="shared" si="15"/>
        <v>1.5</v>
      </c>
      <c r="W55" s="167">
        <f>J55/37</f>
        <v>3.27027027027027</v>
      </c>
      <c r="X55" s="158">
        <v>2.3513513513513513</v>
      </c>
      <c r="Y55" s="159">
        <v>4.783783783783784</v>
      </c>
      <c r="Z55" s="500">
        <v>1.48</v>
      </c>
      <c r="AA55" s="206">
        <v>1.79</v>
      </c>
      <c r="AB55" s="207">
        <v>3.19</v>
      </c>
    </row>
    <row r="56" spans="1:28" s="129" customFormat="1" ht="13.5" customHeight="1">
      <c r="A56" s="616"/>
      <c r="B56" s="454">
        <v>33</v>
      </c>
      <c r="C56" s="117">
        <v>11</v>
      </c>
      <c r="D56" s="118">
        <v>29</v>
      </c>
      <c r="E56" s="118">
        <v>5</v>
      </c>
      <c r="F56" s="118">
        <v>57</v>
      </c>
      <c r="G56" s="118">
        <v>3</v>
      </c>
      <c r="H56" s="118">
        <v>12</v>
      </c>
      <c r="I56" s="119">
        <v>4</v>
      </c>
      <c r="J56" s="419">
        <v>121</v>
      </c>
      <c r="K56" s="118">
        <v>73</v>
      </c>
      <c r="L56" s="118">
        <v>90</v>
      </c>
      <c r="M56" s="121">
        <v>6070</v>
      </c>
      <c r="N56" s="122">
        <v>3337</v>
      </c>
      <c r="O56" s="123">
        <v>5760</v>
      </c>
      <c r="P56" s="165">
        <f t="shared" si="9"/>
        <v>3.6666666666666665</v>
      </c>
      <c r="Q56" s="158">
        <f t="shared" si="10"/>
        <v>4.833333333333333</v>
      </c>
      <c r="R56" s="158">
        <f t="shared" si="11"/>
        <v>1</v>
      </c>
      <c r="S56" s="158">
        <f t="shared" si="12"/>
        <v>5.181818181818182</v>
      </c>
      <c r="T56" s="158">
        <f t="shared" si="13"/>
        <v>0.75</v>
      </c>
      <c r="U56" s="158">
        <f t="shared" si="14"/>
        <v>3</v>
      </c>
      <c r="V56" s="159">
        <f t="shared" si="15"/>
        <v>1</v>
      </c>
      <c r="W56" s="167">
        <f t="shared" si="16"/>
        <v>3.27027027027027</v>
      </c>
      <c r="X56" s="158">
        <v>1.972972972972973</v>
      </c>
      <c r="Y56" s="159">
        <v>2.4324324324324325</v>
      </c>
      <c r="Z56" s="500">
        <v>1.94</v>
      </c>
      <c r="AA56" s="206">
        <v>1.1</v>
      </c>
      <c r="AB56" s="207">
        <v>1.91</v>
      </c>
    </row>
    <row r="57" spans="1:28" s="129" customFormat="1" ht="13.5" customHeight="1">
      <c r="A57" s="616"/>
      <c r="B57" s="454">
        <v>34</v>
      </c>
      <c r="C57" s="117">
        <v>17</v>
      </c>
      <c r="D57" s="118">
        <v>31</v>
      </c>
      <c r="E57" s="118">
        <v>0</v>
      </c>
      <c r="F57" s="118">
        <v>54</v>
      </c>
      <c r="G57" s="118">
        <v>0</v>
      </c>
      <c r="H57" s="118">
        <v>13</v>
      </c>
      <c r="I57" s="119">
        <v>1</v>
      </c>
      <c r="J57" s="419">
        <v>116</v>
      </c>
      <c r="K57" s="118">
        <v>88</v>
      </c>
      <c r="L57" s="118">
        <v>177</v>
      </c>
      <c r="M57" s="121">
        <v>6528</v>
      </c>
      <c r="N57" s="122">
        <v>5696</v>
      </c>
      <c r="O57" s="123">
        <v>9331</v>
      </c>
      <c r="P57" s="165">
        <f t="shared" si="9"/>
        <v>5.666666666666667</v>
      </c>
      <c r="Q57" s="158">
        <f t="shared" si="10"/>
        <v>5.166666666666667</v>
      </c>
      <c r="R57" s="158">
        <f t="shared" si="11"/>
        <v>0</v>
      </c>
      <c r="S57" s="158">
        <f t="shared" si="12"/>
        <v>4.909090909090909</v>
      </c>
      <c r="T57" s="158">
        <f t="shared" si="13"/>
        <v>0</v>
      </c>
      <c r="U57" s="158">
        <f t="shared" si="14"/>
        <v>3.25</v>
      </c>
      <c r="V57" s="159">
        <f t="shared" si="15"/>
        <v>0.25</v>
      </c>
      <c r="W57" s="167">
        <f t="shared" si="16"/>
        <v>3.135135135135135</v>
      </c>
      <c r="X57" s="158">
        <v>2.3783783783783785</v>
      </c>
      <c r="Y57" s="159">
        <v>4.783783783783784</v>
      </c>
      <c r="Z57" s="500">
        <v>2.07</v>
      </c>
      <c r="AA57" s="206">
        <v>1.81</v>
      </c>
      <c r="AB57" s="207">
        <v>2.97</v>
      </c>
    </row>
    <row r="58" spans="1:28" s="129" customFormat="1" ht="13.5" customHeight="1">
      <c r="A58" s="635"/>
      <c r="B58" s="460">
        <v>35</v>
      </c>
      <c r="C58" s="132">
        <v>9</v>
      </c>
      <c r="D58" s="133">
        <v>46</v>
      </c>
      <c r="E58" s="133">
        <v>6</v>
      </c>
      <c r="F58" s="133">
        <v>62</v>
      </c>
      <c r="G58" s="133">
        <v>6</v>
      </c>
      <c r="H58" s="133">
        <v>4</v>
      </c>
      <c r="I58" s="134">
        <v>0</v>
      </c>
      <c r="J58" s="422">
        <v>133</v>
      </c>
      <c r="K58" s="133">
        <v>103</v>
      </c>
      <c r="L58" s="133">
        <v>198</v>
      </c>
      <c r="M58" s="135">
        <v>6903</v>
      </c>
      <c r="N58" s="136">
        <v>5727</v>
      </c>
      <c r="O58" s="137">
        <v>9755</v>
      </c>
      <c r="P58" s="169">
        <f t="shared" si="9"/>
        <v>3</v>
      </c>
      <c r="Q58" s="161">
        <f t="shared" si="10"/>
        <v>7.666666666666667</v>
      </c>
      <c r="R58" s="161">
        <f t="shared" si="11"/>
        <v>1.2</v>
      </c>
      <c r="S58" s="161">
        <f t="shared" si="12"/>
        <v>5.636363636363637</v>
      </c>
      <c r="T58" s="161">
        <f t="shared" si="13"/>
        <v>1.5</v>
      </c>
      <c r="U58" s="161">
        <f t="shared" si="14"/>
        <v>1</v>
      </c>
      <c r="V58" s="162">
        <f t="shared" si="15"/>
        <v>0</v>
      </c>
      <c r="W58" s="171">
        <f t="shared" si="16"/>
        <v>3.5945945945945947</v>
      </c>
      <c r="X58" s="161">
        <v>2.7837837837837838</v>
      </c>
      <c r="Y58" s="162">
        <v>5.351351351351352</v>
      </c>
      <c r="Z58" s="501">
        <v>2.19</v>
      </c>
      <c r="AA58" s="208">
        <v>1.81</v>
      </c>
      <c r="AB58" s="209">
        <v>3.09</v>
      </c>
    </row>
    <row r="59" spans="1:28" s="129" customFormat="1" ht="15.75" customHeight="1">
      <c r="A59" s="622" t="s">
        <v>20</v>
      </c>
      <c r="B59" s="623"/>
      <c r="C59" s="187">
        <f aca="true" t="shared" si="17" ref="C59:M59">SUM(C6:C58)</f>
        <v>637</v>
      </c>
      <c r="D59" s="188">
        <f t="shared" si="17"/>
        <v>2333</v>
      </c>
      <c r="E59" s="188">
        <f t="shared" si="17"/>
        <v>1089</v>
      </c>
      <c r="F59" s="188">
        <f t="shared" si="17"/>
        <v>3887</v>
      </c>
      <c r="G59" s="188">
        <f t="shared" si="17"/>
        <v>636</v>
      </c>
      <c r="H59" s="188">
        <f t="shared" si="17"/>
        <v>1058</v>
      </c>
      <c r="I59" s="189">
        <f t="shared" si="17"/>
        <v>653</v>
      </c>
      <c r="J59" s="7">
        <f t="shared" si="17"/>
        <v>10293</v>
      </c>
      <c r="K59" s="188">
        <v>9314</v>
      </c>
      <c r="L59" s="189">
        <v>14300</v>
      </c>
      <c r="M59" s="429">
        <f t="shared" si="17"/>
        <v>428213</v>
      </c>
      <c r="N59" s="8">
        <v>530483</v>
      </c>
      <c r="O59" s="46">
        <v>875157</v>
      </c>
      <c r="P59" s="235">
        <f>C59/3</f>
        <v>212.33333333333334</v>
      </c>
      <c r="Q59" s="10">
        <f>D59/6</f>
        <v>388.8333333333333</v>
      </c>
      <c r="R59" s="10">
        <f>E59/5</f>
        <v>217.8</v>
      </c>
      <c r="S59" s="10">
        <f>F59/11</f>
        <v>353.3636363636364</v>
      </c>
      <c r="T59" s="10">
        <f>G59/4</f>
        <v>159</v>
      </c>
      <c r="U59" s="10">
        <f>H59/4</f>
        <v>264.5</v>
      </c>
      <c r="V59" s="44">
        <f>I59/4</f>
        <v>163.25</v>
      </c>
      <c r="W59" s="433">
        <f>SUM(W6:W58)</f>
        <v>278.304054054054</v>
      </c>
      <c r="X59" s="10">
        <v>251.96321321321324</v>
      </c>
      <c r="Y59" s="44">
        <v>388.15315315315314</v>
      </c>
      <c r="Z59" s="431">
        <f>SUM(Z6:Z58)</f>
        <v>135.72</v>
      </c>
      <c r="AA59" s="10">
        <v>167.75999999999996</v>
      </c>
      <c r="AB59" s="11">
        <v>276.95000000000016</v>
      </c>
    </row>
    <row r="61" spans="11:27" ht="14.25">
      <c r="K61" s="101"/>
      <c r="L61" s="10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1:27" ht="14.25">
      <c r="K62" s="101"/>
      <c r="L62" s="10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97"/>
    </row>
  </sheetData>
  <sheetProtection/>
  <mergeCells count="33">
    <mergeCell ref="A54:A58"/>
    <mergeCell ref="A28:A31"/>
    <mergeCell ref="A32:A35"/>
    <mergeCell ref="A36:A40"/>
    <mergeCell ref="A41:A44"/>
    <mergeCell ref="A45:A48"/>
    <mergeCell ref="A49:A53"/>
    <mergeCell ref="A10:A14"/>
    <mergeCell ref="A15:A18"/>
    <mergeCell ref="A19:A23"/>
    <mergeCell ref="A24:A27"/>
    <mergeCell ref="Z3:AB3"/>
    <mergeCell ref="M3:O3"/>
    <mergeCell ref="AA4:AA5"/>
    <mergeCell ref="AB4:AB5"/>
    <mergeCell ref="Z4:Z5"/>
    <mergeCell ref="Y4:Y5"/>
    <mergeCell ref="P2:AB2"/>
    <mergeCell ref="C2:O2"/>
    <mergeCell ref="C3:I3"/>
    <mergeCell ref="J3:L3"/>
    <mergeCell ref="P3:V3"/>
    <mergeCell ref="W3:Y3"/>
    <mergeCell ref="A59:B59"/>
    <mergeCell ref="A6:A9"/>
    <mergeCell ref="J4:J5"/>
    <mergeCell ref="K4:K5"/>
    <mergeCell ref="L4:L5"/>
    <mergeCell ref="X4:X5"/>
    <mergeCell ref="M4:M5"/>
    <mergeCell ref="N4:N5"/>
    <mergeCell ref="O4:O5"/>
    <mergeCell ref="W4:W5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6" r:id="rId1"/>
  <ignoredErrors>
    <ignoredError sqref="S29:W2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showGridLines="0" showZeros="0" zoomScalePageLayoutView="0" workbookViewId="0" topLeftCell="A1">
      <pane xSplit="2" ySplit="5" topLeftCell="C6" activePane="bottomRight" state="frozen"/>
      <selection pane="topLeft" activeCell="M67" sqref="M67"/>
      <selection pane="topRight" activeCell="M67" sqref="M67"/>
      <selection pane="bottomLeft" activeCell="M67" sqref="M67"/>
      <selection pane="bottomRight" activeCell="A1" sqref="A1"/>
    </sheetView>
  </sheetViews>
  <sheetFormatPr defaultColWidth="9.00390625" defaultRowHeight="13.5"/>
  <cols>
    <col min="1" max="1" width="3.625" style="195" customWidth="1"/>
    <col min="2" max="2" width="4.625" style="56" customWidth="1"/>
    <col min="3" max="9" width="6.75390625" style="196" customWidth="1"/>
    <col min="10" max="10" width="7.375" style="5" customWidth="1"/>
    <col min="11" max="12" width="7.375" style="196" customWidth="1"/>
    <col min="13" max="15" width="9.875" style="5" customWidth="1"/>
    <col min="16" max="22" width="7.75390625" style="5" customWidth="1"/>
    <col min="23" max="26" width="7.875" style="5" customWidth="1"/>
    <col min="27" max="28" width="7.875" style="196" customWidth="1"/>
    <col min="29" max="16384" width="9.00390625" style="195" customWidth="1"/>
  </cols>
  <sheetData>
    <row r="1" spans="1:28" s="102" customFormat="1" ht="24.75" customHeight="1">
      <c r="A1" s="100" t="s">
        <v>70</v>
      </c>
      <c r="B1" s="252"/>
      <c r="C1" s="101"/>
      <c r="D1" s="101"/>
      <c r="E1" s="101"/>
      <c r="F1" s="101"/>
      <c r="G1" s="101"/>
      <c r="H1" s="101"/>
      <c r="I1" s="101"/>
      <c r="J1" s="1"/>
      <c r="K1" s="101"/>
      <c r="L1" s="10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01"/>
      <c r="AB1" s="101"/>
    </row>
    <row r="2" spans="1:28" s="104" customFormat="1" ht="18" customHeight="1">
      <c r="A2" s="103"/>
      <c r="B2" s="467"/>
      <c r="C2" s="639" t="s">
        <v>16</v>
      </c>
      <c r="D2" s="659"/>
      <c r="E2" s="659"/>
      <c r="F2" s="659"/>
      <c r="G2" s="659"/>
      <c r="H2" s="659"/>
      <c r="I2" s="659"/>
      <c r="J2" s="676"/>
      <c r="K2" s="659"/>
      <c r="L2" s="659"/>
      <c r="M2" s="659"/>
      <c r="N2" s="659"/>
      <c r="O2" s="661"/>
      <c r="P2" s="636" t="s">
        <v>46</v>
      </c>
      <c r="Q2" s="659"/>
      <c r="R2" s="659"/>
      <c r="S2" s="659"/>
      <c r="T2" s="659"/>
      <c r="U2" s="659"/>
      <c r="V2" s="659"/>
      <c r="W2" s="676"/>
      <c r="X2" s="659"/>
      <c r="Y2" s="659"/>
      <c r="Z2" s="659"/>
      <c r="AA2" s="659"/>
      <c r="AB2" s="660"/>
    </row>
    <row r="3" spans="1:28" s="104" customFormat="1" ht="18" customHeight="1">
      <c r="A3" s="105"/>
      <c r="B3" s="468"/>
      <c r="C3" s="640" t="str">
        <f>'（参考）インフルエンザ【2021年】'!C3:I3</f>
        <v>2021年　保健所別</v>
      </c>
      <c r="D3" s="641"/>
      <c r="E3" s="641"/>
      <c r="F3" s="641"/>
      <c r="G3" s="641"/>
      <c r="H3" s="641"/>
      <c r="I3" s="662"/>
      <c r="J3" s="642" t="s">
        <v>13</v>
      </c>
      <c r="K3" s="663"/>
      <c r="L3" s="664"/>
      <c r="M3" s="647" t="s">
        <v>19</v>
      </c>
      <c r="N3" s="648"/>
      <c r="O3" s="668"/>
      <c r="P3" s="665" t="str">
        <f>'（参考）インフルエンザ【2021年】'!P3:V3</f>
        <v>2021年　保健所別</v>
      </c>
      <c r="Q3" s="666"/>
      <c r="R3" s="666"/>
      <c r="S3" s="666"/>
      <c r="T3" s="666"/>
      <c r="U3" s="666"/>
      <c r="V3" s="667"/>
      <c r="W3" s="652" t="s">
        <v>17</v>
      </c>
      <c r="X3" s="653"/>
      <c r="Y3" s="654"/>
      <c r="Z3" s="652" t="s">
        <v>18</v>
      </c>
      <c r="AA3" s="653"/>
      <c r="AB3" s="654"/>
    </row>
    <row r="4" spans="1:28" s="104" customFormat="1" ht="6.75" customHeight="1">
      <c r="A4" s="255"/>
      <c r="B4" s="256"/>
      <c r="C4" s="106"/>
      <c r="D4" s="107"/>
      <c r="E4" s="107"/>
      <c r="F4" s="107"/>
      <c r="G4" s="107"/>
      <c r="H4" s="107"/>
      <c r="I4" s="108"/>
      <c r="J4" s="626">
        <f>'（参考）インフルエンザ【2021年】'!J4:J5</f>
        <v>2021</v>
      </c>
      <c r="K4" s="630">
        <f>'（参考）インフルエンザ【2021年】'!K4:K5</f>
        <v>2020</v>
      </c>
      <c r="L4" s="624">
        <f>'（参考）インフルエンザ【2021年】'!L4:L5</f>
        <v>2019</v>
      </c>
      <c r="M4" s="626">
        <f>'（参考）インフルエンザ【2021年】'!M4:M5</f>
        <v>2021</v>
      </c>
      <c r="N4" s="650">
        <f>'（参考）インフルエンザ【2021年】'!N4:N5</f>
        <v>2020</v>
      </c>
      <c r="O4" s="657">
        <f>'（参考）インフルエンザ【2021年】'!O4:O5</f>
        <v>2019</v>
      </c>
      <c r="P4" s="260"/>
      <c r="Q4" s="72"/>
      <c r="R4" s="72"/>
      <c r="S4" s="72"/>
      <c r="T4" s="72"/>
      <c r="U4" s="72"/>
      <c r="V4" s="71"/>
      <c r="W4" s="626">
        <f>'（参考）インフルエンザ【2021年】'!W4:W5</f>
        <v>2021</v>
      </c>
      <c r="X4" s="650">
        <f>'（参考）インフルエンザ【2021年】'!X4:X5</f>
        <v>2020</v>
      </c>
      <c r="Y4" s="669">
        <f>'（参考）インフルエンザ【2021年】'!Y4:Y5</f>
        <v>2019</v>
      </c>
      <c r="Z4" s="626">
        <f>'（参考）インフルエンザ【2021年】'!Z4:Z5</f>
        <v>2021</v>
      </c>
      <c r="AA4" s="630">
        <f>'（参考）インフルエンザ【2021年】'!AA4:AA5</f>
        <v>2020</v>
      </c>
      <c r="AB4" s="624">
        <f>'（参考）インフルエンザ【2021年】'!AB4:AB5</f>
        <v>2019</v>
      </c>
    </row>
    <row r="5" spans="1:28" s="116" customFormat="1" ht="61.5" customHeight="1">
      <c r="A5" s="261" t="s">
        <v>14</v>
      </c>
      <c r="B5" s="262" t="s">
        <v>15</v>
      </c>
      <c r="C5" s="111" t="s">
        <v>40</v>
      </c>
      <c r="D5" s="112" t="s">
        <v>41</v>
      </c>
      <c r="E5" s="112" t="s">
        <v>42</v>
      </c>
      <c r="F5" s="112" t="s">
        <v>12</v>
      </c>
      <c r="G5" s="112" t="s">
        <v>51</v>
      </c>
      <c r="H5" s="112" t="s">
        <v>43</v>
      </c>
      <c r="I5" s="113" t="s">
        <v>44</v>
      </c>
      <c r="J5" s="627"/>
      <c r="K5" s="631"/>
      <c r="L5" s="625"/>
      <c r="M5" s="627"/>
      <c r="N5" s="651"/>
      <c r="O5" s="658"/>
      <c r="P5" s="265" t="s">
        <v>40</v>
      </c>
      <c r="Q5" s="57" t="s">
        <v>41</v>
      </c>
      <c r="R5" s="57" t="s">
        <v>42</v>
      </c>
      <c r="S5" s="57" t="s">
        <v>12</v>
      </c>
      <c r="T5" s="57" t="s">
        <v>51</v>
      </c>
      <c r="U5" s="57" t="s">
        <v>43</v>
      </c>
      <c r="V5" s="264" t="s">
        <v>44</v>
      </c>
      <c r="W5" s="627"/>
      <c r="X5" s="651"/>
      <c r="Y5" s="670"/>
      <c r="Z5" s="627"/>
      <c r="AA5" s="631"/>
      <c r="AB5" s="625"/>
    </row>
    <row r="6" spans="1:28" s="130" customFormat="1" ht="13.5" customHeight="1">
      <c r="A6" s="615">
        <v>1</v>
      </c>
      <c r="B6" s="458">
        <v>1</v>
      </c>
      <c r="C6" s="526">
        <v>7</v>
      </c>
      <c r="D6" s="527">
        <v>23</v>
      </c>
      <c r="E6" s="527">
        <v>1</v>
      </c>
      <c r="F6" s="527">
        <v>49</v>
      </c>
      <c r="G6" s="527">
        <v>6</v>
      </c>
      <c r="H6" s="527">
        <v>7</v>
      </c>
      <c r="I6" s="528">
        <v>4</v>
      </c>
      <c r="J6" s="64">
        <v>97</v>
      </c>
      <c r="K6" s="198">
        <v>113</v>
      </c>
      <c r="L6" s="198">
        <v>212</v>
      </c>
      <c r="M6" s="498">
        <v>6971</v>
      </c>
      <c r="N6" s="413">
        <v>5293</v>
      </c>
      <c r="O6" s="414">
        <v>9601</v>
      </c>
      <c r="P6" s="415">
        <f>C6/3</f>
        <v>2.3333333333333335</v>
      </c>
      <c r="Q6" s="416">
        <f>D6/6</f>
        <v>3.8333333333333335</v>
      </c>
      <c r="R6" s="416">
        <f>E6/5</f>
        <v>0.2</v>
      </c>
      <c r="S6" s="416">
        <f>F6/11</f>
        <v>4.454545454545454</v>
      </c>
      <c r="T6" s="416">
        <f>G6/4</f>
        <v>1.5</v>
      </c>
      <c r="U6" s="416">
        <f>H6/4</f>
        <v>1.75</v>
      </c>
      <c r="V6" s="499">
        <f>I6/4</f>
        <v>1</v>
      </c>
      <c r="W6" s="430">
        <f>J6/37</f>
        <v>2.6216216216216215</v>
      </c>
      <c r="X6" s="416">
        <v>3.054054054054054</v>
      </c>
      <c r="Y6" s="166">
        <v>5.72972972972973</v>
      </c>
      <c r="Z6" s="2">
        <v>2.22</v>
      </c>
      <c r="AA6" s="203">
        <v>1.79</v>
      </c>
      <c r="AB6" s="204">
        <v>3.16</v>
      </c>
    </row>
    <row r="7" spans="1:28" s="130" customFormat="1" ht="13.5" customHeight="1">
      <c r="A7" s="616"/>
      <c r="B7" s="454">
        <v>2</v>
      </c>
      <c r="C7" s="529">
        <v>17</v>
      </c>
      <c r="D7" s="530">
        <v>22</v>
      </c>
      <c r="E7" s="530">
        <v>2</v>
      </c>
      <c r="F7" s="530">
        <v>40</v>
      </c>
      <c r="G7" s="530">
        <v>5</v>
      </c>
      <c r="H7" s="530">
        <v>4</v>
      </c>
      <c r="I7" s="531">
        <v>4</v>
      </c>
      <c r="J7" s="419">
        <v>94</v>
      </c>
      <c r="K7" s="142">
        <v>299</v>
      </c>
      <c r="L7" s="142">
        <v>439</v>
      </c>
      <c r="M7" s="121">
        <v>7955</v>
      </c>
      <c r="N7" s="122">
        <v>19305</v>
      </c>
      <c r="O7" s="123">
        <v>23895</v>
      </c>
      <c r="P7" s="165">
        <f aca="true" t="shared" si="0" ref="P7:P57">C7/3</f>
        <v>5.666666666666667</v>
      </c>
      <c r="Q7" s="158">
        <f aca="true" t="shared" si="1" ref="Q7:Q57">D7/6</f>
        <v>3.6666666666666665</v>
      </c>
      <c r="R7" s="158">
        <f aca="true" t="shared" si="2" ref="R7:R57">E7/5</f>
        <v>0.4</v>
      </c>
      <c r="S7" s="158">
        <f aca="true" t="shared" si="3" ref="S7:S57">F7/11</f>
        <v>3.6363636363636362</v>
      </c>
      <c r="T7" s="158">
        <f aca="true" t="shared" si="4" ref="T7:T57">G7/4</f>
        <v>1.25</v>
      </c>
      <c r="U7" s="158">
        <f aca="true" t="shared" si="5" ref="U7:U57">H7/4</f>
        <v>1</v>
      </c>
      <c r="V7" s="168">
        <f aca="true" t="shared" si="6" ref="V7:V57">I7/4</f>
        <v>1</v>
      </c>
      <c r="W7" s="167">
        <f aca="true" t="shared" si="7" ref="W7:W57">J7/37</f>
        <v>2.5405405405405403</v>
      </c>
      <c r="X7" s="158">
        <v>8.08108108108108</v>
      </c>
      <c r="Y7" s="159">
        <v>11.864864864864865</v>
      </c>
      <c r="Z7" s="500">
        <v>2.52</v>
      </c>
      <c r="AA7" s="206">
        <v>6.09</v>
      </c>
      <c r="AB7" s="207">
        <v>7.54</v>
      </c>
    </row>
    <row r="8" spans="1:28" s="130" customFormat="1" ht="13.5" customHeight="1">
      <c r="A8" s="616"/>
      <c r="B8" s="454">
        <v>3</v>
      </c>
      <c r="C8" s="529">
        <v>10</v>
      </c>
      <c r="D8" s="530">
        <v>22</v>
      </c>
      <c r="E8" s="530">
        <v>8</v>
      </c>
      <c r="F8" s="530">
        <v>57</v>
      </c>
      <c r="G8" s="530">
        <v>3</v>
      </c>
      <c r="H8" s="530">
        <v>13</v>
      </c>
      <c r="I8" s="531">
        <v>20</v>
      </c>
      <c r="J8" s="419">
        <v>133</v>
      </c>
      <c r="K8" s="142">
        <v>333</v>
      </c>
      <c r="L8" s="142">
        <v>497</v>
      </c>
      <c r="M8" s="121">
        <v>9213</v>
      </c>
      <c r="N8" s="122">
        <v>19041</v>
      </c>
      <c r="O8" s="123">
        <v>20770</v>
      </c>
      <c r="P8" s="165">
        <f t="shared" si="0"/>
        <v>3.3333333333333335</v>
      </c>
      <c r="Q8" s="158">
        <f t="shared" si="1"/>
        <v>3.6666666666666665</v>
      </c>
      <c r="R8" s="158">
        <f t="shared" si="2"/>
        <v>1.6</v>
      </c>
      <c r="S8" s="158">
        <f t="shared" si="3"/>
        <v>5.181818181818182</v>
      </c>
      <c r="T8" s="158">
        <f t="shared" si="4"/>
        <v>0.75</v>
      </c>
      <c r="U8" s="158">
        <f t="shared" si="5"/>
        <v>3.25</v>
      </c>
      <c r="V8" s="168">
        <f t="shared" si="6"/>
        <v>5</v>
      </c>
      <c r="W8" s="167">
        <f t="shared" si="7"/>
        <v>3.5945945945945947</v>
      </c>
      <c r="X8" s="158">
        <v>9</v>
      </c>
      <c r="Y8" s="159">
        <v>13.432432432432432</v>
      </c>
      <c r="Z8" s="500">
        <v>2.92</v>
      </c>
      <c r="AA8" s="206">
        <v>6</v>
      </c>
      <c r="AB8" s="207">
        <v>6.54</v>
      </c>
    </row>
    <row r="9" spans="1:28" s="130" customFormat="1" ht="13.5" customHeight="1">
      <c r="A9" s="616"/>
      <c r="B9" s="454">
        <v>4</v>
      </c>
      <c r="C9" s="529">
        <v>10</v>
      </c>
      <c r="D9" s="530">
        <v>25</v>
      </c>
      <c r="E9" s="530">
        <v>9</v>
      </c>
      <c r="F9" s="530">
        <v>44</v>
      </c>
      <c r="G9" s="530">
        <v>4</v>
      </c>
      <c r="H9" s="530">
        <v>10</v>
      </c>
      <c r="I9" s="531">
        <v>25</v>
      </c>
      <c r="J9" s="419">
        <v>127</v>
      </c>
      <c r="K9" s="142">
        <v>349</v>
      </c>
      <c r="L9" s="142">
        <v>550</v>
      </c>
      <c r="M9" s="121">
        <v>8974</v>
      </c>
      <c r="N9" s="122">
        <v>22691</v>
      </c>
      <c r="O9" s="123">
        <v>21860</v>
      </c>
      <c r="P9" s="165">
        <f t="shared" si="0"/>
        <v>3.3333333333333335</v>
      </c>
      <c r="Q9" s="158">
        <f t="shared" si="1"/>
        <v>4.166666666666667</v>
      </c>
      <c r="R9" s="158">
        <f t="shared" si="2"/>
        <v>1.8</v>
      </c>
      <c r="S9" s="158">
        <f t="shared" si="3"/>
        <v>4</v>
      </c>
      <c r="T9" s="158">
        <f t="shared" si="4"/>
        <v>1</v>
      </c>
      <c r="U9" s="158">
        <f t="shared" si="5"/>
        <v>2.5</v>
      </c>
      <c r="V9" s="168">
        <f t="shared" si="6"/>
        <v>6.25</v>
      </c>
      <c r="W9" s="167">
        <f t="shared" si="7"/>
        <v>3.4324324324324325</v>
      </c>
      <c r="X9" s="158">
        <v>9.432432432432432</v>
      </c>
      <c r="Y9" s="159">
        <v>14.864864864864865</v>
      </c>
      <c r="Z9" s="500">
        <v>2.84</v>
      </c>
      <c r="AA9" s="206">
        <v>7.15</v>
      </c>
      <c r="AB9" s="207">
        <v>6.88</v>
      </c>
    </row>
    <row r="10" spans="1:28" s="129" customFormat="1" ht="13.5" customHeight="1">
      <c r="A10" s="618">
        <v>2</v>
      </c>
      <c r="B10" s="472">
        <v>5</v>
      </c>
      <c r="C10" s="535">
        <v>6</v>
      </c>
      <c r="D10" s="536">
        <v>44</v>
      </c>
      <c r="E10" s="536">
        <v>9</v>
      </c>
      <c r="F10" s="536">
        <v>53</v>
      </c>
      <c r="G10" s="536">
        <v>6</v>
      </c>
      <c r="H10" s="536">
        <v>8</v>
      </c>
      <c r="I10" s="537">
        <v>61</v>
      </c>
      <c r="J10" s="428">
        <v>187</v>
      </c>
      <c r="K10" s="176">
        <v>342</v>
      </c>
      <c r="L10" s="177">
        <v>441</v>
      </c>
      <c r="M10" s="152">
        <v>8959</v>
      </c>
      <c r="N10" s="153">
        <v>21973</v>
      </c>
      <c r="O10" s="556">
        <v>20633</v>
      </c>
      <c r="P10" s="172">
        <f t="shared" si="0"/>
        <v>2</v>
      </c>
      <c r="Q10" s="173">
        <f t="shared" si="1"/>
        <v>7.333333333333333</v>
      </c>
      <c r="R10" s="173">
        <f t="shared" si="2"/>
        <v>1.8</v>
      </c>
      <c r="S10" s="173">
        <f t="shared" si="3"/>
        <v>4.818181818181818</v>
      </c>
      <c r="T10" s="173">
        <f t="shared" si="4"/>
        <v>1.5</v>
      </c>
      <c r="U10" s="173">
        <f t="shared" si="5"/>
        <v>2</v>
      </c>
      <c r="V10" s="174">
        <f t="shared" si="6"/>
        <v>15.25</v>
      </c>
      <c r="W10" s="178">
        <f t="shared" si="7"/>
        <v>5.054054054054054</v>
      </c>
      <c r="X10" s="173">
        <v>9.243243243243244</v>
      </c>
      <c r="Y10" s="179">
        <v>11.91891891891892</v>
      </c>
      <c r="Z10" s="502">
        <v>2.84</v>
      </c>
      <c r="AA10" s="156">
        <v>6.92</v>
      </c>
      <c r="AB10" s="250">
        <v>6.5</v>
      </c>
    </row>
    <row r="11" spans="1:28" s="129" customFormat="1" ht="13.5" customHeight="1">
      <c r="A11" s="616"/>
      <c r="B11" s="454">
        <v>6</v>
      </c>
      <c r="C11" s="529">
        <v>5</v>
      </c>
      <c r="D11" s="530">
        <v>27</v>
      </c>
      <c r="E11" s="530">
        <v>12</v>
      </c>
      <c r="F11" s="530">
        <v>49</v>
      </c>
      <c r="G11" s="530">
        <v>2</v>
      </c>
      <c r="H11" s="530">
        <v>10</v>
      </c>
      <c r="I11" s="531">
        <v>48</v>
      </c>
      <c r="J11" s="419">
        <v>153</v>
      </c>
      <c r="K11" s="118">
        <v>305</v>
      </c>
      <c r="L11" s="119">
        <v>449</v>
      </c>
      <c r="M11" s="121">
        <v>8326</v>
      </c>
      <c r="N11" s="122">
        <v>20176</v>
      </c>
      <c r="O11" s="123">
        <v>19186</v>
      </c>
      <c r="P11" s="165">
        <f t="shared" si="0"/>
        <v>1.6666666666666667</v>
      </c>
      <c r="Q11" s="158">
        <f t="shared" si="1"/>
        <v>4.5</v>
      </c>
      <c r="R11" s="158">
        <f t="shared" si="2"/>
        <v>2.4</v>
      </c>
      <c r="S11" s="158">
        <f>F11/10</f>
        <v>4.9</v>
      </c>
      <c r="T11" s="158">
        <f t="shared" si="4"/>
        <v>0.5</v>
      </c>
      <c r="U11" s="158">
        <f t="shared" si="5"/>
        <v>2.5</v>
      </c>
      <c r="V11" s="168">
        <f t="shared" si="6"/>
        <v>12</v>
      </c>
      <c r="W11" s="167">
        <f>J11/36</f>
        <v>4.25</v>
      </c>
      <c r="X11" s="158">
        <v>8.243243243243244</v>
      </c>
      <c r="Y11" s="168">
        <v>12.135135135135135</v>
      </c>
      <c r="Z11" s="500">
        <v>2.64</v>
      </c>
      <c r="AA11" s="225">
        <v>6.36</v>
      </c>
      <c r="AB11" s="210">
        <v>6.05</v>
      </c>
    </row>
    <row r="12" spans="1:28" s="129" customFormat="1" ht="13.5" customHeight="1">
      <c r="A12" s="616"/>
      <c r="B12" s="454">
        <v>7</v>
      </c>
      <c r="C12" s="529">
        <v>8</v>
      </c>
      <c r="D12" s="530">
        <v>35</v>
      </c>
      <c r="E12" s="530">
        <v>13</v>
      </c>
      <c r="F12" s="530">
        <v>60</v>
      </c>
      <c r="G12" s="530">
        <v>4</v>
      </c>
      <c r="H12" s="530">
        <v>4</v>
      </c>
      <c r="I12" s="531">
        <v>39</v>
      </c>
      <c r="J12" s="419">
        <v>163</v>
      </c>
      <c r="K12" s="118">
        <v>329</v>
      </c>
      <c r="L12" s="119">
        <v>366</v>
      </c>
      <c r="M12" s="121">
        <v>8827</v>
      </c>
      <c r="N12" s="122">
        <v>18201</v>
      </c>
      <c r="O12" s="123">
        <v>16181</v>
      </c>
      <c r="P12" s="165">
        <f t="shared" si="0"/>
        <v>2.6666666666666665</v>
      </c>
      <c r="Q12" s="158">
        <f t="shared" si="1"/>
        <v>5.833333333333333</v>
      </c>
      <c r="R12" s="158">
        <f t="shared" si="2"/>
        <v>2.6</v>
      </c>
      <c r="S12" s="158">
        <f t="shared" si="3"/>
        <v>5.454545454545454</v>
      </c>
      <c r="T12" s="158">
        <f t="shared" si="4"/>
        <v>1</v>
      </c>
      <c r="U12" s="158">
        <f t="shared" si="5"/>
        <v>1</v>
      </c>
      <c r="V12" s="168">
        <f t="shared" si="6"/>
        <v>9.75</v>
      </c>
      <c r="W12" s="167">
        <f t="shared" si="7"/>
        <v>4.405405405405405</v>
      </c>
      <c r="X12" s="158">
        <v>8.891891891891891</v>
      </c>
      <c r="Y12" s="159">
        <v>9.891891891891891</v>
      </c>
      <c r="Z12" s="500">
        <v>2.8</v>
      </c>
      <c r="AA12" s="127">
        <v>5.74</v>
      </c>
      <c r="AB12" s="210">
        <v>5.1</v>
      </c>
    </row>
    <row r="13" spans="1:28" s="129" customFormat="1" ht="13.5" customHeight="1">
      <c r="A13" s="617"/>
      <c r="B13" s="456">
        <v>8</v>
      </c>
      <c r="C13" s="532">
        <v>8</v>
      </c>
      <c r="D13" s="533">
        <v>33</v>
      </c>
      <c r="E13" s="533">
        <v>13</v>
      </c>
      <c r="F13" s="533">
        <v>50</v>
      </c>
      <c r="G13" s="533">
        <v>5</v>
      </c>
      <c r="H13" s="533">
        <v>11</v>
      </c>
      <c r="I13" s="534">
        <v>52</v>
      </c>
      <c r="J13" s="422">
        <v>172</v>
      </c>
      <c r="K13" s="133">
        <v>348</v>
      </c>
      <c r="L13" s="134">
        <v>413</v>
      </c>
      <c r="M13" s="135">
        <v>8030</v>
      </c>
      <c r="N13" s="136">
        <v>17653</v>
      </c>
      <c r="O13" s="137">
        <v>19017</v>
      </c>
      <c r="P13" s="169">
        <f t="shared" si="0"/>
        <v>2.6666666666666665</v>
      </c>
      <c r="Q13" s="161">
        <f t="shared" si="1"/>
        <v>5.5</v>
      </c>
      <c r="R13" s="161">
        <f t="shared" si="2"/>
        <v>2.6</v>
      </c>
      <c r="S13" s="161">
        <f t="shared" si="3"/>
        <v>4.545454545454546</v>
      </c>
      <c r="T13" s="161">
        <f t="shared" si="4"/>
        <v>1.25</v>
      </c>
      <c r="U13" s="161">
        <f t="shared" si="5"/>
        <v>2.75</v>
      </c>
      <c r="V13" s="170">
        <f t="shared" si="6"/>
        <v>13</v>
      </c>
      <c r="W13" s="171">
        <f t="shared" si="7"/>
        <v>4.648648648648648</v>
      </c>
      <c r="X13" s="161">
        <v>9.405405405405405</v>
      </c>
      <c r="Y13" s="162">
        <v>11.162162162162161</v>
      </c>
      <c r="Z13" s="501">
        <v>2.54</v>
      </c>
      <c r="AA13" s="140">
        <v>5.57</v>
      </c>
      <c r="AB13" s="212">
        <v>5.99</v>
      </c>
    </row>
    <row r="14" spans="1:28" s="129" customFormat="1" ht="13.5" customHeight="1">
      <c r="A14" s="616">
        <v>3</v>
      </c>
      <c r="B14" s="454">
        <v>9</v>
      </c>
      <c r="C14" s="529">
        <v>5</v>
      </c>
      <c r="D14" s="530">
        <v>36</v>
      </c>
      <c r="E14" s="530">
        <v>21</v>
      </c>
      <c r="F14" s="530">
        <v>71</v>
      </c>
      <c r="G14" s="530">
        <v>20</v>
      </c>
      <c r="H14" s="530">
        <v>7</v>
      </c>
      <c r="I14" s="539">
        <v>32</v>
      </c>
      <c r="J14" s="419">
        <v>192</v>
      </c>
      <c r="K14" s="118">
        <v>218</v>
      </c>
      <c r="L14" s="119">
        <v>349</v>
      </c>
      <c r="M14" s="121">
        <v>9259</v>
      </c>
      <c r="N14" s="122">
        <v>13109</v>
      </c>
      <c r="O14" s="290">
        <v>18877</v>
      </c>
      <c r="P14" s="165">
        <f t="shared" si="0"/>
        <v>1.6666666666666667</v>
      </c>
      <c r="Q14" s="158">
        <f t="shared" si="1"/>
        <v>6</v>
      </c>
      <c r="R14" s="158">
        <f t="shared" si="2"/>
        <v>4.2</v>
      </c>
      <c r="S14" s="158">
        <f t="shared" si="3"/>
        <v>6.454545454545454</v>
      </c>
      <c r="T14" s="158">
        <f t="shared" si="4"/>
        <v>5</v>
      </c>
      <c r="U14" s="158">
        <f t="shared" si="5"/>
        <v>1.75</v>
      </c>
      <c r="V14" s="159">
        <f t="shared" si="6"/>
        <v>8</v>
      </c>
      <c r="W14" s="167">
        <f t="shared" si="7"/>
        <v>5.1891891891891895</v>
      </c>
      <c r="X14" s="158">
        <v>5.891891891891892</v>
      </c>
      <c r="Y14" s="168">
        <v>9.432432432432432</v>
      </c>
      <c r="Z14" s="500">
        <v>2.93</v>
      </c>
      <c r="AA14" s="127">
        <v>4.14</v>
      </c>
      <c r="AB14" s="210">
        <v>5.95</v>
      </c>
    </row>
    <row r="15" spans="1:28" s="129" customFormat="1" ht="13.5" customHeight="1">
      <c r="A15" s="616"/>
      <c r="B15" s="459">
        <v>10</v>
      </c>
      <c r="C15" s="529">
        <v>9</v>
      </c>
      <c r="D15" s="530">
        <v>20</v>
      </c>
      <c r="E15" s="530">
        <v>36</v>
      </c>
      <c r="F15" s="530">
        <v>108</v>
      </c>
      <c r="G15" s="530">
        <v>10</v>
      </c>
      <c r="H15" s="530">
        <v>14</v>
      </c>
      <c r="I15" s="531">
        <v>37</v>
      </c>
      <c r="J15" s="419">
        <v>234</v>
      </c>
      <c r="K15" s="118">
        <v>222</v>
      </c>
      <c r="L15" s="408">
        <v>287</v>
      </c>
      <c r="M15" s="121">
        <v>9224</v>
      </c>
      <c r="N15" s="157">
        <v>11283</v>
      </c>
      <c r="O15" s="123">
        <v>19311</v>
      </c>
      <c r="P15" s="165">
        <f t="shared" si="0"/>
        <v>3</v>
      </c>
      <c r="Q15" s="158">
        <f t="shared" si="1"/>
        <v>3.3333333333333335</v>
      </c>
      <c r="R15" s="158">
        <f t="shared" si="2"/>
        <v>7.2</v>
      </c>
      <c r="S15" s="158">
        <f t="shared" si="3"/>
        <v>9.818181818181818</v>
      </c>
      <c r="T15" s="158">
        <f t="shared" si="4"/>
        <v>2.5</v>
      </c>
      <c r="U15" s="158">
        <f t="shared" si="5"/>
        <v>3.5</v>
      </c>
      <c r="V15" s="168">
        <f t="shared" si="6"/>
        <v>9.25</v>
      </c>
      <c r="W15" s="167">
        <f t="shared" si="7"/>
        <v>6.324324324324325</v>
      </c>
      <c r="X15" s="158">
        <v>6</v>
      </c>
      <c r="Y15" s="159">
        <v>7.756756756756757</v>
      </c>
      <c r="Z15" s="500">
        <v>2.92</v>
      </c>
      <c r="AA15" s="225">
        <v>3.56</v>
      </c>
      <c r="AB15" s="210">
        <v>6.08</v>
      </c>
    </row>
    <row r="16" spans="1:28" s="129" customFormat="1" ht="13.5" customHeight="1">
      <c r="A16" s="616"/>
      <c r="B16" s="454">
        <v>11</v>
      </c>
      <c r="C16" s="529">
        <v>6</v>
      </c>
      <c r="D16" s="530">
        <v>34</v>
      </c>
      <c r="E16" s="530">
        <v>23</v>
      </c>
      <c r="F16" s="530">
        <v>89</v>
      </c>
      <c r="G16" s="530">
        <v>11</v>
      </c>
      <c r="H16" s="530">
        <v>15</v>
      </c>
      <c r="I16" s="531">
        <v>20</v>
      </c>
      <c r="J16" s="419">
        <v>198</v>
      </c>
      <c r="K16" s="118">
        <v>169</v>
      </c>
      <c r="L16" s="119">
        <v>262</v>
      </c>
      <c r="M16" s="121">
        <v>8273</v>
      </c>
      <c r="N16" s="122">
        <v>9103</v>
      </c>
      <c r="O16" s="123">
        <v>19178</v>
      </c>
      <c r="P16" s="165">
        <f t="shared" si="0"/>
        <v>2</v>
      </c>
      <c r="Q16" s="158">
        <f t="shared" si="1"/>
        <v>5.666666666666667</v>
      </c>
      <c r="R16" s="158">
        <f t="shared" si="2"/>
        <v>4.6</v>
      </c>
      <c r="S16" s="158">
        <f t="shared" si="3"/>
        <v>8.090909090909092</v>
      </c>
      <c r="T16" s="158">
        <f t="shared" si="4"/>
        <v>2.75</v>
      </c>
      <c r="U16" s="158">
        <f t="shared" si="5"/>
        <v>3.75</v>
      </c>
      <c r="V16" s="159">
        <f t="shared" si="6"/>
        <v>5</v>
      </c>
      <c r="W16" s="167">
        <f t="shared" si="7"/>
        <v>5.351351351351352</v>
      </c>
      <c r="X16" s="158">
        <v>4.5675675675675675</v>
      </c>
      <c r="Y16" s="159">
        <v>7.081081081081081</v>
      </c>
      <c r="Z16" s="500">
        <v>2.62</v>
      </c>
      <c r="AA16" s="127">
        <v>2.87</v>
      </c>
      <c r="AB16" s="210">
        <v>6.05</v>
      </c>
    </row>
    <row r="17" spans="1:28" s="129" customFormat="1" ht="13.5" customHeight="1">
      <c r="A17" s="616"/>
      <c r="B17" s="454">
        <v>12</v>
      </c>
      <c r="C17" s="529">
        <v>10</v>
      </c>
      <c r="D17" s="530">
        <v>51</v>
      </c>
      <c r="E17" s="530">
        <v>23</v>
      </c>
      <c r="F17" s="530">
        <v>101</v>
      </c>
      <c r="G17" s="530">
        <v>14</v>
      </c>
      <c r="H17" s="530">
        <v>14</v>
      </c>
      <c r="I17" s="531">
        <v>17</v>
      </c>
      <c r="J17" s="419">
        <v>230</v>
      </c>
      <c r="K17" s="118">
        <v>146</v>
      </c>
      <c r="L17" s="119">
        <v>272</v>
      </c>
      <c r="M17" s="121">
        <v>8115</v>
      </c>
      <c r="N17" s="122">
        <v>6959</v>
      </c>
      <c r="O17" s="123">
        <v>17523</v>
      </c>
      <c r="P17" s="165">
        <f t="shared" si="0"/>
        <v>3.3333333333333335</v>
      </c>
      <c r="Q17" s="158">
        <f t="shared" si="1"/>
        <v>8.5</v>
      </c>
      <c r="R17" s="158">
        <f t="shared" si="2"/>
        <v>4.6</v>
      </c>
      <c r="S17" s="158">
        <f t="shared" si="3"/>
        <v>9.181818181818182</v>
      </c>
      <c r="T17" s="158">
        <f t="shared" si="4"/>
        <v>3.5</v>
      </c>
      <c r="U17" s="158">
        <f t="shared" si="5"/>
        <v>3.5</v>
      </c>
      <c r="V17" s="159">
        <f t="shared" si="6"/>
        <v>4.25</v>
      </c>
      <c r="W17" s="167">
        <f t="shared" si="7"/>
        <v>6.216216216216216</v>
      </c>
      <c r="X17" s="158">
        <v>3.945945945945946</v>
      </c>
      <c r="Y17" s="159">
        <v>7.351351351351352</v>
      </c>
      <c r="Z17" s="500">
        <v>2.57</v>
      </c>
      <c r="AA17" s="127">
        <v>2.21</v>
      </c>
      <c r="AB17" s="210">
        <v>5.53</v>
      </c>
    </row>
    <row r="18" spans="1:28" s="129" customFormat="1" ht="13.5" customHeight="1">
      <c r="A18" s="618">
        <v>4</v>
      </c>
      <c r="B18" s="453">
        <v>13</v>
      </c>
      <c r="C18" s="535">
        <v>14</v>
      </c>
      <c r="D18" s="536">
        <v>30</v>
      </c>
      <c r="E18" s="536">
        <v>19</v>
      </c>
      <c r="F18" s="536">
        <v>88</v>
      </c>
      <c r="G18" s="536">
        <v>11</v>
      </c>
      <c r="H18" s="536">
        <v>19</v>
      </c>
      <c r="I18" s="537">
        <v>10</v>
      </c>
      <c r="J18" s="428">
        <v>191</v>
      </c>
      <c r="K18" s="176">
        <v>148</v>
      </c>
      <c r="L18" s="177">
        <v>238</v>
      </c>
      <c r="M18" s="152">
        <v>7368</v>
      </c>
      <c r="N18" s="153">
        <v>6719</v>
      </c>
      <c r="O18" s="154">
        <v>16433</v>
      </c>
      <c r="P18" s="172">
        <f t="shared" si="0"/>
        <v>4.666666666666667</v>
      </c>
      <c r="Q18" s="173">
        <f t="shared" si="1"/>
        <v>5</v>
      </c>
      <c r="R18" s="173">
        <f t="shared" si="2"/>
        <v>3.8</v>
      </c>
      <c r="S18" s="173">
        <f t="shared" si="3"/>
        <v>8</v>
      </c>
      <c r="T18" s="173">
        <f t="shared" si="4"/>
        <v>2.75</v>
      </c>
      <c r="U18" s="173">
        <f t="shared" si="5"/>
        <v>4.75</v>
      </c>
      <c r="V18" s="174">
        <f t="shared" si="6"/>
        <v>2.5</v>
      </c>
      <c r="W18" s="178">
        <f t="shared" si="7"/>
        <v>5.162162162162162</v>
      </c>
      <c r="X18" s="173">
        <v>4</v>
      </c>
      <c r="Y18" s="179">
        <v>6.4324324324324325</v>
      </c>
      <c r="Z18" s="502">
        <v>2.33</v>
      </c>
      <c r="AA18" s="156">
        <v>2.13</v>
      </c>
      <c r="AB18" s="250">
        <v>5.18</v>
      </c>
    </row>
    <row r="19" spans="1:28" s="129" customFormat="1" ht="13.5" customHeight="1">
      <c r="A19" s="616"/>
      <c r="B19" s="454">
        <v>14</v>
      </c>
      <c r="C19" s="529">
        <v>15</v>
      </c>
      <c r="D19" s="530">
        <v>35</v>
      </c>
      <c r="E19" s="530">
        <v>24</v>
      </c>
      <c r="F19" s="530">
        <v>120</v>
      </c>
      <c r="G19" s="530">
        <v>18</v>
      </c>
      <c r="H19" s="530">
        <v>55</v>
      </c>
      <c r="I19" s="531">
        <v>2</v>
      </c>
      <c r="J19" s="419">
        <v>269</v>
      </c>
      <c r="K19" s="118">
        <v>101</v>
      </c>
      <c r="L19" s="119">
        <v>213</v>
      </c>
      <c r="M19" s="121">
        <v>8067</v>
      </c>
      <c r="N19" s="122">
        <v>5935</v>
      </c>
      <c r="O19" s="123">
        <v>16991</v>
      </c>
      <c r="P19" s="165">
        <f t="shared" si="0"/>
        <v>5</v>
      </c>
      <c r="Q19" s="158">
        <f t="shared" si="1"/>
        <v>5.833333333333333</v>
      </c>
      <c r="R19" s="158">
        <f t="shared" si="2"/>
        <v>4.8</v>
      </c>
      <c r="S19" s="158">
        <f t="shared" si="3"/>
        <v>10.909090909090908</v>
      </c>
      <c r="T19" s="158">
        <f t="shared" si="4"/>
        <v>4.5</v>
      </c>
      <c r="U19" s="158">
        <f t="shared" si="5"/>
        <v>13.75</v>
      </c>
      <c r="V19" s="168">
        <f t="shared" si="6"/>
        <v>0.5</v>
      </c>
      <c r="W19" s="167">
        <f t="shared" si="7"/>
        <v>7.27027027027027</v>
      </c>
      <c r="X19" s="158">
        <v>2.72972972972973</v>
      </c>
      <c r="Y19" s="159">
        <v>5.756756756756757</v>
      </c>
      <c r="Z19" s="500">
        <v>2.55</v>
      </c>
      <c r="AA19" s="127">
        <v>1.88</v>
      </c>
      <c r="AB19" s="210">
        <v>5.37</v>
      </c>
    </row>
    <row r="20" spans="1:28" s="129" customFormat="1" ht="13.5" customHeight="1">
      <c r="A20" s="616"/>
      <c r="B20" s="454">
        <v>15</v>
      </c>
      <c r="C20" s="529">
        <v>22</v>
      </c>
      <c r="D20" s="530">
        <v>37</v>
      </c>
      <c r="E20" s="530">
        <v>71</v>
      </c>
      <c r="F20" s="530">
        <v>128</v>
      </c>
      <c r="G20" s="530">
        <v>27</v>
      </c>
      <c r="H20" s="530">
        <v>141</v>
      </c>
      <c r="I20" s="531">
        <v>16</v>
      </c>
      <c r="J20" s="419">
        <v>442</v>
      </c>
      <c r="K20" s="118">
        <v>102</v>
      </c>
      <c r="L20" s="119">
        <v>251</v>
      </c>
      <c r="M20" s="121">
        <v>10188</v>
      </c>
      <c r="N20" s="122">
        <v>5088</v>
      </c>
      <c r="O20" s="123">
        <v>20002</v>
      </c>
      <c r="P20" s="165">
        <f t="shared" si="0"/>
        <v>7.333333333333333</v>
      </c>
      <c r="Q20" s="158">
        <f t="shared" si="1"/>
        <v>6.166666666666667</v>
      </c>
      <c r="R20" s="158">
        <f t="shared" si="2"/>
        <v>14.2</v>
      </c>
      <c r="S20" s="158">
        <f t="shared" si="3"/>
        <v>11.636363636363637</v>
      </c>
      <c r="T20" s="158">
        <f t="shared" si="4"/>
        <v>6.75</v>
      </c>
      <c r="U20" s="158">
        <f t="shared" si="5"/>
        <v>35.25</v>
      </c>
      <c r="V20" s="168">
        <f t="shared" si="6"/>
        <v>4</v>
      </c>
      <c r="W20" s="167">
        <f t="shared" si="7"/>
        <v>11.945945945945946</v>
      </c>
      <c r="X20" s="158">
        <v>2.7567567567567566</v>
      </c>
      <c r="Y20" s="159">
        <v>6.783783783783784</v>
      </c>
      <c r="Z20" s="500">
        <v>3.22</v>
      </c>
      <c r="AA20" s="127">
        <v>1.61</v>
      </c>
      <c r="AB20" s="210">
        <v>6.31</v>
      </c>
    </row>
    <row r="21" spans="1:28" s="129" customFormat="1" ht="13.5" customHeight="1">
      <c r="A21" s="616"/>
      <c r="B21" s="454">
        <v>16</v>
      </c>
      <c r="C21" s="529">
        <v>22</v>
      </c>
      <c r="D21" s="530">
        <v>27</v>
      </c>
      <c r="E21" s="530">
        <v>99</v>
      </c>
      <c r="F21" s="530">
        <v>136</v>
      </c>
      <c r="G21" s="530">
        <v>36</v>
      </c>
      <c r="H21" s="530">
        <v>156</v>
      </c>
      <c r="I21" s="531">
        <v>26</v>
      </c>
      <c r="J21" s="419">
        <v>502</v>
      </c>
      <c r="K21" s="118">
        <v>140</v>
      </c>
      <c r="L21" s="119">
        <v>379</v>
      </c>
      <c r="M21" s="121">
        <v>12476</v>
      </c>
      <c r="N21" s="122">
        <v>4652</v>
      </c>
      <c r="O21" s="123">
        <v>25445</v>
      </c>
      <c r="P21" s="165">
        <f t="shared" si="0"/>
        <v>7.333333333333333</v>
      </c>
      <c r="Q21" s="158">
        <f t="shared" si="1"/>
        <v>4.5</v>
      </c>
      <c r="R21" s="158">
        <f t="shared" si="2"/>
        <v>19.8</v>
      </c>
      <c r="S21" s="158">
        <f t="shared" si="3"/>
        <v>12.363636363636363</v>
      </c>
      <c r="T21" s="158">
        <f t="shared" si="4"/>
        <v>9</v>
      </c>
      <c r="U21" s="158">
        <f t="shared" si="5"/>
        <v>39</v>
      </c>
      <c r="V21" s="168">
        <f t="shared" si="6"/>
        <v>6.5</v>
      </c>
      <c r="W21" s="167">
        <f t="shared" si="7"/>
        <v>13.567567567567568</v>
      </c>
      <c r="X21" s="158">
        <v>3.7837837837837838</v>
      </c>
      <c r="Y21" s="159">
        <v>10.243243243243244</v>
      </c>
      <c r="Z21" s="500">
        <v>3.95</v>
      </c>
      <c r="AA21" s="127">
        <v>1.48</v>
      </c>
      <c r="AB21" s="210">
        <v>8.03</v>
      </c>
    </row>
    <row r="22" spans="1:28" s="129" customFormat="1" ht="13.5" customHeight="1">
      <c r="A22" s="617"/>
      <c r="B22" s="456">
        <v>17</v>
      </c>
      <c r="C22" s="532">
        <v>6</v>
      </c>
      <c r="D22" s="533">
        <v>38</v>
      </c>
      <c r="E22" s="533">
        <v>169</v>
      </c>
      <c r="F22" s="533">
        <v>140</v>
      </c>
      <c r="G22" s="533">
        <v>31</v>
      </c>
      <c r="H22" s="533">
        <v>78</v>
      </c>
      <c r="I22" s="534">
        <v>21</v>
      </c>
      <c r="J22" s="422">
        <v>483</v>
      </c>
      <c r="K22" s="133">
        <v>84</v>
      </c>
      <c r="L22" s="134">
        <v>332</v>
      </c>
      <c r="M22" s="135">
        <v>12358</v>
      </c>
      <c r="N22" s="136">
        <v>3801</v>
      </c>
      <c r="O22" s="137">
        <v>25997</v>
      </c>
      <c r="P22" s="169">
        <f t="shared" si="0"/>
        <v>2</v>
      </c>
      <c r="Q22" s="161">
        <f t="shared" si="1"/>
        <v>6.333333333333333</v>
      </c>
      <c r="R22" s="161">
        <f t="shared" si="2"/>
        <v>33.8</v>
      </c>
      <c r="S22" s="161">
        <f t="shared" si="3"/>
        <v>12.727272727272727</v>
      </c>
      <c r="T22" s="161">
        <f t="shared" si="4"/>
        <v>7.75</v>
      </c>
      <c r="U22" s="161">
        <f t="shared" si="5"/>
        <v>19.5</v>
      </c>
      <c r="V22" s="170">
        <f t="shared" si="6"/>
        <v>5.25</v>
      </c>
      <c r="W22" s="171">
        <f t="shared" si="7"/>
        <v>13.054054054054054</v>
      </c>
      <c r="X22" s="161">
        <v>2.27027027027027</v>
      </c>
      <c r="Y22" s="170">
        <v>8.972972972972974</v>
      </c>
      <c r="Z22" s="501">
        <v>3.95</v>
      </c>
      <c r="AA22" s="140">
        <v>1.21</v>
      </c>
      <c r="AB22" s="212">
        <v>8.24</v>
      </c>
    </row>
    <row r="23" spans="1:28" s="129" customFormat="1" ht="13.5" customHeight="1">
      <c r="A23" s="616">
        <v>5</v>
      </c>
      <c r="B23" s="459">
        <v>18</v>
      </c>
      <c r="C23" s="540">
        <v>7</v>
      </c>
      <c r="D23" s="530">
        <v>20</v>
      </c>
      <c r="E23" s="530">
        <v>62</v>
      </c>
      <c r="F23" s="530">
        <v>68</v>
      </c>
      <c r="G23" s="530">
        <v>17</v>
      </c>
      <c r="H23" s="530">
        <v>39</v>
      </c>
      <c r="I23" s="531">
        <v>7</v>
      </c>
      <c r="J23" s="419">
        <v>220</v>
      </c>
      <c r="K23" s="118">
        <v>84</v>
      </c>
      <c r="L23" s="119">
        <v>87</v>
      </c>
      <c r="M23" s="121">
        <v>6883</v>
      </c>
      <c r="N23" s="122">
        <v>3247</v>
      </c>
      <c r="O23" s="123">
        <v>6434</v>
      </c>
      <c r="P23" s="165">
        <f t="shared" si="0"/>
        <v>2.3333333333333335</v>
      </c>
      <c r="Q23" s="158">
        <f t="shared" si="1"/>
        <v>3.3333333333333335</v>
      </c>
      <c r="R23" s="158">
        <f t="shared" si="2"/>
        <v>12.4</v>
      </c>
      <c r="S23" s="158">
        <f t="shared" si="3"/>
        <v>6.181818181818182</v>
      </c>
      <c r="T23" s="158">
        <f t="shared" si="4"/>
        <v>4.25</v>
      </c>
      <c r="U23" s="158">
        <f t="shared" si="5"/>
        <v>9.75</v>
      </c>
      <c r="V23" s="159">
        <f t="shared" si="6"/>
        <v>1.75</v>
      </c>
      <c r="W23" s="167">
        <f t="shared" si="7"/>
        <v>5.945945945945946</v>
      </c>
      <c r="X23" s="158">
        <v>2.27027027027027</v>
      </c>
      <c r="Y23" s="159">
        <v>2.3513513513513513</v>
      </c>
      <c r="Z23" s="500">
        <v>2.18</v>
      </c>
      <c r="AA23" s="127">
        <v>1.04</v>
      </c>
      <c r="AB23" s="210">
        <v>2.21</v>
      </c>
    </row>
    <row r="24" spans="1:28" s="129" customFormat="1" ht="13.5" customHeight="1">
      <c r="A24" s="616"/>
      <c r="B24" s="459">
        <v>19</v>
      </c>
      <c r="C24" s="540">
        <v>12</v>
      </c>
      <c r="D24" s="530">
        <v>63</v>
      </c>
      <c r="E24" s="530">
        <v>114</v>
      </c>
      <c r="F24" s="530">
        <v>131</v>
      </c>
      <c r="G24" s="530">
        <v>42</v>
      </c>
      <c r="H24" s="530">
        <v>31</v>
      </c>
      <c r="I24" s="539">
        <v>9</v>
      </c>
      <c r="J24" s="419">
        <v>402</v>
      </c>
      <c r="K24" s="118">
        <v>40</v>
      </c>
      <c r="L24" s="408">
        <v>296</v>
      </c>
      <c r="M24" s="121">
        <v>12344</v>
      </c>
      <c r="N24" s="157">
        <v>2318</v>
      </c>
      <c r="O24" s="290">
        <v>16605</v>
      </c>
      <c r="P24" s="165">
        <f t="shared" si="0"/>
        <v>4</v>
      </c>
      <c r="Q24" s="158">
        <f t="shared" si="1"/>
        <v>10.5</v>
      </c>
      <c r="R24" s="158">
        <f t="shared" si="2"/>
        <v>22.8</v>
      </c>
      <c r="S24" s="158">
        <f t="shared" si="3"/>
        <v>11.909090909090908</v>
      </c>
      <c r="T24" s="158">
        <f t="shared" si="4"/>
        <v>10.5</v>
      </c>
      <c r="U24" s="158">
        <f t="shared" si="5"/>
        <v>7.75</v>
      </c>
      <c r="V24" s="168">
        <f t="shared" si="6"/>
        <v>2.25</v>
      </c>
      <c r="W24" s="167">
        <f t="shared" si="7"/>
        <v>10.864864864864865</v>
      </c>
      <c r="X24" s="158">
        <v>1.0810810810810811</v>
      </c>
      <c r="Y24" s="168">
        <v>8</v>
      </c>
      <c r="Z24" s="500">
        <v>3.91</v>
      </c>
      <c r="AA24" s="225">
        <v>0.74</v>
      </c>
      <c r="AB24" s="210">
        <v>5.24</v>
      </c>
    </row>
    <row r="25" spans="1:28" s="129" customFormat="1" ht="13.5" customHeight="1">
      <c r="A25" s="616"/>
      <c r="B25" s="459">
        <v>20</v>
      </c>
      <c r="C25" s="540">
        <v>13</v>
      </c>
      <c r="D25" s="530">
        <v>54</v>
      </c>
      <c r="E25" s="530">
        <v>75</v>
      </c>
      <c r="F25" s="530">
        <v>151</v>
      </c>
      <c r="G25" s="530">
        <v>36</v>
      </c>
      <c r="H25" s="530">
        <v>44</v>
      </c>
      <c r="I25" s="531">
        <v>15</v>
      </c>
      <c r="J25" s="419">
        <v>388</v>
      </c>
      <c r="K25" s="118">
        <v>76</v>
      </c>
      <c r="L25" s="119">
        <v>303</v>
      </c>
      <c r="M25" s="121">
        <v>11988</v>
      </c>
      <c r="N25" s="122">
        <v>3473</v>
      </c>
      <c r="O25" s="123">
        <v>22203</v>
      </c>
      <c r="P25" s="165">
        <f t="shared" si="0"/>
        <v>4.333333333333333</v>
      </c>
      <c r="Q25" s="158">
        <f t="shared" si="1"/>
        <v>9</v>
      </c>
      <c r="R25" s="158">
        <f t="shared" si="2"/>
        <v>15</v>
      </c>
      <c r="S25" s="158">
        <f t="shared" si="3"/>
        <v>13.727272727272727</v>
      </c>
      <c r="T25" s="158">
        <f t="shared" si="4"/>
        <v>9</v>
      </c>
      <c r="U25" s="158">
        <f t="shared" si="5"/>
        <v>11</v>
      </c>
      <c r="V25" s="159">
        <f t="shared" si="6"/>
        <v>3.75</v>
      </c>
      <c r="W25" s="167">
        <f t="shared" si="7"/>
        <v>10.486486486486486</v>
      </c>
      <c r="X25" s="158">
        <v>2.054054054054054</v>
      </c>
      <c r="Y25" s="159">
        <v>8.18918918918919</v>
      </c>
      <c r="Z25" s="500">
        <v>3.79</v>
      </c>
      <c r="AA25" s="127">
        <v>1.1</v>
      </c>
      <c r="AB25" s="210">
        <v>7</v>
      </c>
    </row>
    <row r="26" spans="1:28" s="129" customFormat="1" ht="13.5" customHeight="1">
      <c r="A26" s="616"/>
      <c r="B26" s="459">
        <v>21</v>
      </c>
      <c r="C26" s="540">
        <v>25</v>
      </c>
      <c r="D26" s="530">
        <v>109</v>
      </c>
      <c r="E26" s="530">
        <v>38</v>
      </c>
      <c r="F26" s="530">
        <v>121</v>
      </c>
      <c r="G26" s="530">
        <v>28</v>
      </c>
      <c r="H26" s="530">
        <v>67</v>
      </c>
      <c r="I26" s="531">
        <v>22</v>
      </c>
      <c r="J26" s="419">
        <v>410</v>
      </c>
      <c r="K26" s="118">
        <v>58</v>
      </c>
      <c r="L26" s="119">
        <v>313</v>
      </c>
      <c r="M26" s="121">
        <v>11822</v>
      </c>
      <c r="N26" s="122">
        <v>3610</v>
      </c>
      <c r="O26" s="123">
        <v>21030</v>
      </c>
      <c r="P26" s="165">
        <f t="shared" si="0"/>
        <v>8.333333333333334</v>
      </c>
      <c r="Q26" s="158">
        <f t="shared" si="1"/>
        <v>18.166666666666668</v>
      </c>
      <c r="R26" s="158">
        <f t="shared" si="2"/>
        <v>7.6</v>
      </c>
      <c r="S26" s="158">
        <f t="shared" si="3"/>
        <v>11</v>
      </c>
      <c r="T26" s="158">
        <f t="shared" si="4"/>
        <v>7</v>
      </c>
      <c r="U26" s="158">
        <f t="shared" si="5"/>
        <v>16.75</v>
      </c>
      <c r="V26" s="159">
        <f t="shared" si="6"/>
        <v>5.5</v>
      </c>
      <c r="W26" s="167">
        <f t="shared" si="7"/>
        <v>11.08108108108108</v>
      </c>
      <c r="X26" s="158">
        <v>1.5675675675675675</v>
      </c>
      <c r="Y26" s="159">
        <v>8.45945945945946</v>
      </c>
      <c r="Z26" s="500">
        <v>3.75</v>
      </c>
      <c r="AA26" s="127">
        <v>1.14</v>
      </c>
      <c r="AB26" s="210">
        <v>6.63</v>
      </c>
    </row>
    <row r="27" spans="1:28" s="129" customFormat="1" ht="13.5" customHeight="1">
      <c r="A27" s="618">
        <v>6</v>
      </c>
      <c r="B27" s="453">
        <v>22</v>
      </c>
      <c r="C27" s="535">
        <v>26</v>
      </c>
      <c r="D27" s="536">
        <v>103</v>
      </c>
      <c r="E27" s="536">
        <v>41</v>
      </c>
      <c r="F27" s="536">
        <v>134</v>
      </c>
      <c r="G27" s="536">
        <v>28</v>
      </c>
      <c r="H27" s="536">
        <v>45</v>
      </c>
      <c r="I27" s="537">
        <v>19</v>
      </c>
      <c r="J27" s="428">
        <v>396</v>
      </c>
      <c r="K27" s="176">
        <v>78</v>
      </c>
      <c r="L27" s="177">
        <v>348</v>
      </c>
      <c r="M27" s="152">
        <v>11209</v>
      </c>
      <c r="N27" s="153">
        <v>4128</v>
      </c>
      <c r="O27" s="154">
        <v>20734</v>
      </c>
      <c r="P27" s="172">
        <f t="shared" si="0"/>
        <v>8.666666666666666</v>
      </c>
      <c r="Q27" s="173">
        <f t="shared" si="1"/>
        <v>17.166666666666668</v>
      </c>
      <c r="R27" s="173">
        <f t="shared" si="2"/>
        <v>8.2</v>
      </c>
      <c r="S27" s="173">
        <f t="shared" si="3"/>
        <v>12.181818181818182</v>
      </c>
      <c r="T27" s="173">
        <f t="shared" si="4"/>
        <v>7</v>
      </c>
      <c r="U27" s="173">
        <f t="shared" si="5"/>
        <v>11.25</v>
      </c>
      <c r="V27" s="174">
        <f t="shared" si="6"/>
        <v>4.75</v>
      </c>
      <c r="W27" s="178">
        <f t="shared" si="7"/>
        <v>10.702702702702704</v>
      </c>
      <c r="X27" s="173">
        <v>2.108108108108108</v>
      </c>
      <c r="Y27" s="179">
        <v>9.405405405405405</v>
      </c>
      <c r="Z27" s="502">
        <v>3.55</v>
      </c>
      <c r="AA27" s="156">
        <v>1.31</v>
      </c>
      <c r="AB27" s="250">
        <v>6.53</v>
      </c>
    </row>
    <row r="28" spans="1:28" s="129" customFormat="1" ht="13.5" customHeight="1">
      <c r="A28" s="616"/>
      <c r="B28" s="454">
        <v>23</v>
      </c>
      <c r="C28" s="529">
        <v>24</v>
      </c>
      <c r="D28" s="530">
        <v>94</v>
      </c>
      <c r="E28" s="530">
        <v>36</v>
      </c>
      <c r="F28" s="530">
        <v>146</v>
      </c>
      <c r="G28" s="530">
        <v>34</v>
      </c>
      <c r="H28" s="530">
        <v>21</v>
      </c>
      <c r="I28" s="531">
        <v>22</v>
      </c>
      <c r="J28" s="419">
        <v>377</v>
      </c>
      <c r="K28" s="118">
        <v>113</v>
      </c>
      <c r="L28" s="119">
        <v>329</v>
      </c>
      <c r="M28" s="121">
        <v>10401</v>
      </c>
      <c r="N28" s="122">
        <v>4893</v>
      </c>
      <c r="O28" s="123">
        <v>19341</v>
      </c>
      <c r="P28" s="165">
        <f t="shared" si="0"/>
        <v>8</v>
      </c>
      <c r="Q28" s="158">
        <f t="shared" si="1"/>
        <v>15.666666666666666</v>
      </c>
      <c r="R28" s="158">
        <f t="shared" si="2"/>
        <v>7.2</v>
      </c>
      <c r="S28" s="158">
        <f t="shared" si="3"/>
        <v>13.272727272727273</v>
      </c>
      <c r="T28" s="158">
        <f t="shared" si="4"/>
        <v>8.5</v>
      </c>
      <c r="U28" s="158">
        <f t="shared" si="5"/>
        <v>5.25</v>
      </c>
      <c r="V28" s="159">
        <f t="shared" si="6"/>
        <v>5.5</v>
      </c>
      <c r="W28" s="167">
        <f t="shared" si="7"/>
        <v>10.18918918918919</v>
      </c>
      <c r="X28" s="158">
        <v>3.054054054054054</v>
      </c>
      <c r="Y28" s="159">
        <v>8.891891891891891</v>
      </c>
      <c r="Z28" s="500">
        <v>3.3</v>
      </c>
      <c r="AA28" s="127">
        <v>1.55</v>
      </c>
      <c r="AB28" s="210">
        <v>6.1</v>
      </c>
    </row>
    <row r="29" spans="1:28" s="129" customFormat="1" ht="13.5" customHeight="1">
      <c r="A29" s="616"/>
      <c r="B29" s="454">
        <v>24</v>
      </c>
      <c r="C29" s="529">
        <v>33</v>
      </c>
      <c r="D29" s="530">
        <v>63</v>
      </c>
      <c r="E29" s="530">
        <v>23</v>
      </c>
      <c r="F29" s="530">
        <v>112</v>
      </c>
      <c r="G29" s="530">
        <v>24</v>
      </c>
      <c r="H29" s="530">
        <v>28</v>
      </c>
      <c r="I29" s="531">
        <v>16</v>
      </c>
      <c r="J29" s="419">
        <v>299</v>
      </c>
      <c r="K29" s="118">
        <v>122</v>
      </c>
      <c r="L29" s="119">
        <v>346</v>
      </c>
      <c r="M29" s="121">
        <v>10199</v>
      </c>
      <c r="N29" s="122">
        <v>5424</v>
      </c>
      <c r="O29" s="123">
        <v>17376</v>
      </c>
      <c r="P29" s="165">
        <f t="shared" si="0"/>
        <v>11</v>
      </c>
      <c r="Q29" s="158">
        <f t="shared" si="1"/>
        <v>10.5</v>
      </c>
      <c r="R29" s="158">
        <f t="shared" si="2"/>
        <v>4.6</v>
      </c>
      <c r="S29" s="158">
        <f t="shared" si="3"/>
        <v>10.181818181818182</v>
      </c>
      <c r="T29" s="158">
        <f t="shared" si="4"/>
        <v>6</v>
      </c>
      <c r="U29" s="158">
        <f t="shared" si="5"/>
        <v>7</v>
      </c>
      <c r="V29" s="159">
        <f t="shared" si="6"/>
        <v>4</v>
      </c>
      <c r="W29" s="167">
        <f t="shared" si="7"/>
        <v>8.08108108108108</v>
      </c>
      <c r="X29" s="158">
        <v>3.2972972972972974</v>
      </c>
      <c r="Y29" s="159">
        <v>9.35135135135135</v>
      </c>
      <c r="Z29" s="500">
        <v>3.23</v>
      </c>
      <c r="AA29" s="127">
        <v>1.72</v>
      </c>
      <c r="AB29" s="210">
        <v>5.49</v>
      </c>
    </row>
    <row r="30" spans="1:28" s="129" customFormat="1" ht="13.5" customHeight="1">
      <c r="A30" s="617"/>
      <c r="B30" s="456">
        <v>25</v>
      </c>
      <c r="C30" s="532">
        <v>11</v>
      </c>
      <c r="D30" s="533">
        <v>89</v>
      </c>
      <c r="E30" s="533">
        <v>25</v>
      </c>
      <c r="F30" s="533">
        <v>118</v>
      </c>
      <c r="G30" s="533">
        <v>35</v>
      </c>
      <c r="H30" s="533">
        <v>19</v>
      </c>
      <c r="I30" s="534">
        <v>18</v>
      </c>
      <c r="J30" s="422">
        <v>315</v>
      </c>
      <c r="K30" s="133">
        <v>115</v>
      </c>
      <c r="L30" s="134">
        <v>332</v>
      </c>
      <c r="M30" s="135">
        <v>9818</v>
      </c>
      <c r="N30" s="136">
        <v>5837</v>
      </c>
      <c r="O30" s="137">
        <v>17123</v>
      </c>
      <c r="P30" s="169">
        <f t="shared" si="0"/>
        <v>3.6666666666666665</v>
      </c>
      <c r="Q30" s="161">
        <f t="shared" si="1"/>
        <v>14.833333333333334</v>
      </c>
      <c r="R30" s="161">
        <f t="shared" si="2"/>
        <v>5</v>
      </c>
      <c r="S30" s="161">
        <f t="shared" si="3"/>
        <v>10.727272727272727</v>
      </c>
      <c r="T30" s="161">
        <f t="shared" si="4"/>
        <v>8.75</v>
      </c>
      <c r="U30" s="161">
        <f t="shared" si="5"/>
        <v>4.75</v>
      </c>
      <c r="V30" s="162">
        <f t="shared" si="6"/>
        <v>4.5</v>
      </c>
      <c r="W30" s="171">
        <f t="shared" si="7"/>
        <v>8.513513513513514</v>
      </c>
      <c r="X30" s="161">
        <v>3.108108108108108</v>
      </c>
      <c r="Y30" s="162">
        <v>8.972972972972974</v>
      </c>
      <c r="Z30" s="501">
        <v>3.11</v>
      </c>
      <c r="AA30" s="140">
        <v>1.85</v>
      </c>
      <c r="AB30" s="212">
        <v>5.4</v>
      </c>
    </row>
    <row r="31" spans="1:28" s="129" customFormat="1" ht="13.5" customHeight="1">
      <c r="A31" s="616">
        <v>7</v>
      </c>
      <c r="B31" s="454">
        <v>26</v>
      </c>
      <c r="C31" s="529">
        <v>13</v>
      </c>
      <c r="D31" s="530">
        <v>99</v>
      </c>
      <c r="E31" s="530">
        <v>22</v>
      </c>
      <c r="F31" s="530">
        <v>97</v>
      </c>
      <c r="G31" s="530">
        <v>32</v>
      </c>
      <c r="H31" s="530">
        <v>12</v>
      </c>
      <c r="I31" s="531">
        <v>10</v>
      </c>
      <c r="J31" s="419">
        <v>285</v>
      </c>
      <c r="K31" s="118">
        <v>117</v>
      </c>
      <c r="L31" s="119">
        <v>318</v>
      </c>
      <c r="M31" s="121">
        <v>9938</v>
      </c>
      <c r="N31" s="122">
        <v>6368</v>
      </c>
      <c r="O31" s="123">
        <v>15317</v>
      </c>
      <c r="P31" s="165">
        <f t="shared" si="0"/>
        <v>4.333333333333333</v>
      </c>
      <c r="Q31" s="158">
        <f t="shared" si="1"/>
        <v>16.5</v>
      </c>
      <c r="R31" s="158">
        <f t="shared" si="2"/>
        <v>4.4</v>
      </c>
      <c r="S31" s="158">
        <f t="shared" si="3"/>
        <v>8.818181818181818</v>
      </c>
      <c r="T31" s="158">
        <f t="shared" si="4"/>
        <v>8</v>
      </c>
      <c r="U31" s="158">
        <f t="shared" si="5"/>
        <v>3</v>
      </c>
      <c r="V31" s="168">
        <f t="shared" si="6"/>
        <v>2.5</v>
      </c>
      <c r="W31" s="167">
        <f t="shared" si="7"/>
        <v>7.702702702702703</v>
      </c>
      <c r="X31" s="158">
        <v>3.1621621621621623</v>
      </c>
      <c r="Y31" s="159">
        <v>8.594594594594595</v>
      </c>
      <c r="Z31" s="500">
        <v>3.14</v>
      </c>
      <c r="AA31" s="127">
        <v>2.01</v>
      </c>
      <c r="AB31" s="210">
        <v>4.83</v>
      </c>
    </row>
    <row r="32" spans="1:28" s="129" customFormat="1" ht="13.5" customHeight="1">
      <c r="A32" s="616"/>
      <c r="B32" s="454">
        <v>27</v>
      </c>
      <c r="C32" s="529">
        <v>17</v>
      </c>
      <c r="D32" s="530">
        <v>92</v>
      </c>
      <c r="E32" s="530">
        <v>16</v>
      </c>
      <c r="F32" s="530">
        <v>84</v>
      </c>
      <c r="G32" s="530">
        <v>22</v>
      </c>
      <c r="H32" s="530">
        <v>16</v>
      </c>
      <c r="I32" s="531">
        <v>4</v>
      </c>
      <c r="J32" s="419">
        <v>251</v>
      </c>
      <c r="K32" s="118">
        <v>118</v>
      </c>
      <c r="L32" s="119">
        <v>297</v>
      </c>
      <c r="M32" s="121">
        <v>9593</v>
      </c>
      <c r="N32" s="122">
        <v>6547</v>
      </c>
      <c r="O32" s="123">
        <v>14848</v>
      </c>
      <c r="P32" s="165">
        <f t="shared" si="0"/>
        <v>5.666666666666667</v>
      </c>
      <c r="Q32" s="158">
        <f t="shared" si="1"/>
        <v>15.333333333333334</v>
      </c>
      <c r="R32" s="158">
        <f t="shared" si="2"/>
        <v>3.2</v>
      </c>
      <c r="S32" s="158">
        <f t="shared" si="3"/>
        <v>7.636363636363637</v>
      </c>
      <c r="T32" s="158">
        <f t="shared" si="4"/>
        <v>5.5</v>
      </c>
      <c r="U32" s="158">
        <f t="shared" si="5"/>
        <v>4</v>
      </c>
      <c r="V32" s="168">
        <f t="shared" si="6"/>
        <v>1</v>
      </c>
      <c r="W32" s="167">
        <f t="shared" si="7"/>
        <v>6.783783783783784</v>
      </c>
      <c r="X32" s="158">
        <v>3.189189189189189</v>
      </c>
      <c r="Y32" s="159">
        <v>8.027027027027026</v>
      </c>
      <c r="Z32" s="500">
        <v>3.04</v>
      </c>
      <c r="AA32" s="127">
        <v>2.07</v>
      </c>
      <c r="AB32" s="210">
        <v>4.68</v>
      </c>
    </row>
    <row r="33" spans="1:28" s="129" customFormat="1" ht="13.5" customHeight="1">
      <c r="A33" s="616"/>
      <c r="B33" s="454">
        <v>28</v>
      </c>
      <c r="C33" s="529">
        <v>8</v>
      </c>
      <c r="D33" s="530">
        <v>71</v>
      </c>
      <c r="E33" s="530">
        <v>7</v>
      </c>
      <c r="F33" s="530">
        <v>82</v>
      </c>
      <c r="G33" s="530">
        <v>4</v>
      </c>
      <c r="H33" s="530">
        <v>12</v>
      </c>
      <c r="I33" s="531">
        <v>2</v>
      </c>
      <c r="J33" s="419">
        <v>186</v>
      </c>
      <c r="K33" s="118">
        <v>127</v>
      </c>
      <c r="L33" s="119">
        <v>273</v>
      </c>
      <c r="M33" s="121">
        <v>9166</v>
      </c>
      <c r="N33" s="122">
        <v>6870</v>
      </c>
      <c r="O33" s="123">
        <v>13699</v>
      </c>
      <c r="P33" s="165">
        <f t="shared" si="0"/>
        <v>2.6666666666666665</v>
      </c>
      <c r="Q33" s="158">
        <f t="shared" si="1"/>
        <v>11.833333333333334</v>
      </c>
      <c r="R33" s="158">
        <f t="shared" si="2"/>
        <v>1.4</v>
      </c>
      <c r="S33" s="158">
        <f t="shared" si="3"/>
        <v>7.454545454545454</v>
      </c>
      <c r="T33" s="158">
        <f t="shared" si="4"/>
        <v>1</v>
      </c>
      <c r="U33" s="158">
        <f t="shared" si="5"/>
        <v>3</v>
      </c>
      <c r="V33" s="168">
        <f t="shared" si="6"/>
        <v>0.5</v>
      </c>
      <c r="W33" s="167">
        <f t="shared" si="7"/>
        <v>5.027027027027027</v>
      </c>
      <c r="X33" s="158">
        <v>3.4324324324324325</v>
      </c>
      <c r="Y33" s="159">
        <v>7.378378378378378</v>
      </c>
      <c r="Z33" s="500">
        <v>2.9</v>
      </c>
      <c r="AA33" s="127">
        <v>2.17</v>
      </c>
      <c r="AB33" s="210">
        <v>4.33</v>
      </c>
    </row>
    <row r="34" spans="1:28" s="129" customFormat="1" ht="13.5" customHeight="1">
      <c r="A34" s="616"/>
      <c r="B34" s="454">
        <v>29</v>
      </c>
      <c r="C34" s="529">
        <v>17</v>
      </c>
      <c r="D34" s="530">
        <v>36</v>
      </c>
      <c r="E34" s="530">
        <v>6</v>
      </c>
      <c r="F34" s="530">
        <v>52</v>
      </c>
      <c r="G34" s="530">
        <v>7</v>
      </c>
      <c r="H34" s="530">
        <v>3</v>
      </c>
      <c r="I34" s="531">
        <v>6</v>
      </c>
      <c r="J34" s="419">
        <v>127</v>
      </c>
      <c r="K34" s="118">
        <v>130</v>
      </c>
      <c r="L34" s="119">
        <v>201</v>
      </c>
      <c r="M34" s="121">
        <v>6558</v>
      </c>
      <c r="N34" s="122">
        <v>7152</v>
      </c>
      <c r="O34" s="123">
        <v>10705</v>
      </c>
      <c r="P34" s="165">
        <f t="shared" si="0"/>
        <v>5.666666666666667</v>
      </c>
      <c r="Q34" s="158">
        <f t="shared" si="1"/>
        <v>6</v>
      </c>
      <c r="R34" s="158">
        <f t="shared" si="2"/>
        <v>1.2</v>
      </c>
      <c r="S34" s="158">
        <f t="shared" si="3"/>
        <v>4.7272727272727275</v>
      </c>
      <c r="T34" s="158">
        <f t="shared" si="4"/>
        <v>1.75</v>
      </c>
      <c r="U34" s="158">
        <f t="shared" si="5"/>
        <v>0.75</v>
      </c>
      <c r="V34" s="168">
        <f t="shared" si="6"/>
        <v>1.5</v>
      </c>
      <c r="W34" s="167">
        <f t="shared" si="7"/>
        <v>3.4324324324324325</v>
      </c>
      <c r="X34" s="158">
        <v>3.5135135135135136</v>
      </c>
      <c r="Y34" s="159">
        <v>5.4324324324324325</v>
      </c>
      <c r="Z34" s="500">
        <v>2.07</v>
      </c>
      <c r="AA34" s="127">
        <v>2.26</v>
      </c>
      <c r="AB34" s="210">
        <v>3.38</v>
      </c>
    </row>
    <row r="35" spans="1:28" s="129" customFormat="1" ht="13.5" customHeight="1">
      <c r="A35" s="616"/>
      <c r="B35" s="454">
        <v>30</v>
      </c>
      <c r="C35" s="529">
        <v>26</v>
      </c>
      <c r="D35" s="530">
        <v>64</v>
      </c>
      <c r="E35" s="530">
        <v>5</v>
      </c>
      <c r="F35" s="530">
        <v>80</v>
      </c>
      <c r="G35" s="530">
        <v>9</v>
      </c>
      <c r="H35" s="530">
        <v>4</v>
      </c>
      <c r="I35" s="531">
        <v>2</v>
      </c>
      <c r="J35" s="419">
        <v>190</v>
      </c>
      <c r="K35" s="118">
        <v>94</v>
      </c>
      <c r="L35" s="119">
        <v>222</v>
      </c>
      <c r="M35" s="121">
        <v>7648</v>
      </c>
      <c r="N35" s="122">
        <v>5485</v>
      </c>
      <c r="O35" s="123">
        <v>10828</v>
      </c>
      <c r="P35" s="165">
        <f t="shared" si="0"/>
        <v>8.666666666666666</v>
      </c>
      <c r="Q35" s="158">
        <f t="shared" si="1"/>
        <v>10.666666666666666</v>
      </c>
      <c r="R35" s="158">
        <f t="shared" si="2"/>
        <v>1</v>
      </c>
      <c r="S35" s="158">
        <f t="shared" si="3"/>
        <v>7.2727272727272725</v>
      </c>
      <c r="T35" s="158">
        <f t="shared" si="4"/>
        <v>2.25</v>
      </c>
      <c r="U35" s="158">
        <f t="shared" si="5"/>
        <v>1</v>
      </c>
      <c r="V35" s="168">
        <f t="shared" si="6"/>
        <v>0.5</v>
      </c>
      <c r="W35" s="167">
        <f t="shared" si="7"/>
        <v>5.135135135135135</v>
      </c>
      <c r="X35" s="158">
        <v>2.5405405405405403</v>
      </c>
      <c r="Y35" s="159">
        <v>6</v>
      </c>
      <c r="Z35" s="500">
        <v>2.42</v>
      </c>
      <c r="AA35" s="127">
        <v>1.74</v>
      </c>
      <c r="AB35" s="210">
        <v>3.42</v>
      </c>
    </row>
    <row r="36" spans="1:28" s="129" customFormat="1" ht="13.5" customHeight="1">
      <c r="A36" s="618">
        <v>8</v>
      </c>
      <c r="B36" s="453">
        <v>31</v>
      </c>
      <c r="C36" s="535">
        <v>8</v>
      </c>
      <c r="D36" s="536">
        <v>150</v>
      </c>
      <c r="E36" s="536">
        <v>1</v>
      </c>
      <c r="F36" s="536">
        <v>73</v>
      </c>
      <c r="G36" s="536">
        <v>12</v>
      </c>
      <c r="H36" s="536">
        <v>2</v>
      </c>
      <c r="I36" s="537">
        <v>0</v>
      </c>
      <c r="J36" s="428">
        <v>246</v>
      </c>
      <c r="K36" s="176">
        <v>103</v>
      </c>
      <c r="L36" s="176">
        <v>193</v>
      </c>
      <c r="M36" s="152">
        <v>7354</v>
      </c>
      <c r="N36" s="153">
        <v>6720</v>
      </c>
      <c r="O36" s="154">
        <v>10189</v>
      </c>
      <c r="P36" s="172">
        <f t="shared" si="0"/>
        <v>2.6666666666666665</v>
      </c>
      <c r="Q36" s="173">
        <f t="shared" si="1"/>
        <v>25</v>
      </c>
      <c r="R36" s="173">
        <f t="shared" si="2"/>
        <v>0.2</v>
      </c>
      <c r="S36" s="173">
        <f t="shared" si="3"/>
        <v>6.636363636363637</v>
      </c>
      <c r="T36" s="173">
        <f t="shared" si="4"/>
        <v>3</v>
      </c>
      <c r="U36" s="173">
        <f t="shared" si="5"/>
        <v>0.5</v>
      </c>
      <c r="V36" s="179">
        <f t="shared" si="6"/>
        <v>0</v>
      </c>
      <c r="W36" s="178">
        <f t="shared" si="7"/>
        <v>6.648648648648648</v>
      </c>
      <c r="X36" s="173">
        <v>2.7837837837837838</v>
      </c>
      <c r="Y36" s="179">
        <v>5.216216216216216</v>
      </c>
      <c r="Z36" s="502">
        <v>2.36</v>
      </c>
      <c r="AA36" s="213">
        <v>2.13</v>
      </c>
      <c r="AB36" s="214">
        <v>3.22</v>
      </c>
    </row>
    <row r="37" spans="1:28" s="129" customFormat="1" ht="13.5" customHeight="1">
      <c r="A37" s="616"/>
      <c r="B37" s="459">
        <v>32</v>
      </c>
      <c r="C37" s="529">
        <v>12</v>
      </c>
      <c r="D37" s="530">
        <v>54</v>
      </c>
      <c r="E37" s="530">
        <v>5</v>
      </c>
      <c r="F37" s="530">
        <v>24</v>
      </c>
      <c r="G37" s="530">
        <v>11</v>
      </c>
      <c r="H37" s="530">
        <v>9</v>
      </c>
      <c r="I37" s="531">
        <v>6</v>
      </c>
      <c r="J37" s="419">
        <v>121</v>
      </c>
      <c r="K37" s="118">
        <v>87</v>
      </c>
      <c r="L37" s="118">
        <v>177</v>
      </c>
      <c r="M37" s="121">
        <v>4561</v>
      </c>
      <c r="N37" s="122">
        <v>5578</v>
      </c>
      <c r="O37" s="123">
        <v>9884</v>
      </c>
      <c r="P37" s="165">
        <f t="shared" si="0"/>
        <v>4</v>
      </c>
      <c r="Q37" s="158">
        <f t="shared" si="1"/>
        <v>9</v>
      </c>
      <c r="R37" s="158">
        <f t="shared" si="2"/>
        <v>1</v>
      </c>
      <c r="S37" s="158">
        <f t="shared" si="3"/>
        <v>2.1818181818181817</v>
      </c>
      <c r="T37" s="158">
        <f t="shared" si="4"/>
        <v>2.75</v>
      </c>
      <c r="U37" s="158">
        <f t="shared" si="5"/>
        <v>2.25</v>
      </c>
      <c r="V37" s="159">
        <f t="shared" si="6"/>
        <v>1.5</v>
      </c>
      <c r="W37" s="167">
        <f t="shared" si="7"/>
        <v>3.27027027027027</v>
      </c>
      <c r="X37" s="158">
        <v>2.3513513513513513</v>
      </c>
      <c r="Y37" s="159">
        <v>4.783783783783784</v>
      </c>
      <c r="Z37" s="500">
        <v>1.48</v>
      </c>
      <c r="AA37" s="206">
        <v>1.79</v>
      </c>
      <c r="AB37" s="207">
        <v>3.19</v>
      </c>
    </row>
    <row r="38" spans="1:28" s="129" customFormat="1" ht="13.5" customHeight="1">
      <c r="A38" s="616"/>
      <c r="B38" s="454">
        <v>33</v>
      </c>
      <c r="C38" s="529">
        <v>11</v>
      </c>
      <c r="D38" s="530">
        <v>29</v>
      </c>
      <c r="E38" s="530">
        <v>5</v>
      </c>
      <c r="F38" s="530">
        <v>57</v>
      </c>
      <c r="G38" s="530">
        <v>3</v>
      </c>
      <c r="H38" s="530">
        <v>12</v>
      </c>
      <c r="I38" s="531">
        <v>4</v>
      </c>
      <c r="J38" s="419">
        <v>121</v>
      </c>
      <c r="K38" s="118">
        <v>73</v>
      </c>
      <c r="L38" s="118">
        <v>90</v>
      </c>
      <c r="M38" s="121">
        <v>6070</v>
      </c>
      <c r="N38" s="122">
        <v>3337</v>
      </c>
      <c r="O38" s="123">
        <v>5760</v>
      </c>
      <c r="P38" s="165">
        <f t="shared" si="0"/>
        <v>3.6666666666666665</v>
      </c>
      <c r="Q38" s="158">
        <f t="shared" si="1"/>
        <v>4.833333333333333</v>
      </c>
      <c r="R38" s="158">
        <f t="shared" si="2"/>
        <v>1</v>
      </c>
      <c r="S38" s="158">
        <f t="shared" si="3"/>
        <v>5.181818181818182</v>
      </c>
      <c r="T38" s="158">
        <f t="shared" si="4"/>
        <v>0.75</v>
      </c>
      <c r="U38" s="158">
        <f t="shared" si="5"/>
        <v>3</v>
      </c>
      <c r="V38" s="159">
        <f t="shared" si="6"/>
        <v>1</v>
      </c>
      <c r="W38" s="167">
        <f t="shared" si="7"/>
        <v>3.27027027027027</v>
      </c>
      <c r="X38" s="158">
        <v>1.972972972972973</v>
      </c>
      <c r="Y38" s="159">
        <v>2.4324324324324325</v>
      </c>
      <c r="Z38" s="500">
        <v>1.94</v>
      </c>
      <c r="AA38" s="206">
        <v>1.1</v>
      </c>
      <c r="AB38" s="207">
        <v>1.91</v>
      </c>
    </row>
    <row r="39" spans="1:28" s="129" customFormat="1" ht="13.5" customHeight="1">
      <c r="A39" s="617"/>
      <c r="B39" s="456">
        <v>34</v>
      </c>
      <c r="C39" s="532">
        <v>17</v>
      </c>
      <c r="D39" s="533">
        <v>31</v>
      </c>
      <c r="E39" s="533">
        <v>0</v>
      </c>
      <c r="F39" s="533">
        <v>54</v>
      </c>
      <c r="G39" s="533">
        <v>0</v>
      </c>
      <c r="H39" s="533">
        <v>13</v>
      </c>
      <c r="I39" s="534">
        <v>1</v>
      </c>
      <c r="J39" s="422">
        <v>116</v>
      </c>
      <c r="K39" s="133">
        <v>88</v>
      </c>
      <c r="L39" s="133">
        <v>177</v>
      </c>
      <c r="M39" s="135">
        <v>6528</v>
      </c>
      <c r="N39" s="136">
        <v>5696</v>
      </c>
      <c r="O39" s="137">
        <v>9331</v>
      </c>
      <c r="P39" s="169">
        <f t="shared" si="0"/>
        <v>5.666666666666667</v>
      </c>
      <c r="Q39" s="161">
        <f t="shared" si="1"/>
        <v>5.166666666666667</v>
      </c>
      <c r="R39" s="161">
        <f t="shared" si="2"/>
        <v>0</v>
      </c>
      <c r="S39" s="161">
        <f t="shared" si="3"/>
        <v>4.909090909090909</v>
      </c>
      <c r="T39" s="161">
        <f t="shared" si="4"/>
        <v>0</v>
      </c>
      <c r="U39" s="161">
        <f t="shared" si="5"/>
        <v>3.25</v>
      </c>
      <c r="V39" s="162">
        <f t="shared" si="6"/>
        <v>0.25</v>
      </c>
      <c r="W39" s="171">
        <f t="shared" si="7"/>
        <v>3.135135135135135</v>
      </c>
      <c r="X39" s="161">
        <v>2.3783783783783785</v>
      </c>
      <c r="Y39" s="162">
        <v>4.783783783783784</v>
      </c>
      <c r="Z39" s="501">
        <v>2.07</v>
      </c>
      <c r="AA39" s="208">
        <v>1.81</v>
      </c>
      <c r="AB39" s="209">
        <v>2.97</v>
      </c>
    </row>
    <row r="40" spans="1:28" s="129" customFormat="1" ht="13.5" customHeight="1">
      <c r="A40" s="616">
        <v>9</v>
      </c>
      <c r="B40" s="470">
        <v>35</v>
      </c>
      <c r="C40" s="529">
        <v>9</v>
      </c>
      <c r="D40" s="530">
        <v>46</v>
      </c>
      <c r="E40" s="530">
        <v>6</v>
      </c>
      <c r="F40" s="530">
        <v>62</v>
      </c>
      <c r="G40" s="530">
        <v>6</v>
      </c>
      <c r="H40" s="530">
        <v>4</v>
      </c>
      <c r="I40" s="531">
        <v>0</v>
      </c>
      <c r="J40" s="419">
        <v>133</v>
      </c>
      <c r="K40" s="118">
        <v>103</v>
      </c>
      <c r="L40" s="118">
        <v>198</v>
      </c>
      <c r="M40" s="121">
        <v>6903</v>
      </c>
      <c r="N40" s="122">
        <v>5727</v>
      </c>
      <c r="O40" s="123">
        <v>9755</v>
      </c>
      <c r="P40" s="165">
        <f t="shared" si="0"/>
        <v>3</v>
      </c>
      <c r="Q40" s="158">
        <f t="shared" si="1"/>
        <v>7.666666666666667</v>
      </c>
      <c r="R40" s="158">
        <f t="shared" si="2"/>
        <v>1.2</v>
      </c>
      <c r="S40" s="158">
        <f t="shared" si="3"/>
        <v>5.636363636363637</v>
      </c>
      <c r="T40" s="158">
        <f t="shared" si="4"/>
        <v>1.5</v>
      </c>
      <c r="U40" s="158">
        <f t="shared" si="5"/>
        <v>1</v>
      </c>
      <c r="V40" s="159">
        <f t="shared" si="6"/>
        <v>0</v>
      </c>
      <c r="W40" s="167">
        <f t="shared" si="7"/>
        <v>3.5945945945945947</v>
      </c>
      <c r="X40" s="158">
        <v>2.7837837837837838</v>
      </c>
      <c r="Y40" s="159">
        <v>5.351351351351352</v>
      </c>
      <c r="Z40" s="500">
        <v>2.19</v>
      </c>
      <c r="AA40" s="206">
        <v>1.81</v>
      </c>
      <c r="AB40" s="207">
        <v>3.09</v>
      </c>
    </row>
    <row r="41" spans="1:28" s="129" customFormat="1" ht="13.5" customHeight="1">
      <c r="A41" s="616"/>
      <c r="B41" s="470">
        <v>36</v>
      </c>
      <c r="C41" s="529">
        <v>12</v>
      </c>
      <c r="D41" s="530">
        <v>46</v>
      </c>
      <c r="E41" s="530">
        <v>2</v>
      </c>
      <c r="F41" s="530">
        <v>67</v>
      </c>
      <c r="G41" s="530">
        <v>10</v>
      </c>
      <c r="H41" s="530">
        <v>6</v>
      </c>
      <c r="I41" s="531">
        <v>8</v>
      </c>
      <c r="J41" s="419">
        <v>151</v>
      </c>
      <c r="K41" s="118">
        <v>108</v>
      </c>
      <c r="L41" s="118">
        <v>186</v>
      </c>
      <c r="M41" s="121">
        <v>7063</v>
      </c>
      <c r="N41" s="122">
        <v>6170</v>
      </c>
      <c r="O41" s="123">
        <v>10732</v>
      </c>
      <c r="P41" s="165">
        <f t="shared" si="0"/>
        <v>4</v>
      </c>
      <c r="Q41" s="158">
        <f t="shared" si="1"/>
        <v>7.666666666666667</v>
      </c>
      <c r="R41" s="158">
        <f t="shared" si="2"/>
        <v>0.4</v>
      </c>
      <c r="S41" s="158">
        <f t="shared" si="3"/>
        <v>6.090909090909091</v>
      </c>
      <c r="T41" s="158">
        <f t="shared" si="4"/>
        <v>2.5</v>
      </c>
      <c r="U41" s="158">
        <f t="shared" si="5"/>
        <v>1.5</v>
      </c>
      <c r="V41" s="159">
        <f t="shared" si="6"/>
        <v>2</v>
      </c>
      <c r="W41" s="167">
        <f t="shared" si="7"/>
        <v>4.081081081081081</v>
      </c>
      <c r="X41" s="158">
        <v>2.918918918918919</v>
      </c>
      <c r="Y41" s="159">
        <v>5.027027027027027</v>
      </c>
      <c r="Z41" s="500">
        <v>2.24</v>
      </c>
      <c r="AA41" s="206">
        <v>1.95</v>
      </c>
      <c r="AB41" s="207">
        <v>3.39</v>
      </c>
    </row>
    <row r="42" spans="1:28" s="129" customFormat="1" ht="13.5" customHeight="1">
      <c r="A42" s="616"/>
      <c r="B42" s="470">
        <v>37</v>
      </c>
      <c r="C42" s="529">
        <v>9</v>
      </c>
      <c r="D42" s="530">
        <v>40</v>
      </c>
      <c r="E42" s="530">
        <v>2</v>
      </c>
      <c r="F42" s="530">
        <v>59</v>
      </c>
      <c r="G42" s="530">
        <v>8</v>
      </c>
      <c r="H42" s="530">
        <v>7</v>
      </c>
      <c r="I42" s="531">
        <v>5</v>
      </c>
      <c r="J42" s="419">
        <v>130</v>
      </c>
      <c r="K42" s="118">
        <v>133</v>
      </c>
      <c r="L42" s="118">
        <v>178</v>
      </c>
      <c r="M42" s="121">
        <v>7149</v>
      </c>
      <c r="N42" s="122">
        <v>5944</v>
      </c>
      <c r="O42" s="123">
        <v>10340</v>
      </c>
      <c r="P42" s="165">
        <f t="shared" si="0"/>
        <v>3</v>
      </c>
      <c r="Q42" s="158">
        <f t="shared" si="1"/>
        <v>6.666666666666667</v>
      </c>
      <c r="R42" s="158">
        <f t="shared" si="2"/>
        <v>0.4</v>
      </c>
      <c r="S42" s="158">
        <f t="shared" si="3"/>
        <v>5.363636363636363</v>
      </c>
      <c r="T42" s="158">
        <f t="shared" si="4"/>
        <v>2</v>
      </c>
      <c r="U42" s="158">
        <f t="shared" si="5"/>
        <v>1.75</v>
      </c>
      <c r="V42" s="159">
        <f t="shared" si="6"/>
        <v>1.25</v>
      </c>
      <c r="W42" s="167">
        <f t="shared" si="7"/>
        <v>3.5135135135135136</v>
      </c>
      <c r="X42" s="158">
        <v>3.5945945945945947</v>
      </c>
      <c r="Y42" s="159">
        <v>4.8108108108108105</v>
      </c>
      <c r="Z42" s="500">
        <v>2.27</v>
      </c>
      <c r="AA42" s="206">
        <v>1.88</v>
      </c>
      <c r="AB42" s="207">
        <v>3.27</v>
      </c>
    </row>
    <row r="43" spans="1:28" s="129" customFormat="1" ht="13.5" customHeight="1">
      <c r="A43" s="616"/>
      <c r="B43" s="470">
        <v>38</v>
      </c>
      <c r="C43" s="529">
        <v>17</v>
      </c>
      <c r="D43" s="530">
        <v>36</v>
      </c>
      <c r="E43" s="530">
        <v>0</v>
      </c>
      <c r="F43" s="530">
        <v>59</v>
      </c>
      <c r="G43" s="530">
        <v>3</v>
      </c>
      <c r="H43" s="530">
        <v>3</v>
      </c>
      <c r="I43" s="531">
        <v>6</v>
      </c>
      <c r="J43" s="419">
        <v>124</v>
      </c>
      <c r="K43" s="118">
        <v>107</v>
      </c>
      <c r="L43" s="118">
        <v>171</v>
      </c>
      <c r="M43" s="121">
        <v>5913</v>
      </c>
      <c r="N43" s="122">
        <v>5795</v>
      </c>
      <c r="O43" s="123">
        <v>9200</v>
      </c>
      <c r="P43" s="165">
        <f t="shared" si="0"/>
        <v>5.666666666666667</v>
      </c>
      <c r="Q43" s="158">
        <f t="shared" si="1"/>
        <v>6</v>
      </c>
      <c r="R43" s="158">
        <f t="shared" si="2"/>
        <v>0</v>
      </c>
      <c r="S43" s="158">
        <f t="shared" si="3"/>
        <v>5.363636363636363</v>
      </c>
      <c r="T43" s="158">
        <f t="shared" si="4"/>
        <v>0.75</v>
      </c>
      <c r="U43" s="158">
        <f t="shared" si="5"/>
        <v>0.75</v>
      </c>
      <c r="V43" s="159">
        <f t="shared" si="6"/>
        <v>1.5</v>
      </c>
      <c r="W43" s="167">
        <f t="shared" si="7"/>
        <v>3.3513513513513513</v>
      </c>
      <c r="X43" s="158">
        <v>2.891891891891892</v>
      </c>
      <c r="Y43" s="159">
        <v>4.621621621621622</v>
      </c>
      <c r="Z43" s="500">
        <v>1.87</v>
      </c>
      <c r="AA43" s="206">
        <v>1.85</v>
      </c>
      <c r="AB43" s="207">
        <v>2.91</v>
      </c>
    </row>
    <row r="44" spans="1:28" s="129" customFormat="1" ht="13.5" customHeight="1">
      <c r="A44" s="617"/>
      <c r="B44" s="469">
        <v>39</v>
      </c>
      <c r="C44" s="532">
        <v>14</v>
      </c>
      <c r="D44" s="533">
        <v>45</v>
      </c>
      <c r="E44" s="533">
        <v>1</v>
      </c>
      <c r="F44" s="533">
        <v>65</v>
      </c>
      <c r="G44" s="533">
        <v>13</v>
      </c>
      <c r="H44" s="533">
        <v>8</v>
      </c>
      <c r="I44" s="534">
        <v>10</v>
      </c>
      <c r="J44" s="422">
        <v>156</v>
      </c>
      <c r="K44" s="133">
        <v>90</v>
      </c>
      <c r="L44" s="133">
        <v>140</v>
      </c>
      <c r="M44" s="135">
        <v>6434</v>
      </c>
      <c r="N44" s="136">
        <v>4538</v>
      </c>
      <c r="O44" s="137">
        <v>8659</v>
      </c>
      <c r="P44" s="169">
        <f t="shared" si="0"/>
        <v>4.666666666666667</v>
      </c>
      <c r="Q44" s="161">
        <f t="shared" si="1"/>
        <v>7.5</v>
      </c>
      <c r="R44" s="161">
        <f t="shared" si="2"/>
        <v>0.2</v>
      </c>
      <c r="S44" s="161">
        <f t="shared" si="3"/>
        <v>5.909090909090909</v>
      </c>
      <c r="T44" s="161">
        <f t="shared" si="4"/>
        <v>3.25</v>
      </c>
      <c r="U44" s="161">
        <f t="shared" si="5"/>
        <v>2</v>
      </c>
      <c r="V44" s="162">
        <f t="shared" si="6"/>
        <v>2.5</v>
      </c>
      <c r="W44" s="171">
        <f t="shared" si="7"/>
        <v>4.216216216216216</v>
      </c>
      <c r="X44" s="161">
        <v>2.4324324324324325</v>
      </c>
      <c r="Y44" s="162">
        <v>3.7837837837837838</v>
      </c>
      <c r="Z44" s="501">
        <v>2.03</v>
      </c>
      <c r="AA44" s="208">
        <v>1.44</v>
      </c>
      <c r="AB44" s="209">
        <v>2.74</v>
      </c>
    </row>
    <row r="45" spans="1:28" s="129" customFormat="1" ht="13.5" customHeight="1">
      <c r="A45" s="618">
        <v>10</v>
      </c>
      <c r="B45" s="471">
        <v>40</v>
      </c>
      <c r="C45" s="535">
        <v>6</v>
      </c>
      <c r="D45" s="536">
        <v>74</v>
      </c>
      <c r="E45" s="536">
        <v>3</v>
      </c>
      <c r="F45" s="536">
        <v>51</v>
      </c>
      <c r="G45" s="536">
        <v>9</v>
      </c>
      <c r="H45" s="536">
        <v>6</v>
      </c>
      <c r="I45" s="537">
        <v>4</v>
      </c>
      <c r="J45" s="428">
        <v>153</v>
      </c>
      <c r="K45" s="176">
        <v>87</v>
      </c>
      <c r="L45" s="176">
        <v>174</v>
      </c>
      <c r="M45" s="152">
        <v>6777</v>
      </c>
      <c r="N45" s="153">
        <v>5451</v>
      </c>
      <c r="O45" s="154">
        <v>9853</v>
      </c>
      <c r="P45" s="172">
        <f t="shared" si="0"/>
        <v>2</v>
      </c>
      <c r="Q45" s="173">
        <f t="shared" si="1"/>
        <v>12.333333333333334</v>
      </c>
      <c r="R45" s="173">
        <f t="shared" si="2"/>
        <v>0.6</v>
      </c>
      <c r="S45" s="173">
        <f t="shared" si="3"/>
        <v>4.636363636363637</v>
      </c>
      <c r="T45" s="173">
        <f t="shared" si="4"/>
        <v>2.25</v>
      </c>
      <c r="U45" s="173">
        <f t="shared" si="5"/>
        <v>1.5</v>
      </c>
      <c r="V45" s="179">
        <f t="shared" si="6"/>
        <v>1</v>
      </c>
      <c r="W45" s="178">
        <f t="shared" si="7"/>
        <v>4.135135135135135</v>
      </c>
      <c r="X45" s="173">
        <v>2.3513513513513513</v>
      </c>
      <c r="Y45" s="179">
        <v>4.702702702702703</v>
      </c>
      <c r="Z45" s="502">
        <v>2.15</v>
      </c>
      <c r="AA45" s="213">
        <v>1.72</v>
      </c>
      <c r="AB45" s="214">
        <v>3.11</v>
      </c>
    </row>
    <row r="46" spans="1:28" s="129" customFormat="1" ht="13.5" customHeight="1">
      <c r="A46" s="616"/>
      <c r="B46" s="470">
        <v>41</v>
      </c>
      <c r="C46" s="529">
        <v>9</v>
      </c>
      <c r="D46" s="530">
        <v>65</v>
      </c>
      <c r="E46" s="530">
        <v>2</v>
      </c>
      <c r="F46" s="530">
        <v>62</v>
      </c>
      <c r="G46" s="530">
        <v>15</v>
      </c>
      <c r="H46" s="530">
        <v>4</v>
      </c>
      <c r="I46" s="531">
        <v>7</v>
      </c>
      <c r="J46" s="419">
        <v>164</v>
      </c>
      <c r="K46" s="118">
        <v>93</v>
      </c>
      <c r="L46" s="118">
        <v>143</v>
      </c>
      <c r="M46" s="121">
        <v>7234</v>
      </c>
      <c r="N46" s="122">
        <v>5412</v>
      </c>
      <c r="O46" s="123">
        <v>9537</v>
      </c>
      <c r="P46" s="165">
        <f t="shared" si="0"/>
        <v>3</v>
      </c>
      <c r="Q46" s="158">
        <f t="shared" si="1"/>
        <v>10.833333333333334</v>
      </c>
      <c r="R46" s="158">
        <f t="shared" si="2"/>
        <v>0.4</v>
      </c>
      <c r="S46" s="158">
        <f t="shared" si="3"/>
        <v>5.636363636363637</v>
      </c>
      <c r="T46" s="158">
        <f t="shared" si="4"/>
        <v>3.75</v>
      </c>
      <c r="U46" s="158">
        <f t="shared" si="5"/>
        <v>1</v>
      </c>
      <c r="V46" s="159">
        <f t="shared" si="6"/>
        <v>1.75</v>
      </c>
      <c r="W46" s="167">
        <f t="shared" si="7"/>
        <v>4.4324324324324325</v>
      </c>
      <c r="X46" s="158">
        <v>2.5135135135135136</v>
      </c>
      <c r="Y46" s="159">
        <v>3.864864864864865</v>
      </c>
      <c r="Z46" s="500">
        <v>2.3</v>
      </c>
      <c r="AA46" s="206">
        <v>1.71</v>
      </c>
      <c r="AB46" s="207">
        <v>3.02</v>
      </c>
    </row>
    <row r="47" spans="1:28" s="129" customFormat="1" ht="13.5" customHeight="1">
      <c r="A47" s="616"/>
      <c r="B47" s="470">
        <v>42</v>
      </c>
      <c r="C47" s="529">
        <v>8</v>
      </c>
      <c r="D47" s="530">
        <v>47</v>
      </c>
      <c r="E47" s="530">
        <v>6</v>
      </c>
      <c r="F47" s="530">
        <v>52</v>
      </c>
      <c r="G47" s="530">
        <v>16</v>
      </c>
      <c r="H47" s="530">
        <v>2</v>
      </c>
      <c r="I47" s="531">
        <v>18</v>
      </c>
      <c r="J47" s="419">
        <v>149</v>
      </c>
      <c r="K47" s="118">
        <v>120</v>
      </c>
      <c r="L47" s="118">
        <v>153</v>
      </c>
      <c r="M47" s="121">
        <v>7052</v>
      </c>
      <c r="N47" s="122">
        <v>5434</v>
      </c>
      <c r="O47" s="123">
        <v>8874</v>
      </c>
      <c r="P47" s="165">
        <f t="shared" si="0"/>
        <v>2.6666666666666665</v>
      </c>
      <c r="Q47" s="158">
        <f t="shared" si="1"/>
        <v>7.833333333333333</v>
      </c>
      <c r="R47" s="158">
        <f t="shared" si="2"/>
        <v>1.2</v>
      </c>
      <c r="S47" s="158">
        <f t="shared" si="3"/>
        <v>4.7272727272727275</v>
      </c>
      <c r="T47" s="158">
        <f t="shared" si="4"/>
        <v>4</v>
      </c>
      <c r="U47" s="158">
        <f t="shared" si="5"/>
        <v>0.5</v>
      </c>
      <c r="V47" s="159">
        <f t="shared" si="6"/>
        <v>4.5</v>
      </c>
      <c r="W47" s="167">
        <f t="shared" si="7"/>
        <v>4.027027027027027</v>
      </c>
      <c r="X47" s="158">
        <v>3.2432432432432434</v>
      </c>
      <c r="Y47" s="159">
        <v>4.135135135135135</v>
      </c>
      <c r="Z47" s="500">
        <v>2.24</v>
      </c>
      <c r="AA47" s="206">
        <v>1.71</v>
      </c>
      <c r="AB47" s="207">
        <v>2.81</v>
      </c>
    </row>
    <row r="48" spans="1:28" s="129" customFormat="1" ht="13.5" customHeight="1">
      <c r="A48" s="616"/>
      <c r="B48" s="470">
        <v>43</v>
      </c>
      <c r="C48" s="529">
        <v>7</v>
      </c>
      <c r="D48" s="530">
        <v>53</v>
      </c>
      <c r="E48" s="530">
        <v>4</v>
      </c>
      <c r="F48" s="530">
        <v>66</v>
      </c>
      <c r="G48" s="530">
        <v>13</v>
      </c>
      <c r="H48" s="530">
        <v>1</v>
      </c>
      <c r="I48" s="531">
        <v>18</v>
      </c>
      <c r="J48" s="419">
        <v>162</v>
      </c>
      <c r="K48" s="118">
        <v>107</v>
      </c>
      <c r="L48" s="118">
        <v>184</v>
      </c>
      <c r="M48" s="121">
        <v>8161</v>
      </c>
      <c r="N48" s="122">
        <v>5592</v>
      </c>
      <c r="O48" s="123">
        <v>9332</v>
      </c>
      <c r="P48" s="165">
        <f t="shared" si="0"/>
        <v>2.3333333333333335</v>
      </c>
      <c r="Q48" s="158">
        <f t="shared" si="1"/>
        <v>8.833333333333334</v>
      </c>
      <c r="R48" s="158">
        <f t="shared" si="2"/>
        <v>0.8</v>
      </c>
      <c r="S48" s="158">
        <f t="shared" si="3"/>
        <v>6</v>
      </c>
      <c r="T48" s="158">
        <f t="shared" si="4"/>
        <v>3.25</v>
      </c>
      <c r="U48" s="158">
        <f t="shared" si="5"/>
        <v>0.25</v>
      </c>
      <c r="V48" s="159">
        <f t="shared" si="6"/>
        <v>4.5</v>
      </c>
      <c r="W48" s="167">
        <f t="shared" si="7"/>
        <v>4.378378378378378</v>
      </c>
      <c r="X48" s="158">
        <v>2.891891891891892</v>
      </c>
      <c r="Y48" s="159">
        <v>4.972972972972973</v>
      </c>
      <c r="Z48" s="500">
        <v>2.59</v>
      </c>
      <c r="AA48" s="206">
        <v>1.77</v>
      </c>
      <c r="AB48" s="207">
        <v>2.94</v>
      </c>
    </row>
    <row r="49" spans="1:28" s="129" customFormat="1" ht="13.5" customHeight="1">
      <c r="A49" s="618">
        <v>11</v>
      </c>
      <c r="B49" s="471">
        <v>44</v>
      </c>
      <c r="C49" s="609">
        <v>7</v>
      </c>
      <c r="D49" s="536">
        <v>42</v>
      </c>
      <c r="E49" s="536">
        <v>6</v>
      </c>
      <c r="F49" s="536">
        <v>68</v>
      </c>
      <c r="G49" s="536">
        <v>6</v>
      </c>
      <c r="H49" s="536">
        <v>5</v>
      </c>
      <c r="I49" s="537">
        <v>30</v>
      </c>
      <c r="J49" s="428">
        <v>164</v>
      </c>
      <c r="K49" s="176">
        <v>98</v>
      </c>
      <c r="L49" s="176">
        <v>163</v>
      </c>
      <c r="M49" s="152">
        <v>8417</v>
      </c>
      <c r="N49" s="153">
        <v>5500</v>
      </c>
      <c r="O49" s="154">
        <v>10529</v>
      </c>
      <c r="P49" s="172">
        <f t="shared" si="0"/>
        <v>2.3333333333333335</v>
      </c>
      <c r="Q49" s="173">
        <f t="shared" si="1"/>
        <v>7</v>
      </c>
      <c r="R49" s="173">
        <f t="shared" si="2"/>
        <v>1.2</v>
      </c>
      <c r="S49" s="173">
        <f t="shared" si="3"/>
        <v>6.181818181818182</v>
      </c>
      <c r="T49" s="173">
        <f t="shared" si="4"/>
        <v>1.5</v>
      </c>
      <c r="U49" s="173">
        <f t="shared" si="5"/>
        <v>1.25</v>
      </c>
      <c r="V49" s="179">
        <f t="shared" si="6"/>
        <v>7.5</v>
      </c>
      <c r="W49" s="178">
        <f t="shared" si="7"/>
        <v>4.4324324324324325</v>
      </c>
      <c r="X49" s="173">
        <v>2.6486486486486487</v>
      </c>
      <c r="Y49" s="179">
        <v>4.405405405405405</v>
      </c>
      <c r="Z49" s="502">
        <v>2.66</v>
      </c>
      <c r="AA49" s="213">
        <v>1.74</v>
      </c>
      <c r="AB49" s="214">
        <v>3.33</v>
      </c>
    </row>
    <row r="50" spans="1:28" s="129" customFormat="1" ht="13.5" customHeight="1">
      <c r="A50" s="616"/>
      <c r="B50" s="557">
        <v>45</v>
      </c>
      <c r="C50" s="540">
        <v>4</v>
      </c>
      <c r="D50" s="530">
        <v>24</v>
      </c>
      <c r="E50" s="530">
        <v>10</v>
      </c>
      <c r="F50" s="530">
        <v>75</v>
      </c>
      <c r="G50" s="530">
        <v>4</v>
      </c>
      <c r="H50" s="530">
        <v>3</v>
      </c>
      <c r="I50" s="531">
        <v>56</v>
      </c>
      <c r="J50" s="419">
        <v>176</v>
      </c>
      <c r="K50" s="118">
        <v>92</v>
      </c>
      <c r="L50" s="118">
        <v>206</v>
      </c>
      <c r="M50" s="121">
        <v>10181</v>
      </c>
      <c r="N50" s="122">
        <v>5688</v>
      </c>
      <c r="O50" s="123">
        <v>9982</v>
      </c>
      <c r="P50" s="165">
        <f t="shared" si="0"/>
        <v>1.3333333333333333</v>
      </c>
      <c r="Q50" s="158">
        <f t="shared" si="1"/>
        <v>4</v>
      </c>
      <c r="R50" s="158">
        <f t="shared" si="2"/>
        <v>2</v>
      </c>
      <c r="S50" s="158">
        <f t="shared" si="3"/>
        <v>6.818181818181818</v>
      </c>
      <c r="T50" s="158">
        <f t="shared" si="4"/>
        <v>1</v>
      </c>
      <c r="U50" s="158">
        <f t="shared" si="5"/>
        <v>0.75</v>
      </c>
      <c r="V50" s="159">
        <f t="shared" si="6"/>
        <v>14</v>
      </c>
      <c r="W50" s="167">
        <f t="shared" si="7"/>
        <v>4.756756756756757</v>
      </c>
      <c r="X50" s="158">
        <v>2.4864864864864864</v>
      </c>
      <c r="Y50" s="159">
        <v>5.5675675675675675</v>
      </c>
      <c r="Z50" s="500">
        <v>3.23</v>
      </c>
      <c r="AA50" s="206">
        <v>1.8</v>
      </c>
      <c r="AB50" s="207">
        <v>3.15</v>
      </c>
    </row>
    <row r="51" spans="1:28" s="129" customFormat="1" ht="13.5" customHeight="1">
      <c r="A51" s="616"/>
      <c r="B51" s="557">
        <v>46</v>
      </c>
      <c r="C51" s="540">
        <v>10</v>
      </c>
      <c r="D51" s="530">
        <v>53</v>
      </c>
      <c r="E51" s="530">
        <v>4</v>
      </c>
      <c r="F51" s="530">
        <v>68</v>
      </c>
      <c r="G51" s="530">
        <v>6</v>
      </c>
      <c r="H51" s="530">
        <v>7</v>
      </c>
      <c r="I51" s="531">
        <v>44</v>
      </c>
      <c r="J51" s="419">
        <v>192</v>
      </c>
      <c r="K51" s="118">
        <v>100</v>
      </c>
      <c r="L51" s="118">
        <v>215</v>
      </c>
      <c r="M51" s="121">
        <v>12107</v>
      </c>
      <c r="N51" s="122">
        <v>6588</v>
      </c>
      <c r="O51" s="123">
        <v>12955</v>
      </c>
      <c r="P51" s="165">
        <f t="shared" si="0"/>
        <v>3.3333333333333335</v>
      </c>
      <c r="Q51" s="158">
        <f t="shared" si="1"/>
        <v>8.833333333333334</v>
      </c>
      <c r="R51" s="158">
        <f t="shared" si="2"/>
        <v>0.8</v>
      </c>
      <c r="S51" s="158">
        <f t="shared" si="3"/>
        <v>6.181818181818182</v>
      </c>
      <c r="T51" s="158">
        <f t="shared" si="4"/>
        <v>1.5</v>
      </c>
      <c r="U51" s="158">
        <f t="shared" si="5"/>
        <v>1.75</v>
      </c>
      <c r="V51" s="159">
        <f t="shared" si="6"/>
        <v>11</v>
      </c>
      <c r="W51" s="167">
        <f t="shared" si="7"/>
        <v>5.1891891891891895</v>
      </c>
      <c r="X51" s="158">
        <v>2.7027027027027026</v>
      </c>
      <c r="Y51" s="159">
        <v>5.8108108108108105</v>
      </c>
      <c r="Z51" s="500">
        <v>3.84</v>
      </c>
      <c r="AA51" s="206">
        <v>2.08</v>
      </c>
      <c r="AB51" s="207">
        <v>4.09</v>
      </c>
    </row>
    <row r="52" spans="1:28" s="129" customFormat="1" ht="13.5" customHeight="1">
      <c r="A52" s="617"/>
      <c r="B52" s="557">
        <v>47</v>
      </c>
      <c r="C52" s="540">
        <v>7</v>
      </c>
      <c r="D52" s="530">
        <v>50</v>
      </c>
      <c r="E52" s="530">
        <v>5</v>
      </c>
      <c r="F52" s="530">
        <v>71</v>
      </c>
      <c r="G52" s="530">
        <v>13</v>
      </c>
      <c r="H52" s="530">
        <v>13</v>
      </c>
      <c r="I52" s="531">
        <v>35</v>
      </c>
      <c r="J52" s="422">
        <v>194</v>
      </c>
      <c r="K52" s="133">
        <v>99</v>
      </c>
      <c r="L52" s="133">
        <v>273</v>
      </c>
      <c r="M52" s="135">
        <v>12824</v>
      </c>
      <c r="N52" s="136">
        <v>7556</v>
      </c>
      <c r="O52" s="137">
        <v>13715</v>
      </c>
      <c r="P52" s="169">
        <f t="shared" si="0"/>
        <v>2.3333333333333335</v>
      </c>
      <c r="Q52" s="161">
        <f t="shared" si="1"/>
        <v>8.333333333333334</v>
      </c>
      <c r="R52" s="161">
        <f t="shared" si="2"/>
        <v>1</v>
      </c>
      <c r="S52" s="161">
        <f t="shared" si="3"/>
        <v>6.454545454545454</v>
      </c>
      <c r="T52" s="161">
        <f t="shared" si="4"/>
        <v>3.25</v>
      </c>
      <c r="U52" s="161">
        <f t="shared" si="5"/>
        <v>3.25</v>
      </c>
      <c r="V52" s="162">
        <f t="shared" si="6"/>
        <v>8.75</v>
      </c>
      <c r="W52" s="171">
        <f t="shared" si="7"/>
        <v>5.243243243243243</v>
      </c>
      <c r="X52" s="161">
        <v>2.675675675675676</v>
      </c>
      <c r="Y52" s="162">
        <v>7.378378378378378</v>
      </c>
      <c r="Z52" s="501">
        <v>4.06</v>
      </c>
      <c r="AA52" s="138">
        <v>2.39</v>
      </c>
      <c r="AB52" s="149">
        <v>4.33</v>
      </c>
    </row>
    <row r="53" spans="1:28" s="129" customFormat="1" ht="13.5" customHeight="1">
      <c r="A53" s="618">
        <v>12</v>
      </c>
      <c r="B53" s="471">
        <v>48</v>
      </c>
      <c r="C53" s="609">
        <v>12</v>
      </c>
      <c r="D53" s="536">
        <v>34</v>
      </c>
      <c r="E53" s="536">
        <v>10</v>
      </c>
      <c r="F53" s="536">
        <v>70</v>
      </c>
      <c r="G53" s="536">
        <v>7</v>
      </c>
      <c r="H53" s="536">
        <v>7</v>
      </c>
      <c r="I53" s="537">
        <v>25</v>
      </c>
      <c r="J53" s="428">
        <v>165</v>
      </c>
      <c r="K53" s="176">
        <v>94</v>
      </c>
      <c r="L53" s="176">
        <v>293</v>
      </c>
      <c r="M53" s="152">
        <v>16603</v>
      </c>
      <c r="N53" s="153">
        <v>6696</v>
      </c>
      <c r="O53" s="154">
        <v>16983</v>
      </c>
      <c r="P53" s="172">
        <f t="shared" si="0"/>
        <v>4</v>
      </c>
      <c r="Q53" s="173">
        <f t="shared" si="1"/>
        <v>5.666666666666667</v>
      </c>
      <c r="R53" s="173">
        <f t="shared" si="2"/>
        <v>2</v>
      </c>
      <c r="S53" s="173">
        <f t="shared" si="3"/>
        <v>6.363636363636363</v>
      </c>
      <c r="T53" s="173">
        <f t="shared" si="4"/>
        <v>1.75</v>
      </c>
      <c r="U53" s="173">
        <f t="shared" si="5"/>
        <v>1.75</v>
      </c>
      <c r="V53" s="179">
        <f t="shared" si="6"/>
        <v>6.25</v>
      </c>
      <c r="W53" s="178">
        <f t="shared" si="7"/>
        <v>4.45945945945946</v>
      </c>
      <c r="X53" s="173">
        <v>2.5405405405405403</v>
      </c>
      <c r="Y53" s="179">
        <v>7.918918918918919</v>
      </c>
      <c r="Z53" s="502">
        <v>5.26</v>
      </c>
      <c r="AA53" s="145">
        <v>2.12</v>
      </c>
      <c r="AB53" s="146">
        <v>5.35</v>
      </c>
    </row>
    <row r="54" spans="1:28" s="129" customFormat="1" ht="13.5" customHeight="1">
      <c r="A54" s="616"/>
      <c r="B54" s="470">
        <v>49</v>
      </c>
      <c r="C54" s="540">
        <v>11</v>
      </c>
      <c r="D54" s="540">
        <v>55</v>
      </c>
      <c r="E54" s="530">
        <v>20</v>
      </c>
      <c r="F54" s="530">
        <v>81</v>
      </c>
      <c r="G54" s="530">
        <v>14</v>
      </c>
      <c r="H54" s="541">
        <v>21</v>
      </c>
      <c r="I54" s="531">
        <v>17</v>
      </c>
      <c r="J54" s="419">
        <v>219</v>
      </c>
      <c r="K54" s="118">
        <v>110</v>
      </c>
      <c r="L54" s="118">
        <v>289</v>
      </c>
      <c r="M54" s="121">
        <v>21018</v>
      </c>
      <c r="N54" s="122">
        <v>7657</v>
      </c>
      <c r="O54" s="123">
        <v>18839</v>
      </c>
      <c r="P54" s="165">
        <f t="shared" si="0"/>
        <v>3.6666666666666665</v>
      </c>
      <c r="Q54" s="158">
        <f t="shared" si="1"/>
        <v>9.166666666666666</v>
      </c>
      <c r="R54" s="158">
        <f t="shared" si="2"/>
        <v>4</v>
      </c>
      <c r="S54" s="158">
        <f t="shared" si="3"/>
        <v>7.363636363636363</v>
      </c>
      <c r="T54" s="158">
        <f t="shared" si="4"/>
        <v>3.5</v>
      </c>
      <c r="U54" s="158">
        <f t="shared" si="5"/>
        <v>5.25</v>
      </c>
      <c r="V54" s="159">
        <f t="shared" si="6"/>
        <v>4.25</v>
      </c>
      <c r="W54" s="167">
        <f t="shared" si="7"/>
        <v>5.918918918918919</v>
      </c>
      <c r="X54" s="158">
        <v>2.972972972972973</v>
      </c>
      <c r="Y54" s="159">
        <v>7.8108108108108105</v>
      </c>
      <c r="Z54" s="500">
        <v>6.66</v>
      </c>
      <c r="AA54" s="206">
        <v>2.42</v>
      </c>
      <c r="AB54" s="207">
        <v>5.94</v>
      </c>
    </row>
    <row r="55" spans="1:28" s="129" customFormat="1" ht="13.5" customHeight="1">
      <c r="A55" s="616"/>
      <c r="B55" s="470">
        <v>50</v>
      </c>
      <c r="C55" s="540">
        <v>12</v>
      </c>
      <c r="D55" s="530">
        <v>100</v>
      </c>
      <c r="E55" s="530">
        <v>35</v>
      </c>
      <c r="F55" s="530">
        <v>123</v>
      </c>
      <c r="G55" s="530">
        <v>35</v>
      </c>
      <c r="H55" s="530">
        <v>50</v>
      </c>
      <c r="I55" s="531">
        <v>20</v>
      </c>
      <c r="J55" s="419">
        <v>375</v>
      </c>
      <c r="K55" s="118">
        <v>123</v>
      </c>
      <c r="L55" s="118">
        <v>311</v>
      </c>
      <c r="M55" s="121">
        <v>23517</v>
      </c>
      <c r="N55" s="122">
        <v>8921</v>
      </c>
      <c r="O55" s="123">
        <v>20915</v>
      </c>
      <c r="P55" s="165">
        <f t="shared" si="0"/>
        <v>4</v>
      </c>
      <c r="Q55" s="158">
        <f t="shared" si="1"/>
        <v>16.666666666666668</v>
      </c>
      <c r="R55" s="158">
        <f t="shared" si="2"/>
        <v>7</v>
      </c>
      <c r="S55" s="158">
        <f t="shared" si="3"/>
        <v>11.181818181818182</v>
      </c>
      <c r="T55" s="158">
        <f t="shared" si="4"/>
        <v>8.75</v>
      </c>
      <c r="U55" s="158">
        <f t="shared" si="5"/>
        <v>12.5</v>
      </c>
      <c r="V55" s="159">
        <f t="shared" si="6"/>
        <v>5</v>
      </c>
      <c r="W55" s="167">
        <f t="shared" si="7"/>
        <v>10.135135135135135</v>
      </c>
      <c r="X55" s="158">
        <v>3.324324324324324</v>
      </c>
      <c r="Y55" s="159">
        <v>8.63888888888889</v>
      </c>
      <c r="Z55" s="500">
        <v>7.44</v>
      </c>
      <c r="AA55" s="206">
        <v>2.82</v>
      </c>
      <c r="AB55" s="207">
        <v>6.6</v>
      </c>
    </row>
    <row r="56" spans="1:28" s="129" customFormat="1" ht="13.5" customHeight="1">
      <c r="A56" s="616"/>
      <c r="B56" s="470">
        <v>51</v>
      </c>
      <c r="C56" s="540">
        <v>11</v>
      </c>
      <c r="D56" s="530">
        <v>53</v>
      </c>
      <c r="E56" s="530">
        <v>28</v>
      </c>
      <c r="F56" s="530">
        <v>120</v>
      </c>
      <c r="G56" s="530">
        <v>25</v>
      </c>
      <c r="H56" s="530">
        <v>36</v>
      </c>
      <c r="I56" s="531">
        <v>26</v>
      </c>
      <c r="J56" s="419">
        <v>299</v>
      </c>
      <c r="K56" s="118">
        <v>111</v>
      </c>
      <c r="L56" s="118">
        <v>401</v>
      </c>
      <c r="M56" s="121">
        <v>24668</v>
      </c>
      <c r="N56" s="122">
        <v>9243</v>
      </c>
      <c r="O56" s="123">
        <v>23671</v>
      </c>
      <c r="P56" s="165">
        <f t="shared" si="0"/>
        <v>3.6666666666666665</v>
      </c>
      <c r="Q56" s="158">
        <f t="shared" si="1"/>
        <v>8.833333333333334</v>
      </c>
      <c r="R56" s="158">
        <f t="shared" si="2"/>
        <v>5.6</v>
      </c>
      <c r="S56" s="158">
        <f t="shared" si="3"/>
        <v>10.909090909090908</v>
      </c>
      <c r="T56" s="158">
        <f t="shared" si="4"/>
        <v>6.25</v>
      </c>
      <c r="U56" s="158">
        <f t="shared" si="5"/>
        <v>9</v>
      </c>
      <c r="V56" s="159">
        <f t="shared" si="6"/>
        <v>6.5</v>
      </c>
      <c r="W56" s="167">
        <f t="shared" si="7"/>
        <v>8.08108108108108</v>
      </c>
      <c r="X56" s="158">
        <v>3</v>
      </c>
      <c r="Y56" s="159">
        <v>10.837837837837839</v>
      </c>
      <c r="Z56" s="500">
        <v>7.81</v>
      </c>
      <c r="AA56" s="206">
        <v>2.92</v>
      </c>
      <c r="AB56" s="207">
        <v>7.46</v>
      </c>
    </row>
    <row r="57" spans="1:28" s="129" customFormat="1" ht="13.5" customHeight="1">
      <c r="A57" s="616"/>
      <c r="B57" s="470">
        <v>52</v>
      </c>
      <c r="C57" s="540">
        <v>15</v>
      </c>
      <c r="D57" s="530">
        <v>43</v>
      </c>
      <c r="E57" s="530">
        <v>20</v>
      </c>
      <c r="F57" s="530">
        <v>74</v>
      </c>
      <c r="G57" s="530">
        <v>12</v>
      </c>
      <c r="H57" s="530">
        <v>25</v>
      </c>
      <c r="I57" s="531">
        <v>38</v>
      </c>
      <c r="J57" s="419">
        <v>227</v>
      </c>
      <c r="K57" s="118">
        <v>114</v>
      </c>
      <c r="L57" s="118">
        <v>360</v>
      </c>
      <c r="M57" s="121">
        <v>13070</v>
      </c>
      <c r="N57" s="122">
        <v>10007</v>
      </c>
      <c r="O57" s="123">
        <v>22975</v>
      </c>
      <c r="P57" s="165">
        <f t="shared" si="0"/>
        <v>5</v>
      </c>
      <c r="Q57" s="158">
        <f t="shared" si="1"/>
        <v>7.166666666666667</v>
      </c>
      <c r="R57" s="158">
        <f t="shared" si="2"/>
        <v>4</v>
      </c>
      <c r="S57" s="158">
        <f t="shared" si="3"/>
        <v>6.7272727272727275</v>
      </c>
      <c r="T57" s="158">
        <f t="shared" si="4"/>
        <v>3</v>
      </c>
      <c r="U57" s="158">
        <f t="shared" si="5"/>
        <v>6.25</v>
      </c>
      <c r="V57" s="159">
        <f t="shared" si="6"/>
        <v>9.5</v>
      </c>
      <c r="W57" s="167">
        <f t="shared" si="7"/>
        <v>6.135135135135135</v>
      </c>
      <c r="X57" s="158">
        <v>3.081081081081081</v>
      </c>
      <c r="Y57" s="159">
        <v>9.72972972972973</v>
      </c>
      <c r="Z57" s="500">
        <v>4.19</v>
      </c>
      <c r="AA57" s="206">
        <v>3.17</v>
      </c>
      <c r="AB57" s="207">
        <v>7.27</v>
      </c>
    </row>
    <row r="58" spans="1:28" s="129" customFormat="1" ht="13.5" customHeight="1">
      <c r="A58" s="635"/>
      <c r="B58" s="614">
        <v>53</v>
      </c>
      <c r="C58" s="597" t="s">
        <v>58</v>
      </c>
      <c r="D58" s="582" t="s">
        <v>58</v>
      </c>
      <c r="E58" s="582" t="s">
        <v>58</v>
      </c>
      <c r="F58" s="582" t="s">
        <v>58</v>
      </c>
      <c r="G58" s="582" t="s">
        <v>58</v>
      </c>
      <c r="H58" s="582" t="s">
        <v>58</v>
      </c>
      <c r="I58" s="583" t="s">
        <v>58</v>
      </c>
      <c r="J58" s="573" t="s">
        <v>58</v>
      </c>
      <c r="K58" s="598">
        <v>57</v>
      </c>
      <c r="L58" s="461" t="s">
        <v>74</v>
      </c>
      <c r="M58" s="584" t="s">
        <v>58</v>
      </c>
      <c r="N58" s="300">
        <v>4455</v>
      </c>
      <c r="O58" s="475" t="s">
        <v>58</v>
      </c>
      <c r="P58" s="574" t="s">
        <v>58</v>
      </c>
      <c r="Q58" s="477" t="s">
        <v>58</v>
      </c>
      <c r="R58" s="477" t="s">
        <v>58</v>
      </c>
      <c r="S58" s="477" t="s">
        <v>58</v>
      </c>
      <c r="T58" s="477" t="s">
        <v>58</v>
      </c>
      <c r="U58" s="477" t="s">
        <v>58</v>
      </c>
      <c r="V58" s="478" t="s">
        <v>58</v>
      </c>
      <c r="W58" s="577" t="s">
        <v>58</v>
      </c>
      <c r="X58" s="309">
        <v>1.5405405405405406</v>
      </c>
      <c r="Y58" s="478" t="s">
        <v>58</v>
      </c>
      <c r="Z58" s="585" t="s">
        <v>58</v>
      </c>
      <c r="AA58" s="576">
        <v>1.44</v>
      </c>
      <c r="AB58" s="462" t="s">
        <v>58</v>
      </c>
    </row>
    <row r="59" spans="1:28" s="129" customFormat="1" ht="15.75" customHeight="1">
      <c r="A59" s="655" t="s">
        <v>20</v>
      </c>
      <c r="B59" s="656"/>
      <c r="C59" s="613">
        <f aca="true" t="shared" si="8" ref="C59:J59">SUM(C6:C58)</f>
        <v>640</v>
      </c>
      <c r="D59" s="189">
        <f t="shared" si="8"/>
        <v>2666</v>
      </c>
      <c r="E59" s="189">
        <f t="shared" si="8"/>
        <v>1197</v>
      </c>
      <c r="F59" s="189">
        <f t="shared" si="8"/>
        <v>4260</v>
      </c>
      <c r="G59" s="189">
        <f t="shared" si="8"/>
        <v>772</v>
      </c>
      <c r="H59" s="189">
        <f t="shared" si="8"/>
        <v>1151</v>
      </c>
      <c r="I59" s="432">
        <f t="shared" si="8"/>
        <v>964</v>
      </c>
      <c r="J59" s="7">
        <f t="shared" si="8"/>
        <v>11650</v>
      </c>
      <c r="K59" s="188">
        <v>7317</v>
      </c>
      <c r="L59" s="189">
        <v>14290</v>
      </c>
      <c r="M59" s="93">
        <v>509754</v>
      </c>
      <c r="N59" s="8">
        <v>420039</v>
      </c>
      <c r="O59" s="46">
        <v>809153</v>
      </c>
      <c r="P59" s="235">
        <f>C59/3</f>
        <v>213.33333333333334</v>
      </c>
      <c r="Q59" s="10">
        <f>D59/6</f>
        <v>444.3333333333333</v>
      </c>
      <c r="R59" s="10">
        <f>E59/5</f>
        <v>239.4</v>
      </c>
      <c r="S59" s="10">
        <f>F59/11</f>
        <v>387.27272727272725</v>
      </c>
      <c r="T59" s="10">
        <f>G59/4</f>
        <v>193</v>
      </c>
      <c r="U59" s="10">
        <f>H59/4</f>
        <v>287.75</v>
      </c>
      <c r="V59" s="11">
        <f>I59/4</f>
        <v>241</v>
      </c>
      <c r="W59" s="433">
        <f>J59/37</f>
        <v>314.86486486486484</v>
      </c>
      <c r="X59" s="10">
        <v>197.75675675675677</v>
      </c>
      <c r="Y59" s="44">
        <v>386.4496996996999</v>
      </c>
      <c r="Z59" s="431">
        <v>161.67</v>
      </c>
      <c r="AA59" s="192">
        <v>133.26</v>
      </c>
      <c r="AB59" s="215">
        <v>256.39</v>
      </c>
    </row>
    <row r="60" ht="12">
      <c r="J60" s="4"/>
    </row>
  </sheetData>
  <sheetProtection/>
  <mergeCells count="33">
    <mergeCell ref="A45:A48"/>
    <mergeCell ref="A40:A44"/>
    <mergeCell ref="A36:A39"/>
    <mergeCell ref="A31:A35"/>
    <mergeCell ref="A49:A52"/>
    <mergeCell ref="A53:A58"/>
    <mergeCell ref="M4:M5"/>
    <mergeCell ref="J4:J5"/>
    <mergeCell ref="K4:K5"/>
    <mergeCell ref="L4:L5"/>
    <mergeCell ref="A27:A30"/>
    <mergeCell ref="A23:A26"/>
    <mergeCell ref="A18:A22"/>
    <mergeCell ref="A14:A17"/>
    <mergeCell ref="A10:A13"/>
    <mergeCell ref="A6:A9"/>
    <mergeCell ref="P2:AB2"/>
    <mergeCell ref="C2:O2"/>
    <mergeCell ref="C3:I3"/>
    <mergeCell ref="J3:L3"/>
    <mergeCell ref="P3:V3"/>
    <mergeCell ref="Z3:AB3"/>
    <mergeCell ref="M3:O3"/>
    <mergeCell ref="A59:B59"/>
    <mergeCell ref="AB4:AB5"/>
    <mergeCell ref="Z4:Z5"/>
    <mergeCell ref="N4:N5"/>
    <mergeCell ref="O4:O5"/>
    <mergeCell ref="W3:Y3"/>
    <mergeCell ref="X4:X5"/>
    <mergeCell ref="W4:W5"/>
    <mergeCell ref="Y4:Y5"/>
    <mergeCell ref="AA4:AA5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6" r:id="rId1"/>
  <ignoredErrors>
    <ignoredError sqref="K4:AA5 J4" formulaRange="1"/>
    <ignoredError sqref="S11:W1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showGridLines="0" showZeros="0" zoomScalePageLayoutView="0" workbookViewId="0" topLeftCell="A1">
      <pane xSplit="2" ySplit="5" topLeftCell="C6" activePane="bottomRight" state="frozen"/>
      <selection pane="topLeft" activeCell="M67" sqref="M67"/>
      <selection pane="topRight" activeCell="M67" sqref="M67"/>
      <selection pane="bottomLeft" activeCell="M67" sqref="M67"/>
      <selection pane="bottomRight" activeCell="A1" sqref="A1"/>
    </sheetView>
  </sheetViews>
  <sheetFormatPr defaultColWidth="9.00390625" defaultRowHeight="13.5"/>
  <cols>
    <col min="1" max="1" width="3.625" style="58" customWidth="1"/>
    <col min="2" max="2" width="4.625" style="56" customWidth="1"/>
    <col min="3" max="9" width="6.75390625" style="5" customWidth="1"/>
    <col min="10" max="12" width="7.375" style="5" customWidth="1"/>
    <col min="13" max="13" width="8.875" style="5" customWidth="1"/>
    <col min="14" max="15" width="8.75390625" style="5" customWidth="1"/>
    <col min="16" max="22" width="7.75390625" style="5" customWidth="1"/>
    <col min="23" max="28" width="7.875" style="5" customWidth="1"/>
    <col min="29" max="16384" width="9.00390625" style="58" customWidth="1"/>
  </cols>
  <sheetData>
    <row r="1" spans="1:28" s="54" customFormat="1" ht="24.75" customHeight="1">
      <c r="A1" s="12" t="s">
        <v>77</v>
      </c>
      <c r="B1" s="25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104" customFormat="1" ht="18" customHeight="1">
      <c r="A2" s="103"/>
      <c r="B2" s="254"/>
      <c r="C2" s="639" t="s">
        <v>16</v>
      </c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6" t="s">
        <v>46</v>
      </c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8"/>
    </row>
    <row r="3" spans="1:28" s="104" customFormat="1" ht="18" customHeight="1">
      <c r="A3" s="105"/>
      <c r="B3" s="256"/>
      <c r="C3" s="640" t="str">
        <f>'インフルエンザ【20_21シーズン】36-'!C3</f>
        <v>2020/2021シーズン　保健所別</v>
      </c>
      <c r="D3" s="641"/>
      <c r="E3" s="641"/>
      <c r="F3" s="641"/>
      <c r="G3" s="641"/>
      <c r="H3" s="641"/>
      <c r="I3" s="641"/>
      <c r="J3" s="642" t="s">
        <v>13</v>
      </c>
      <c r="K3" s="643"/>
      <c r="L3" s="643"/>
      <c r="M3" s="647" t="s">
        <v>19</v>
      </c>
      <c r="N3" s="648"/>
      <c r="O3" s="671"/>
      <c r="P3" s="665" t="str">
        <f>'インフルエンザ【20_21シーズン】36-'!C3</f>
        <v>2020/2021シーズン　保健所別</v>
      </c>
      <c r="Q3" s="666"/>
      <c r="R3" s="666"/>
      <c r="S3" s="666"/>
      <c r="T3" s="666"/>
      <c r="U3" s="666"/>
      <c r="V3" s="667"/>
      <c r="W3" s="674" t="s">
        <v>17</v>
      </c>
      <c r="X3" s="675"/>
      <c r="Y3" s="675"/>
      <c r="Z3" s="644" t="s">
        <v>18</v>
      </c>
      <c r="AA3" s="645"/>
      <c r="AB3" s="646"/>
    </row>
    <row r="4" spans="1:28" s="104" customFormat="1" ht="6.75" customHeight="1">
      <c r="A4" s="105"/>
      <c r="B4" s="256"/>
      <c r="C4" s="106"/>
      <c r="D4" s="107"/>
      <c r="E4" s="107"/>
      <c r="F4" s="107"/>
      <c r="G4" s="107"/>
      <c r="H4" s="107"/>
      <c r="I4" s="108"/>
      <c r="J4" s="626" t="str">
        <f>'インフルエンザ【20_21シーズン】36-'!J4:J5</f>
        <v>2020
／
2021</v>
      </c>
      <c r="K4" s="630" t="str">
        <f>'インフルエンザ【20_21シーズン】36-'!K4:K5</f>
        <v>2019
／
2020</v>
      </c>
      <c r="L4" s="624" t="str">
        <f>'インフルエンザ【20_21シーズン】36-'!L4:L5</f>
        <v>2018
／
2019</v>
      </c>
      <c r="M4" s="626" t="str">
        <f>'インフルエンザ【20_21シーズン】36-'!M4:M5</f>
        <v>2020
／
2021</v>
      </c>
      <c r="N4" s="650" t="str">
        <f>'インフルエンザ【20_21シーズン】36-'!N4:N5</f>
        <v>2019
／
2020</v>
      </c>
      <c r="O4" s="657" t="str">
        <f>'インフルエンザ【20_21シーズン】36-'!O4:O5</f>
        <v>2018
／
2019</v>
      </c>
      <c r="P4" s="260"/>
      <c r="Q4" s="72"/>
      <c r="R4" s="72"/>
      <c r="S4" s="72"/>
      <c r="T4" s="72"/>
      <c r="U4" s="72"/>
      <c r="V4" s="71"/>
      <c r="W4" s="626" t="str">
        <f>'インフルエンザ【20_21シーズン】36-'!W4:W5</f>
        <v>2020
／
2021</v>
      </c>
      <c r="X4" s="650" t="str">
        <f>'インフルエンザ【20_21シーズン】36-'!X4:X5</f>
        <v>2019
／
2020</v>
      </c>
      <c r="Y4" s="669" t="str">
        <f>'インフルエンザ【20_21シーズン】36-'!Y4:Y5</f>
        <v>2018
／
2019</v>
      </c>
      <c r="Z4" s="626" t="str">
        <f>'インフルエンザ【20_21シーズン】36-'!Z4:Z5</f>
        <v>2020
／
2021</v>
      </c>
      <c r="AA4" s="630" t="str">
        <f>'インフルエンザ【20_21シーズン】36-'!AA4:AA5</f>
        <v>2019
／
2020</v>
      </c>
      <c r="AB4" s="624" t="str">
        <f>'インフルエンザ【20_21シーズン】36-'!AB4:AB5</f>
        <v>2018
／
2019</v>
      </c>
    </row>
    <row r="5" spans="1:28" s="116" customFormat="1" ht="61.5" customHeight="1">
      <c r="A5" s="110" t="s">
        <v>14</v>
      </c>
      <c r="B5" s="262" t="s">
        <v>15</v>
      </c>
      <c r="C5" s="111" t="s">
        <v>40</v>
      </c>
      <c r="D5" s="112" t="s">
        <v>41</v>
      </c>
      <c r="E5" s="112" t="s">
        <v>42</v>
      </c>
      <c r="F5" s="112" t="s">
        <v>12</v>
      </c>
      <c r="G5" s="112" t="s">
        <v>51</v>
      </c>
      <c r="H5" s="112" t="s">
        <v>43</v>
      </c>
      <c r="I5" s="113" t="s">
        <v>44</v>
      </c>
      <c r="J5" s="627"/>
      <c r="K5" s="631"/>
      <c r="L5" s="625"/>
      <c r="M5" s="627"/>
      <c r="N5" s="651"/>
      <c r="O5" s="658"/>
      <c r="P5" s="265" t="s">
        <v>40</v>
      </c>
      <c r="Q5" s="57" t="s">
        <v>41</v>
      </c>
      <c r="R5" s="57" t="s">
        <v>42</v>
      </c>
      <c r="S5" s="57" t="s">
        <v>12</v>
      </c>
      <c r="T5" s="57" t="s">
        <v>51</v>
      </c>
      <c r="U5" s="57" t="s">
        <v>43</v>
      </c>
      <c r="V5" s="264" t="s">
        <v>44</v>
      </c>
      <c r="W5" s="627"/>
      <c r="X5" s="651"/>
      <c r="Y5" s="670"/>
      <c r="Z5" s="627"/>
      <c r="AA5" s="631"/>
      <c r="AB5" s="625"/>
    </row>
    <row r="6" spans="1:28" s="129" customFormat="1" ht="13.5" customHeight="1">
      <c r="A6" s="615">
        <v>9</v>
      </c>
      <c r="B6" s="485">
        <v>36</v>
      </c>
      <c r="C6" s="117">
        <v>1</v>
      </c>
      <c r="D6" s="118">
        <v>0</v>
      </c>
      <c r="E6" s="118">
        <v>0</v>
      </c>
      <c r="F6" s="118">
        <v>1</v>
      </c>
      <c r="G6" s="118">
        <v>1</v>
      </c>
      <c r="H6" s="118">
        <v>0</v>
      </c>
      <c r="I6" s="119">
        <v>0</v>
      </c>
      <c r="J6" s="419">
        <v>3</v>
      </c>
      <c r="K6" s="118">
        <v>7</v>
      </c>
      <c r="L6" s="119">
        <v>5</v>
      </c>
      <c r="M6" s="121">
        <v>302</v>
      </c>
      <c r="N6" s="122">
        <v>721</v>
      </c>
      <c r="O6" s="123">
        <v>704</v>
      </c>
      <c r="P6" s="172">
        <f aca="true" t="shared" si="0" ref="P6:P21">C6/3</f>
        <v>0.3333333333333333</v>
      </c>
      <c r="Q6" s="158">
        <f aca="true" t="shared" si="1" ref="Q6:Q17">D6/6</f>
        <v>0</v>
      </c>
      <c r="R6" s="158">
        <f aca="true" t="shared" si="2" ref="R6:R21">E6/5</f>
        <v>0</v>
      </c>
      <c r="S6" s="158">
        <f aca="true" t="shared" si="3" ref="S6:S21">F6/11</f>
        <v>0.09090909090909091</v>
      </c>
      <c r="T6" s="158">
        <f aca="true" t="shared" si="4" ref="T6:T21">G6/4</f>
        <v>0.25</v>
      </c>
      <c r="U6" s="158">
        <f aca="true" t="shared" si="5" ref="U6:U21">H6/4</f>
        <v>0</v>
      </c>
      <c r="V6" s="159">
        <f aca="true" t="shared" si="6" ref="V6:V21">I6/4</f>
        <v>0</v>
      </c>
      <c r="W6" s="167">
        <f>SUM(J6/37)</f>
        <v>0.08108108108108109</v>
      </c>
      <c r="X6" s="158">
        <v>0.1891891891891892</v>
      </c>
      <c r="Y6" s="159">
        <v>0.13513513513513514</v>
      </c>
      <c r="Z6" s="500">
        <v>0.1</v>
      </c>
      <c r="AA6" s="127">
        <v>0.23</v>
      </c>
      <c r="AB6" s="210">
        <v>0.22</v>
      </c>
    </row>
    <row r="7" spans="1:28" s="129" customFormat="1" ht="13.5" customHeight="1">
      <c r="A7" s="616"/>
      <c r="B7" s="459">
        <v>37</v>
      </c>
      <c r="C7" s="117">
        <v>2</v>
      </c>
      <c r="D7" s="118">
        <v>2</v>
      </c>
      <c r="E7" s="118">
        <v>0</v>
      </c>
      <c r="F7" s="118">
        <v>1</v>
      </c>
      <c r="G7" s="118">
        <v>1</v>
      </c>
      <c r="H7" s="118">
        <v>0</v>
      </c>
      <c r="I7" s="119">
        <v>0</v>
      </c>
      <c r="J7" s="419">
        <v>6</v>
      </c>
      <c r="K7" s="118">
        <v>2</v>
      </c>
      <c r="L7" s="119">
        <v>18</v>
      </c>
      <c r="M7" s="121">
        <v>336</v>
      </c>
      <c r="N7" s="122">
        <v>612</v>
      </c>
      <c r="O7" s="123">
        <v>696</v>
      </c>
      <c r="P7" s="165">
        <f t="shared" si="0"/>
        <v>0.6666666666666666</v>
      </c>
      <c r="Q7" s="158">
        <f t="shared" si="1"/>
        <v>0.3333333333333333</v>
      </c>
      <c r="R7" s="158">
        <f t="shared" si="2"/>
        <v>0</v>
      </c>
      <c r="S7" s="158">
        <f t="shared" si="3"/>
        <v>0.09090909090909091</v>
      </c>
      <c r="T7" s="158">
        <f t="shared" si="4"/>
        <v>0.25</v>
      </c>
      <c r="U7" s="158">
        <f t="shared" si="5"/>
        <v>0</v>
      </c>
      <c r="V7" s="159">
        <f t="shared" si="6"/>
        <v>0</v>
      </c>
      <c r="W7" s="167">
        <f aca="true" t="shared" si="7" ref="W7:W22">SUM(J7/37)</f>
        <v>0.16216216216216217</v>
      </c>
      <c r="X7" s="159">
        <v>0.05405405405405406</v>
      </c>
      <c r="Y7" s="159">
        <v>0.4864864864864865</v>
      </c>
      <c r="Z7" s="500">
        <v>0.11</v>
      </c>
      <c r="AA7" s="127">
        <v>0.19</v>
      </c>
      <c r="AB7" s="210">
        <v>0.22</v>
      </c>
    </row>
    <row r="8" spans="1:28" s="129" customFormat="1" ht="13.5" customHeight="1">
      <c r="A8" s="616"/>
      <c r="B8" s="459">
        <v>38</v>
      </c>
      <c r="C8" s="117">
        <v>0</v>
      </c>
      <c r="D8" s="118">
        <v>0</v>
      </c>
      <c r="E8" s="118">
        <v>1</v>
      </c>
      <c r="F8" s="118">
        <v>0</v>
      </c>
      <c r="G8" s="118">
        <v>1</v>
      </c>
      <c r="H8" s="118">
        <v>0</v>
      </c>
      <c r="I8" s="119">
        <v>0</v>
      </c>
      <c r="J8" s="419">
        <v>2</v>
      </c>
      <c r="K8" s="118">
        <v>7</v>
      </c>
      <c r="L8" s="119">
        <v>4</v>
      </c>
      <c r="M8" s="121">
        <v>387</v>
      </c>
      <c r="N8" s="122">
        <v>747</v>
      </c>
      <c r="O8" s="123">
        <v>683</v>
      </c>
      <c r="P8" s="165">
        <f t="shared" si="0"/>
        <v>0</v>
      </c>
      <c r="Q8" s="158">
        <f t="shared" si="1"/>
        <v>0</v>
      </c>
      <c r="R8" s="158">
        <f t="shared" si="2"/>
        <v>0.2</v>
      </c>
      <c r="S8" s="158">
        <f t="shared" si="3"/>
        <v>0</v>
      </c>
      <c r="T8" s="158">
        <f t="shared" si="4"/>
        <v>0.25</v>
      </c>
      <c r="U8" s="158">
        <f t="shared" si="5"/>
        <v>0</v>
      </c>
      <c r="V8" s="159">
        <f t="shared" si="6"/>
        <v>0</v>
      </c>
      <c r="W8" s="167">
        <f t="shared" si="7"/>
        <v>0.05405405405405406</v>
      </c>
      <c r="X8" s="158">
        <v>0.1891891891891892</v>
      </c>
      <c r="Y8" s="159">
        <v>0.10810810810810811</v>
      </c>
      <c r="Z8" s="500">
        <v>0.12</v>
      </c>
      <c r="AA8" s="127">
        <v>0.24</v>
      </c>
      <c r="AB8" s="210">
        <v>0.22</v>
      </c>
    </row>
    <row r="9" spans="1:28" s="129" customFormat="1" ht="13.5" customHeight="1">
      <c r="A9" s="617"/>
      <c r="B9" s="455">
        <v>39</v>
      </c>
      <c r="C9" s="132">
        <v>0</v>
      </c>
      <c r="D9" s="133">
        <v>0</v>
      </c>
      <c r="E9" s="133">
        <v>1</v>
      </c>
      <c r="F9" s="133">
        <v>1</v>
      </c>
      <c r="G9" s="133">
        <v>0</v>
      </c>
      <c r="H9" s="133">
        <v>0</v>
      </c>
      <c r="I9" s="134">
        <v>0</v>
      </c>
      <c r="J9" s="422">
        <v>2</v>
      </c>
      <c r="K9" s="133">
        <v>5</v>
      </c>
      <c r="L9" s="134">
        <v>8</v>
      </c>
      <c r="M9" s="135">
        <v>361</v>
      </c>
      <c r="N9" s="136">
        <v>661</v>
      </c>
      <c r="O9" s="137">
        <v>735</v>
      </c>
      <c r="P9" s="165">
        <f t="shared" si="0"/>
        <v>0</v>
      </c>
      <c r="Q9" s="158">
        <f t="shared" si="1"/>
        <v>0</v>
      </c>
      <c r="R9" s="158">
        <f t="shared" si="2"/>
        <v>0.2</v>
      </c>
      <c r="S9" s="158">
        <f t="shared" si="3"/>
        <v>0.09090909090909091</v>
      </c>
      <c r="T9" s="158">
        <f t="shared" si="4"/>
        <v>0</v>
      </c>
      <c r="U9" s="158">
        <f t="shared" si="5"/>
        <v>0</v>
      </c>
      <c r="V9" s="159">
        <f t="shared" si="6"/>
        <v>0</v>
      </c>
      <c r="W9" s="171">
        <f t="shared" si="7"/>
        <v>0.05405405405405406</v>
      </c>
      <c r="X9" s="161">
        <v>0.13513513513513514</v>
      </c>
      <c r="Y9" s="162">
        <v>0.21621621621621623</v>
      </c>
      <c r="Z9" s="501">
        <v>0.11</v>
      </c>
      <c r="AA9" s="140">
        <v>0.21</v>
      </c>
      <c r="AB9" s="212">
        <v>0.23</v>
      </c>
    </row>
    <row r="10" spans="1:28" s="130" customFormat="1" ht="13.5" customHeight="1">
      <c r="A10" s="619">
        <v>10</v>
      </c>
      <c r="B10" s="486">
        <v>40</v>
      </c>
      <c r="C10" s="175">
        <v>1</v>
      </c>
      <c r="D10" s="176">
        <v>3</v>
      </c>
      <c r="E10" s="176">
        <v>1</v>
      </c>
      <c r="F10" s="176">
        <v>0</v>
      </c>
      <c r="G10" s="176">
        <v>0</v>
      </c>
      <c r="H10" s="176">
        <v>0</v>
      </c>
      <c r="I10" s="177">
        <v>0</v>
      </c>
      <c r="J10" s="428">
        <v>5</v>
      </c>
      <c r="K10" s="150">
        <v>10</v>
      </c>
      <c r="L10" s="151">
        <v>3</v>
      </c>
      <c r="M10" s="152">
        <v>394</v>
      </c>
      <c r="N10" s="153">
        <v>792</v>
      </c>
      <c r="O10" s="154">
        <v>746</v>
      </c>
      <c r="P10" s="172">
        <f t="shared" si="0"/>
        <v>0.3333333333333333</v>
      </c>
      <c r="Q10" s="173">
        <f t="shared" si="1"/>
        <v>0.5</v>
      </c>
      <c r="R10" s="173">
        <f t="shared" si="2"/>
        <v>0.2</v>
      </c>
      <c r="S10" s="173">
        <f t="shared" si="3"/>
        <v>0</v>
      </c>
      <c r="T10" s="173">
        <f t="shared" si="4"/>
        <v>0</v>
      </c>
      <c r="U10" s="173">
        <f t="shared" si="5"/>
        <v>0</v>
      </c>
      <c r="V10" s="174">
        <f t="shared" si="6"/>
        <v>0</v>
      </c>
      <c r="W10" s="178">
        <f t="shared" si="7"/>
        <v>0.13513513513513514</v>
      </c>
      <c r="X10" s="173">
        <v>0.2702702702702703</v>
      </c>
      <c r="Y10" s="179">
        <v>0.08108108108108109</v>
      </c>
      <c r="Z10" s="502">
        <v>0.12</v>
      </c>
      <c r="AA10" s="156">
        <v>0.25</v>
      </c>
      <c r="AB10" s="250">
        <v>0.24</v>
      </c>
    </row>
    <row r="11" spans="1:28" s="130" customFormat="1" ht="13.5" customHeight="1">
      <c r="A11" s="620"/>
      <c r="B11" s="457">
        <v>41</v>
      </c>
      <c r="C11" s="117">
        <v>0</v>
      </c>
      <c r="D11" s="118">
        <v>0</v>
      </c>
      <c r="E11" s="118">
        <v>0</v>
      </c>
      <c r="F11" s="118">
        <v>1</v>
      </c>
      <c r="G11" s="118">
        <v>0</v>
      </c>
      <c r="H11" s="118">
        <v>0</v>
      </c>
      <c r="I11" s="119">
        <v>1</v>
      </c>
      <c r="J11" s="419">
        <v>2</v>
      </c>
      <c r="K11" s="142">
        <v>2</v>
      </c>
      <c r="L11" s="143">
        <v>11</v>
      </c>
      <c r="M11" s="121">
        <v>376</v>
      </c>
      <c r="N11" s="122">
        <v>702</v>
      </c>
      <c r="O11" s="123">
        <v>870</v>
      </c>
      <c r="P11" s="165">
        <f t="shared" si="0"/>
        <v>0</v>
      </c>
      <c r="Q11" s="158">
        <f t="shared" si="1"/>
        <v>0</v>
      </c>
      <c r="R11" s="158">
        <f t="shared" si="2"/>
        <v>0</v>
      </c>
      <c r="S11" s="158">
        <f t="shared" si="3"/>
        <v>0.09090909090909091</v>
      </c>
      <c r="T11" s="158">
        <f t="shared" si="4"/>
        <v>0</v>
      </c>
      <c r="U11" s="158">
        <f t="shared" si="5"/>
        <v>0</v>
      </c>
      <c r="V11" s="168">
        <f t="shared" si="6"/>
        <v>0.25</v>
      </c>
      <c r="W11" s="167">
        <f t="shared" si="7"/>
        <v>0.05405405405405406</v>
      </c>
      <c r="X11" s="158">
        <v>0.05405405405405406</v>
      </c>
      <c r="Y11" s="159">
        <v>0.2972972972972973</v>
      </c>
      <c r="Z11" s="500">
        <v>0.12</v>
      </c>
      <c r="AA11" s="127">
        <v>0.22</v>
      </c>
      <c r="AB11" s="210">
        <v>0.27</v>
      </c>
    </row>
    <row r="12" spans="1:28" s="130" customFormat="1" ht="13.5" customHeight="1">
      <c r="A12" s="620"/>
      <c r="B12" s="457">
        <v>42</v>
      </c>
      <c r="C12" s="117">
        <v>1</v>
      </c>
      <c r="D12" s="118">
        <v>3</v>
      </c>
      <c r="E12" s="118">
        <v>1</v>
      </c>
      <c r="F12" s="118">
        <v>1</v>
      </c>
      <c r="G12" s="118">
        <v>0</v>
      </c>
      <c r="H12" s="118">
        <v>1</v>
      </c>
      <c r="I12" s="119">
        <v>0</v>
      </c>
      <c r="J12" s="419">
        <v>7</v>
      </c>
      <c r="K12" s="142">
        <v>7</v>
      </c>
      <c r="L12" s="143">
        <v>5</v>
      </c>
      <c r="M12" s="121">
        <v>435</v>
      </c>
      <c r="N12" s="122">
        <v>701</v>
      </c>
      <c r="O12" s="123">
        <v>854</v>
      </c>
      <c r="P12" s="165">
        <f t="shared" si="0"/>
        <v>0.3333333333333333</v>
      </c>
      <c r="Q12" s="158">
        <f t="shared" si="1"/>
        <v>0.5</v>
      </c>
      <c r="R12" s="158">
        <f t="shared" si="2"/>
        <v>0.2</v>
      </c>
      <c r="S12" s="158">
        <f t="shared" si="3"/>
        <v>0.09090909090909091</v>
      </c>
      <c r="T12" s="158">
        <f t="shared" si="4"/>
        <v>0</v>
      </c>
      <c r="U12" s="158">
        <f t="shared" si="5"/>
        <v>0.25</v>
      </c>
      <c r="V12" s="168">
        <f t="shared" si="6"/>
        <v>0</v>
      </c>
      <c r="W12" s="167">
        <f t="shared" si="7"/>
        <v>0.1891891891891892</v>
      </c>
      <c r="X12" s="158">
        <v>0.1891891891891892</v>
      </c>
      <c r="Y12" s="159">
        <v>0.13513513513513514</v>
      </c>
      <c r="Z12" s="500">
        <v>0.14</v>
      </c>
      <c r="AA12" s="127">
        <v>0.22</v>
      </c>
      <c r="AB12" s="210">
        <v>0.27</v>
      </c>
    </row>
    <row r="13" spans="1:28" s="130" customFormat="1" ht="13.5" customHeight="1">
      <c r="A13" s="620"/>
      <c r="B13" s="457">
        <v>43</v>
      </c>
      <c r="C13" s="117">
        <v>3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9">
        <v>0</v>
      </c>
      <c r="J13" s="419">
        <v>3</v>
      </c>
      <c r="K13" s="142">
        <v>3</v>
      </c>
      <c r="L13" s="143">
        <v>13</v>
      </c>
      <c r="M13" s="121">
        <v>481</v>
      </c>
      <c r="N13" s="122">
        <v>915</v>
      </c>
      <c r="O13" s="123">
        <v>878</v>
      </c>
      <c r="P13" s="165">
        <f t="shared" si="0"/>
        <v>1</v>
      </c>
      <c r="Q13" s="158">
        <f t="shared" si="1"/>
        <v>0</v>
      </c>
      <c r="R13" s="158">
        <f t="shared" si="2"/>
        <v>0</v>
      </c>
      <c r="S13" s="158">
        <f t="shared" si="3"/>
        <v>0</v>
      </c>
      <c r="T13" s="158">
        <f t="shared" si="4"/>
        <v>0</v>
      </c>
      <c r="U13" s="158">
        <f t="shared" si="5"/>
        <v>0</v>
      </c>
      <c r="V13" s="168">
        <f t="shared" si="6"/>
        <v>0</v>
      </c>
      <c r="W13" s="167">
        <f t="shared" si="7"/>
        <v>0.08108108108108109</v>
      </c>
      <c r="X13" s="158">
        <v>0.08108108108108109</v>
      </c>
      <c r="Y13" s="159">
        <v>0.35135135135135137</v>
      </c>
      <c r="Z13" s="500">
        <v>0.15</v>
      </c>
      <c r="AA13" s="225">
        <v>0.29</v>
      </c>
      <c r="AB13" s="210">
        <v>0.28</v>
      </c>
    </row>
    <row r="14" spans="1:28" s="130" customFormat="1" ht="13.5" customHeight="1">
      <c r="A14" s="621"/>
      <c r="B14" s="487">
        <v>44</v>
      </c>
      <c r="C14" s="132">
        <v>2</v>
      </c>
      <c r="D14" s="133">
        <v>1</v>
      </c>
      <c r="E14" s="133">
        <v>1</v>
      </c>
      <c r="F14" s="133">
        <v>2</v>
      </c>
      <c r="G14" s="133">
        <v>0</v>
      </c>
      <c r="H14" s="133">
        <v>0</v>
      </c>
      <c r="I14" s="134">
        <v>0</v>
      </c>
      <c r="J14" s="422">
        <v>6</v>
      </c>
      <c r="K14" s="425">
        <v>11</v>
      </c>
      <c r="L14" s="426">
        <v>11</v>
      </c>
      <c r="M14" s="135">
        <v>561</v>
      </c>
      <c r="N14" s="136">
        <v>1029</v>
      </c>
      <c r="O14" s="137">
        <v>1008</v>
      </c>
      <c r="P14" s="169">
        <f t="shared" si="0"/>
        <v>0.6666666666666666</v>
      </c>
      <c r="Q14" s="161">
        <f t="shared" si="1"/>
        <v>0.16666666666666666</v>
      </c>
      <c r="R14" s="161">
        <f t="shared" si="2"/>
        <v>0.2</v>
      </c>
      <c r="S14" s="161">
        <f t="shared" si="3"/>
        <v>0.18181818181818182</v>
      </c>
      <c r="T14" s="161">
        <f t="shared" si="4"/>
        <v>0</v>
      </c>
      <c r="U14" s="161">
        <f t="shared" si="5"/>
        <v>0</v>
      </c>
      <c r="V14" s="162">
        <f t="shared" si="6"/>
        <v>0</v>
      </c>
      <c r="W14" s="171">
        <f t="shared" si="7"/>
        <v>0.16216216216216217</v>
      </c>
      <c r="X14" s="161">
        <v>0.2972972972972973</v>
      </c>
      <c r="Y14" s="162">
        <v>0.3055555555555556</v>
      </c>
      <c r="Z14" s="501">
        <v>0.18</v>
      </c>
      <c r="AA14" s="140">
        <v>0.33</v>
      </c>
      <c r="AB14" s="212">
        <v>0.32</v>
      </c>
    </row>
    <row r="15" spans="1:28" s="3" customFormat="1" ht="13.5" customHeight="1">
      <c r="A15" s="618">
        <v>11</v>
      </c>
      <c r="B15" s="457">
        <v>45</v>
      </c>
      <c r="C15" s="117">
        <v>0</v>
      </c>
      <c r="D15" s="118">
        <v>0</v>
      </c>
      <c r="E15" s="118">
        <v>0</v>
      </c>
      <c r="F15" s="118">
        <v>5</v>
      </c>
      <c r="G15" s="118">
        <v>1</v>
      </c>
      <c r="H15" s="118">
        <v>0</v>
      </c>
      <c r="I15" s="119">
        <v>0</v>
      </c>
      <c r="J15" s="419">
        <v>6</v>
      </c>
      <c r="K15" s="157">
        <v>14</v>
      </c>
      <c r="L15" s="123">
        <v>12</v>
      </c>
      <c r="M15" s="121">
        <v>590</v>
      </c>
      <c r="N15" s="122">
        <v>1029</v>
      </c>
      <c r="O15" s="123">
        <v>1215</v>
      </c>
      <c r="P15" s="165">
        <f t="shared" si="0"/>
        <v>0</v>
      </c>
      <c r="Q15" s="158">
        <f t="shared" si="1"/>
        <v>0</v>
      </c>
      <c r="R15" s="158">
        <f t="shared" si="2"/>
        <v>0</v>
      </c>
      <c r="S15" s="158">
        <f t="shared" si="3"/>
        <v>0.45454545454545453</v>
      </c>
      <c r="T15" s="158">
        <f t="shared" si="4"/>
        <v>0.25</v>
      </c>
      <c r="U15" s="158">
        <f t="shared" si="5"/>
        <v>0</v>
      </c>
      <c r="V15" s="159">
        <f t="shared" si="6"/>
        <v>0</v>
      </c>
      <c r="W15" s="167">
        <f t="shared" si="7"/>
        <v>0.16216216216216217</v>
      </c>
      <c r="X15" s="158">
        <v>0.3783783783783784</v>
      </c>
      <c r="Y15" s="159">
        <v>0.3333333333333333</v>
      </c>
      <c r="Z15" s="500">
        <v>0.19</v>
      </c>
      <c r="AA15" s="127">
        <v>0.32</v>
      </c>
      <c r="AB15" s="210">
        <v>0.38</v>
      </c>
    </row>
    <row r="16" spans="1:28" s="3" customFormat="1" ht="13.5" customHeight="1">
      <c r="A16" s="616"/>
      <c r="B16" s="457">
        <v>46</v>
      </c>
      <c r="C16" s="117">
        <v>0</v>
      </c>
      <c r="D16" s="118">
        <v>3</v>
      </c>
      <c r="E16" s="118">
        <v>0</v>
      </c>
      <c r="F16" s="118">
        <v>2</v>
      </c>
      <c r="G16" s="118">
        <v>0</v>
      </c>
      <c r="H16" s="118">
        <v>0</v>
      </c>
      <c r="I16" s="119">
        <v>0</v>
      </c>
      <c r="J16" s="419">
        <v>5</v>
      </c>
      <c r="K16" s="157">
        <v>6</v>
      </c>
      <c r="L16" s="123">
        <v>13</v>
      </c>
      <c r="M16" s="121">
        <v>641</v>
      </c>
      <c r="N16" s="122">
        <v>1291</v>
      </c>
      <c r="O16" s="123">
        <v>1457</v>
      </c>
      <c r="P16" s="165">
        <f t="shared" si="0"/>
        <v>0</v>
      </c>
      <c r="Q16" s="158">
        <f t="shared" si="1"/>
        <v>0.5</v>
      </c>
      <c r="R16" s="158">
        <f t="shared" si="2"/>
        <v>0</v>
      </c>
      <c r="S16" s="158">
        <f t="shared" si="3"/>
        <v>0.18181818181818182</v>
      </c>
      <c r="T16" s="158">
        <f t="shared" si="4"/>
        <v>0</v>
      </c>
      <c r="U16" s="158">
        <f t="shared" si="5"/>
        <v>0</v>
      </c>
      <c r="V16" s="159">
        <f t="shared" si="6"/>
        <v>0</v>
      </c>
      <c r="W16" s="167">
        <f t="shared" si="7"/>
        <v>0.13513513513513514</v>
      </c>
      <c r="X16" s="158">
        <v>0.16216216216216217</v>
      </c>
      <c r="Y16" s="159">
        <v>0.3611111111111111</v>
      </c>
      <c r="Z16" s="500">
        <v>0.2</v>
      </c>
      <c r="AA16" s="127">
        <v>0.41</v>
      </c>
      <c r="AB16" s="210">
        <v>0.46</v>
      </c>
    </row>
    <row r="17" spans="1:28" s="3" customFormat="1" ht="13.5" customHeight="1">
      <c r="A17" s="616"/>
      <c r="B17" s="457">
        <v>47</v>
      </c>
      <c r="C17" s="117">
        <v>0</v>
      </c>
      <c r="D17" s="118">
        <v>0</v>
      </c>
      <c r="E17" s="118">
        <v>1</v>
      </c>
      <c r="F17" s="118">
        <v>10</v>
      </c>
      <c r="G17" s="118">
        <v>0</v>
      </c>
      <c r="H17" s="118">
        <v>3</v>
      </c>
      <c r="I17" s="119">
        <v>0</v>
      </c>
      <c r="J17" s="419">
        <v>14</v>
      </c>
      <c r="K17" s="157">
        <v>14</v>
      </c>
      <c r="L17" s="123">
        <v>14</v>
      </c>
      <c r="M17" s="121">
        <v>738</v>
      </c>
      <c r="N17" s="122">
        <v>1385</v>
      </c>
      <c r="O17" s="123">
        <v>1352</v>
      </c>
      <c r="P17" s="165">
        <f t="shared" si="0"/>
        <v>0</v>
      </c>
      <c r="Q17" s="158">
        <f t="shared" si="1"/>
        <v>0</v>
      </c>
      <c r="R17" s="158">
        <f t="shared" si="2"/>
        <v>0.2</v>
      </c>
      <c r="S17" s="158">
        <f t="shared" si="3"/>
        <v>0.9090909090909091</v>
      </c>
      <c r="T17" s="158">
        <f t="shared" si="4"/>
        <v>0</v>
      </c>
      <c r="U17" s="158">
        <f t="shared" si="5"/>
        <v>0.75</v>
      </c>
      <c r="V17" s="159">
        <f t="shared" si="6"/>
        <v>0</v>
      </c>
      <c r="W17" s="167">
        <f t="shared" si="7"/>
        <v>0.3783783783783784</v>
      </c>
      <c r="X17" s="158">
        <v>0.3783783783783784</v>
      </c>
      <c r="Y17" s="159">
        <v>0.3888888888888889</v>
      </c>
      <c r="Z17" s="500">
        <v>0.23</v>
      </c>
      <c r="AA17" s="127">
        <v>0.44</v>
      </c>
      <c r="AB17" s="210">
        <v>0.43</v>
      </c>
    </row>
    <row r="18" spans="1:28" s="3" customFormat="1" ht="13.5" customHeight="1">
      <c r="A18" s="617"/>
      <c r="B18" s="457">
        <v>48</v>
      </c>
      <c r="C18" s="132">
        <v>0</v>
      </c>
      <c r="D18" s="133">
        <v>3</v>
      </c>
      <c r="E18" s="133">
        <v>3</v>
      </c>
      <c r="F18" s="133">
        <v>2</v>
      </c>
      <c r="G18" s="133">
        <v>0</v>
      </c>
      <c r="H18" s="133">
        <v>1</v>
      </c>
      <c r="I18" s="134">
        <v>0</v>
      </c>
      <c r="J18" s="419">
        <v>9</v>
      </c>
      <c r="K18" s="157">
        <v>18</v>
      </c>
      <c r="L18" s="123">
        <v>14</v>
      </c>
      <c r="M18" s="121">
        <v>691</v>
      </c>
      <c r="N18" s="122">
        <v>1868</v>
      </c>
      <c r="O18" s="123">
        <v>1928</v>
      </c>
      <c r="P18" s="165">
        <f t="shared" si="0"/>
        <v>0</v>
      </c>
      <c r="Q18" s="158">
        <f>D18/5</f>
        <v>0.6</v>
      </c>
      <c r="R18" s="158">
        <f t="shared" si="2"/>
        <v>0.6</v>
      </c>
      <c r="S18" s="158">
        <f t="shared" si="3"/>
        <v>0.18181818181818182</v>
      </c>
      <c r="T18" s="158">
        <f t="shared" si="4"/>
        <v>0</v>
      </c>
      <c r="U18" s="158">
        <f t="shared" si="5"/>
        <v>0.25</v>
      </c>
      <c r="V18" s="159">
        <f t="shared" si="6"/>
        <v>0</v>
      </c>
      <c r="W18" s="167">
        <f t="shared" si="7"/>
        <v>0.24324324324324326</v>
      </c>
      <c r="X18" s="158">
        <v>0.4864864864864865</v>
      </c>
      <c r="Y18" s="159">
        <v>0.3888888888888889</v>
      </c>
      <c r="Z18" s="500">
        <v>0.22</v>
      </c>
      <c r="AA18" s="127">
        <v>0.59</v>
      </c>
      <c r="AB18" s="210">
        <v>0.61</v>
      </c>
    </row>
    <row r="19" spans="1:28" s="3" customFormat="1" ht="13.5" customHeight="1">
      <c r="A19" s="632">
        <v>12</v>
      </c>
      <c r="B19" s="486">
        <v>49</v>
      </c>
      <c r="C19" s="117">
        <v>0</v>
      </c>
      <c r="D19" s="118">
        <v>1</v>
      </c>
      <c r="E19" s="118">
        <v>0</v>
      </c>
      <c r="F19" s="118">
        <v>8</v>
      </c>
      <c r="G19" s="118">
        <v>1</v>
      </c>
      <c r="H19" s="118">
        <v>2</v>
      </c>
      <c r="I19" s="119">
        <v>0</v>
      </c>
      <c r="J19" s="428">
        <v>12</v>
      </c>
      <c r="K19" s="232">
        <v>16</v>
      </c>
      <c r="L19" s="154">
        <v>24</v>
      </c>
      <c r="M19" s="152">
        <v>676</v>
      </c>
      <c r="N19" s="153">
        <v>1795</v>
      </c>
      <c r="O19" s="154">
        <v>1908</v>
      </c>
      <c r="P19" s="172">
        <f t="shared" si="0"/>
        <v>0</v>
      </c>
      <c r="Q19" s="173">
        <f>D19/5</f>
        <v>0.2</v>
      </c>
      <c r="R19" s="173">
        <f t="shared" si="2"/>
        <v>0</v>
      </c>
      <c r="S19" s="173">
        <f t="shared" si="3"/>
        <v>0.7272727272727273</v>
      </c>
      <c r="T19" s="173">
        <f t="shared" si="4"/>
        <v>0.25</v>
      </c>
      <c r="U19" s="173">
        <f t="shared" si="5"/>
        <v>0.5</v>
      </c>
      <c r="V19" s="174">
        <f t="shared" si="6"/>
        <v>0</v>
      </c>
      <c r="W19" s="178">
        <f t="shared" si="7"/>
        <v>0.32432432432432434</v>
      </c>
      <c r="X19" s="173">
        <v>0.43243243243243246</v>
      </c>
      <c r="Y19" s="179">
        <v>0.6666666666666666</v>
      </c>
      <c r="Z19" s="502">
        <v>0.21</v>
      </c>
      <c r="AA19" s="156">
        <v>0.57</v>
      </c>
      <c r="AB19" s="250">
        <v>0.6</v>
      </c>
    </row>
    <row r="20" spans="1:28" s="3" customFormat="1" ht="13.5" customHeight="1">
      <c r="A20" s="633"/>
      <c r="B20" s="457">
        <v>50</v>
      </c>
      <c r="C20" s="117">
        <v>1</v>
      </c>
      <c r="D20" s="118">
        <v>1</v>
      </c>
      <c r="E20" s="118">
        <v>3</v>
      </c>
      <c r="F20" s="118">
        <v>5</v>
      </c>
      <c r="G20" s="118">
        <v>1</v>
      </c>
      <c r="H20" s="118">
        <v>1</v>
      </c>
      <c r="I20" s="119">
        <v>0</v>
      </c>
      <c r="J20" s="419">
        <v>12</v>
      </c>
      <c r="K20" s="157">
        <v>16</v>
      </c>
      <c r="L20" s="123">
        <v>28</v>
      </c>
      <c r="M20" s="121">
        <v>665</v>
      </c>
      <c r="N20" s="122">
        <v>2139</v>
      </c>
      <c r="O20" s="123">
        <v>1989</v>
      </c>
      <c r="P20" s="165">
        <f t="shared" si="0"/>
        <v>0.3333333333333333</v>
      </c>
      <c r="Q20" s="158">
        <f>D20/5</f>
        <v>0.2</v>
      </c>
      <c r="R20" s="158">
        <f t="shared" si="2"/>
        <v>0.6</v>
      </c>
      <c r="S20" s="158">
        <f t="shared" si="3"/>
        <v>0.45454545454545453</v>
      </c>
      <c r="T20" s="158">
        <f t="shared" si="4"/>
        <v>0.25</v>
      </c>
      <c r="U20" s="158">
        <f t="shared" si="5"/>
        <v>0.25</v>
      </c>
      <c r="V20" s="159">
        <f t="shared" si="6"/>
        <v>0</v>
      </c>
      <c r="W20" s="167">
        <f>SUM(J20/37)</f>
        <v>0.32432432432432434</v>
      </c>
      <c r="X20" s="158">
        <v>0.4444444444444444</v>
      </c>
      <c r="Y20" s="159">
        <v>0.7777777777777778</v>
      </c>
      <c r="Z20" s="500">
        <v>0.21</v>
      </c>
      <c r="AA20" s="127">
        <v>0.67</v>
      </c>
      <c r="AB20" s="210">
        <v>0.63</v>
      </c>
    </row>
    <row r="21" spans="1:28" s="3" customFormat="1" ht="13.5" customHeight="1">
      <c r="A21" s="633"/>
      <c r="B21" s="457">
        <v>51</v>
      </c>
      <c r="C21" s="117">
        <v>0</v>
      </c>
      <c r="D21" s="118">
        <v>1</v>
      </c>
      <c r="E21" s="118">
        <v>5</v>
      </c>
      <c r="F21" s="118">
        <v>4</v>
      </c>
      <c r="G21" s="118">
        <v>1</v>
      </c>
      <c r="H21" s="118">
        <v>0</v>
      </c>
      <c r="I21" s="119">
        <v>1</v>
      </c>
      <c r="J21" s="419">
        <v>12</v>
      </c>
      <c r="K21" s="157">
        <v>15</v>
      </c>
      <c r="L21" s="123">
        <v>15</v>
      </c>
      <c r="M21" s="121">
        <v>604</v>
      </c>
      <c r="N21" s="122">
        <v>1998</v>
      </c>
      <c r="O21" s="123">
        <v>2289</v>
      </c>
      <c r="P21" s="165">
        <f t="shared" si="0"/>
        <v>0</v>
      </c>
      <c r="Q21" s="158">
        <f>D21/6</f>
        <v>0.16666666666666666</v>
      </c>
      <c r="R21" s="158">
        <f t="shared" si="2"/>
        <v>1</v>
      </c>
      <c r="S21" s="158">
        <f t="shared" si="3"/>
        <v>0.36363636363636365</v>
      </c>
      <c r="T21" s="158">
        <f t="shared" si="4"/>
        <v>0.25</v>
      </c>
      <c r="U21" s="158">
        <f t="shared" si="5"/>
        <v>0</v>
      </c>
      <c r="V21" s="168">
        <f t="shared" si="6"/>
        <v>0.25</v>
      </c>
      <c r="W21" s="167">
        <f t="shared" si="7"/>
        <v>0.32432432432432434</v>
      </c>
      <c r="X21" s="158">
        <v>0.40540540540540543</v>
      </c>
      <c r="Y21" s="159">
        <v>0.4166666666666667</v>
      </c>
      <c r="Z21" s="500">
        <v>0.19</v>
      </c>
      <c r="AA21" s="127">
        <v>0.63</v>
      </c>
      <c r="AB21" s="210">
        <v>0.72</v>
      </c>
    </row>
    <row r="22" spans="1:28" s="3" customFormat="1" ht="13.5" customHeight="1">
      <c r="A22" s="633"/>
      <c r="B22" s="457">
        <v>52</v>
      </c>
      <c r="C22" s="117">
        <v>0</v>
      </c>
      <c r="D22" s="118">
        <v>2</v>
      </c>
      <c r="E22" s="118">
        <v>2</v>
      </c>
      <c r="F22" s="118">
        <v>4</v>
      </c>
      <c r="G22" s="118">
        <v>0</v>
      </c>
      <c r="H22" s="118">
        <v>0</v>
      </c>
      <c r="I22" s="119">
        <v>0</v>
      </c>
      <c r="J22" s="419">
        <v>8</v>
      </c>
      <c r="K22" s="157">
        <v>18</v>
      </c>
      <c r="L22" s="123">
        <v>24</v>
      </c>
      <c r="M22" s="121">
        <v>566</v>
      </c>
      <c r="N22" s="122">
        <v>1959</v>
      </c>
      <c r="O22" s="123">
        <v>1693</v>
      </c>
      <c r="P22" s="165">
        <f>C22/3</f>
        <v>0</v>
      </c>
      <c r="Q22" s="158">
        <f>D22/6</f>
        <v>0.3333333333333333</v>
      </c>
      <c r="R22" s="158">
        <f>E22/5</f>
        <v>0.4</v>
      </c>
      <c r="S22" s="158">
        <f>F22/11</f>
        <v>0.36363636363636365</v>
      </c>
      <c r="T22" s="158">
        <f aca="true" t="shared" si="8" ref="T22:V24">G22/4</f>
        <v>0</v>
      </c>
      <c r="U22" s="158">
        <f t="shared" si="8"/>
        <v>0</v>
      </c>
      <c r="V22" s="168">
        <f t="shared" si="8"/>
        <v>0</v>
      </c>
      <c r="W22" s="167">
        <f t="shared" si="7"/>
        <v>0.21621621621621623</v>
      </c>
      <c r="X22" s="158">
        <v>0.4864864864864865</v>
      </c>
      <c r="Y22" s="159">
        <v>0.6486486486486487</v>
      </c>
      <c r="Z22" s="500">
        <v>0.18</v>
      </c>
      <c r="AA22" s="127">
        <v>0.62</v>
      </c>
      <c r="AB22" s="210">
        <v>0.54</v>
      </c>
    </row>
    <row r="23" spans="1:28" s="3" customFormat="1" ht="13.5" customHeight="1">
      <c r="A23" s="634"/>
      <c r="B23" s="457">
        <v>53</v>
      </c>
      <c r="C23" s="591">
        <v>1</v>
      </c>
      <c r="D23" s="592">
        <v>1</v>
      </c>
      <c r="E23" s="592">
        <v>2</v>
      </c>
      <c r="F23" s="592">
        <v>4</v>
      </c>
      <c r="G23" s="592">
        <v>0</v>
      </c>
      <c r="H23" s="592">
        <v>0</v>
      </c>
      <c r="I23" s="593">
        <v>0</v>
      </c>
      <c r="J23" s="279">
        <v>8</v>
      </c>
      <c r="K23" s="474" t="s">
        <v>65</v>
      </c>
      <c r="L23" s="475" t="s">
        <v>64</v>
      </c>
      <c r="M23" s="497">
        <v>322</v>
      </c>
      <c r="N23" s="476" t="s">
        <v>64</v>
      </c>
      <c r="O23" s="581" t="s">
        <v>64</v>
      </c>
      <c r="P23" s="165">
        <f>C23/3</f>
        <v>0.3333333333333333</v>
      </c>
      <c r="Q23" s="158">
        <f>D23/6</f>
        <v>0.16666666666666666</v>
      </c>
      <c r="R23" s="158">
        <f>E23/5</f>
        <v>0.4</v>
      </c>
      <c r="S23" s="158">
        <f>F23/11</f>
        <v>0.36363636363636365</v>
      </c>
      <c r="T23" s="158">
        <f>G23/4</f>
        <v>0</v>
      </c>
      <c r="U23" s="158">
        <f>H23/4</f>
        <v>0</v>
      </c>
      <c r="V23" s="168">
        <f>I23/4</f>
        <v>0</v>
      </c>
      <c r="W23" s="167">
        <f>SUM(J23/37)</f>
        <v>0.21621621621621623</v>
      </c>
      <c r="X23" s="477" t="s">
        <v>64</v>
      </c>
      <c r="Y23" s="478" t="s">
        <v>64</v>
      </c>
      <c r="Z23" s="500">
        <v>0.1</v>
      </c>
      <c r="AA23" s="479" t="s">
        <v>64</v>
      </c>
      <c r="AB23" s="480" t="s">
        <v>64</v>
      </c>
    </row>
    <row r="24" spans="1:28" s="130" customFormat="1" ht="13.5" customHeight="1">
      <c r="A24" s="615">
        <v>1</v>
      </c>
      <c r="B24" s="485">
        <v>1</v>
      </c>
      <c r="C24" s="164">
        <v>0</v>
      </c>
      <c r="D24" s="198">
        <v>1</v>
      </c>
      <c r="E24" s="198">
        <v>3</v>
      </c>
      <c r="F24" s="198">
        <v>1</v>
      </c>
      <c r="G24" s="198">
        <v>0</v>
      </c>
      <c r="H24" s="198">
        <v>0</v>
      </c>
      <c r="I24" s="199">
        <v>0</v>
      </c>
      <c r="J24" s="64">
        <v>5</v>
      </c>
      <c r="K24" s="198">
        <v>7</v>
      </c>
      <c r="L24" s="198">
        <v>22</v>
      </c>
      <c r="M24" s="498">
        <v>591</v>
      </c>
      <c r="N24" s="413">
        <v>945</v>
      </c>
      <c r="O24" s="414">
        <v>1316</v>
      </c>
      <c r="P24" s="415">
        <f>C24/3</f>
        <v>0</v>
      </c>
      <c r="Q24" s="416">
        <f>D24/6</f>
        <v>0.16666666666666666</v>
      </c>
      <c r="R24" s="416">
        <f>E24/5</f>
        <v>0.6</v>
      </c>
      <c r="S24" s="416">
        <f>F24/11</f>
        <v>0.09090909090909091</v>
      </c>
      <c r="T24" s="416">
        <f t="shared" si="8"/>
        <v>0</v>
      </c>
      <c r="U24" s="416">
        <f t="shared" si="8"/>
        <v>0</v>
      </c>
      <c r="V24" s="499">
        <f t="shared" si="8"/>
        <v>0</v>
      </c>
      <c r="W24" s="430">
        <f>J24/37</f>
        <v>0.13513513513513514</v>
      </c>
      <c r="X24" s="416">
        <v>0.1891891891891892</v>
      </c>
      <c r="Y24" s="166">
        <v>0.5945945945945946</v>
      </c>
      <c r="Z24" s="2">
        <v>0.19</v>
      </c>
      <c r="AA24" s="203">
        <v>0.32</v>
      </c>
      <c r="AB24" s="204">
        <v>0.43</v>
      </c>
    </row>
    <row r="25" spans="1:28" s="130" customFormat="1" ht="13.5" customHeight="1">
      <c r="A25" s="616"/>
      <c r="B25" s="459">
        <v>2</v>
      </c>
      <c r="C25" s="120">
        <v>0</v>
      </c>
      <c r="D25" s="142">
        <v>0</v>
      </c>
      <c r="E25" s="142">
        <v>0</v>
      </c>
      <c r="F25" s="142">
        <v>1</v>
      </c>
      <c r="G25" s="142">
        <v>1</v>
      </c>
      <c r="H25" s="142">
        <v>0</v>
      </c>
      <c r="I25" s="143">
        <v>0</v>
      </c>
      <c r="J25" s="419">
        <v>2</v>
      </c>
      <c r="K25" s="142">
        <v>15</v>
      </c>
      <c r="L25" s="142">
        <v>19</v>
      </c>
      <c r="M25" s="121">
        <v>375</v>
      </c>
      <c r="N25" s="122">
        <v>2063</v>
      </c>
      <c r="O25" s="123">
        <v>1741</v>
      </c>
      <c r="P25" s="165">
        <f aca="true" t="shared" si="9" ref="P25:P53">C25/3</f>
        <v>0</v>
      </c>
      <c r="Q25" s="158">
        <f aca="true" t="shared" si="10" ref="Q25:Q53">D25/6</f>
        <v>0</v>
      </c>
      <c r="R25" s="158">
        <f aca="true" t="shared" si="11" ref="R25:R53">E25/5</f>
        <v>0</v>
      </c>
      <c r="S25" s="158">
        <f aca="true" t="shared" si="12" ref="S25:S53">F25/11</f>
        <v>0.09090909090909091</v>
      </c>
      <c r="T25" s="158">
        <f aca="true" t="shared" si="13" ref="T25:V53">G25/4</f>
        <v>0.25</v>
      </c>
      <c r="U25" s="158">
        <f t="shared" si="13"/>
        <v>0</v>
      </c>
      <c r="V25" s="168">
        <f t="shared" si="13"/>
        <v>0</v>
      </c>
      <c r="W25" s="167">
        <f aca="true" t="shared" si="14" ref="W25:W53">J25/37</f>
        <v>0.05405405405405406</v>
      </c>
      <c r="X25" s="158">
        <v>0.40540540540540543</v>
      </c>
      <c r="Y25" s="159">
        <v>0.5135135135135135</v>
      </c>
      <c r="Z25" s="500">
        <v>0.12</v>
      </c>
      <c r="AA25" s="206">
        <v>0.65</v>
      </c>
      <c r="AB25" s="207">
        <v>0.55</v>
      </c>
    </row>
    <row r="26" spans="1:28" s="130" customFormat="1" ht="13.5" customHeight="1">
      <c r="A26" s="616"/>
      <c r="B26" s="459">
        <v>3</v>
      </c>
      <c r="C26" s="120">
        <v>0</v>
      </c>
      <c r="D26" s="142">
        <v>0</v>
      </c>
      <c r="E26" s="142">
        <v>1</v>
      </c>
      <c r="F26" s="142">
        <v>0</v>
      </c>
      <c r="G26" s="142">
        <v>0</v>
      </c>
      <c r="H26" s="142">
        <v>0</v>
      </c>
      <c r="I26" s="143">
        <v>0</v>
      </c>
      <c r="J26" s="419">
        <v>1</v>
      </c>
      <c r="K26" s="142">
        <v>7</v>
      </c>
      <c r="L26" s="142">
        <v>10</v>
      </c>
      <c r="M26" s="121">
        <v>347</v>
      </c>
      <c r="N26" s="122">
        <v>940</v>
      </c>
      <c r="O26" s="123">
        <v>857</v>
      </c>
      <c r="P26" s="165">
        <f t="shared" si="9"/>
        <v>0</v>
      </c>
      <c r="Q26" s="158">
        <f t="shared" si="10"/>
        <v>0</v>
      </c>
      <c r="R26" s="158">
        <f t="shared" si="11"/>
        <v>0.2</v>
      </c>
      <c r="S26" s="158">
        <f t="shared" si="12"/>
        <v>0</v>
      </c>
      <c r="T26" s="158">
        <f t="shared" si="13"/>
        <v>0</v>
      </c>
      <c r="U26" s="158">
        <f t="shared" si="13"/>
        <v>0</v>
      </c>
      <c r="V26" s="168">
        <f t="shared" si="13"/>
        <v>0</v>
      </c>
      <c r="W26" s="167">
        <f t="shared" si="14"/>
        <v>0.02702702702702703</v>
      </c>
      <c r="X26" s="158">
        <v>0.1891891891891892</v>
      </c>
      <c r="Y26" s="159">
        <v>0.2702702702702703</v>
      </c>
      <c r="Z26" s="500">
        <v>0.11</v>
      </c>
      <c r="AA26" s="206">
        <v>0.3</v>
      </c>
      <c r="AB26" s="207">
        <v>0.27</v>
      </c>
    </row>
    <row r="27" spans="1:28" s="130" customFormat="1" ht="13.5" customHeight="1">
      <c r="A27" s="617"/>
      <c r="B27" s="459">
        <v>4</v>
      </c>
      <c r="C27" s="120">
        <v>0</v>
      </c>
      <c r="D27" s="142">
        <v>1</v>
      </c>
      <c r="E27" s="142">
        <v>0</v>
      </c>
      <c r="F27" s="142">
        <v>0</v>
      </c>
      <c r="G27" s="142">
        <v>0</v>
      </c>
      <c r="H27" s="142">
        <v>0</v>
      </c>
      <c r="I27" s="143">
        <v>2</v>
      </c>
      <c r="J27" s="419">
        <v>3</v>
      </c>
      <c r="K27" s="142">
        <v>9</v>
      </c>
      <c r="L27" s="142">
        <v>15</v>
      </c>
      <c r="M27" s="121">
        <v>375</v>
      </c>
      <c r="N27" s="122">
        <v>1363</v>
      </c>
      <c r="O27" s="123">
        <v>1132</v>
      </c>
      <c r="P27" s="165">
        <f t="shared" si="9"/>
        <v>0</v>
      </c>
      <c r="Q27" s="158">
        <f t="shared" si="10"/>
        <v>0.16666666666666666</v>
      </c>
      <c r="R27" s="158">
        <f t="shared" si="11"/>
        <v>0</v>
      </c>
      <c r="S27" s="158">
        <f t="shared" si="12"/>
        <v>0</v>
      </c>
      <c r="T27" s="158">
        <f t="shared" si="13"/>
        <v>0</v>
      </c>
      <c r="U27" s="158">
        <f t="shared" si="13"/>
        <v>0</v>
      </c>
      <c r="V27" s="168">
        <f t="shared" si="13"/>
        <v>0.5</v>
      </c>
      <c r="W27" s="167">
        <f t="shared" si="14"/>
        <v>0.08108108108108109</v>
      </c>
      <c r="X27" s="158">
        <v>0.24324324324324326</v>
      </c>
      <c r="Y27" s="159">
        <v>0.40540540540540543</v>
      </c>
      <c r="Z27" s="500">
        <v>0.12</v>
      </c>
      <c r="AA27" s="206">
        <v>0.43</v>
      </c>
      <c r="AB27" s="207">
        <v>0.36</v>
      </c>
    </row>
    <row r="28" spans="1:28" s="129" customFormat="1" ht="13.5" customHeight="1">
      <c r="A28" s="618">
        <v>2</v>
      </c>
      <c r="B28" s="472">
        <v>5</v>
      </c>
      <c r="C28" s="175">
        <v>0</v>
      </c>
      <c r="D28" s="176">
        <v>2</v>
      </c>
      <c r="E28" s="176">
        <v>0</v>
      </c>
      <c r="F28" s="176">
        <v>0</v>
      </c>
      <c r="G28" s="176">
        <v>0</v>
      </c>
      <c r="H28" s="176">
        <v>0</v>
      </c>
      <c r="I28" s="177">
        <v>0</v>
      </c>
      <c r="J28" s="428">
        <v>2</v>
      </c>
      <c r="K28" s="176">
        <v>6</v>
      </c>
      <c r="L28" s="177">
        <v>6</v>
      </c>
      <c r="M28" s="152">
        <v>392</v>
      </c>
      <c r="N28" s="153">
        <v>957</v>
      </c>
      <c r="O28" s="556">
        <v>794</v>
      </c>
      <c r="P28" s="172">
        <f t="shared" si="9"/>
        <v>0</v>
      </c>
      <c r="Q28" s="173">
        <f t="shared" si="10"/>
        <v>0.3333333333333333</v>
      </c>
      <c r="R28" s="173">
        <f t="shared" si="11"/>
        <v>0</v>
      </c>
      <c r="S28" s="173">
        <f t="shared" si="12"/>
        <v>0</v>
      </c>
      <c r="T28" s="173">
        <f t="shared" si="13"/>
        <v>0</v>
      </c>
      <c r="U28" s="173">
        <f t="shared" si="13"/>
        <v>0</v>
      </c>
      <c r="V28" s="174">
        <f t="shared" si="13"/>
        <v>0</v>
      </c>
      <c r="W28" s="178">
        <f t="shared" si="14"/>
        <v>0.05405405405405406</v>
      </c>
      <c r="X28" s="173">
        <v>0.16216216216216217</v>
      </c>
      <c r="Y28" s="179">
        <v>0.16216216216216217</v>
      </c>
      <c r="Z28" s="502">
        <v>0.12</v>
      </c>
      <c r="AA28" s="156">
        <v>0.3</v>
      </c>
      <c r="AB28" s="250">
        <v>0.25</v>
      </c>
    </row>
    <row r="29" spans="1:28" s="129" customFormat="1" ht="13.5" customHeight="1">
      <c r="A29" s="616"/>
      <c r="B29" s="459">
        <v>6</v>
      </c>
      <c r="C29" s="117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9">
        <v>0</v>
      </c>
      <c r="J29" s="419">
        <v>0</v>
      </c>
      <c r="K29" s="118">
        <v>11</v>
      </c>
      <c r="L29" s="119">
        <v>8</v>
      </c>
      <c r="M29" s="121">
        <v>364</v>
      </c>
      <c r="N29" s="122">
        <v>1243</v>
      </c>
      <c r="O29" s="123">
        <v>920</v>
      </c>
      <c r="P29" s="165">
        <f t="shared" si="9"/>
        <v>0</v>
      </c>
      <c r="Q29" s="158">
        <f t="shared" si="10"/>
        <v>0</v>
      </c>
      <c r="R29" s="158">
        <f t="shared" si="11"/>
        <v>0</v>
      </c>
      <c r="S29" s="158">
        <f>F29/10</f>
        <v>0</v>
      </c>
      <c r="T29" s="158">
        <f t="shared" si="13"/>
        <v>0</v>
      </c>
      <c r="U29" s="158">
        <f t="shared" si="13"/>
        <v>0</v>
      </c>
      <c r="V29" s="168">
        <f t="shared" si="13"/>
        <v>0</v>
      </c>
      <c r="W29" s="167">
        <f>J29/36</f>
        <v>0</v>
      </c>
      <c r="X29" s="158">
        <v>0.2972972972972973</v>
      </c>
      <c r="Y29" s="168">
        <v>0.21621621621621623</v>
      </c>
      <c r="Z29" s="500">
        <v>0.12</v>
      </c>
      <c r="AA29" s="225">
        <v>0.39</v>
      </c>
      <c r="AB29" s="210">
        <v>0.29</v>
      </c>
    </row>
    <row r="30" spans="1:28" s="129" customFormat="1" ht="13.5" customHeight="1">
      <c r="A30" s="616"/>
      <c r="B30" s="459">
        <v>7</v>
      </c>
      <c r="C30" s="117">
        <v>0</v>
      </c>
      <c r="D30" s="118">
        <v>2</v>
      </c>
      <c r="E30" s="118">
        <v>0</v>
      </c>
      <c r="F30" s="118">
        <v>2</v>
      </c>
      <c r="G30" s="118">
        <v>0</v>
      </c>
      <c r="H30" s="118">
        <v>0</v>
      </c>
      <c r="I30" s="119">
        <v>0</v>
      </c>
      <c r="J30" s="419">
        <v>4</v>
      </c>
      <c r="K30" s="118">
        <v>8</v>
      </c>
      <c r="L30" s="119">
        <v>8</v>
      </c>
      <c r="M30" s="121">
        <v>338</v>
      </c>
      <c r="N30" s="122">
        <v>1171</v>
      </c>
      <c r="O30" s="123">
        <v>839</v>
      </c>
      <c r="P30" s="165">
        <f t="shared" si="9"/>
        <v>0</v>
      </c>
      <c r="Q30" s="158">
        <f t="shared" si="10"/>
        <v>0.3333333333333333</v>
      </c>
      <c r="R30" s="158">
        <f t="shared" si="11"/>
        <v>0</v>
      </c>
      <c r="S30" s="158">
        <f t="shared" si="12"/>
        <v>0.18181818181818182</v>
      </c>
      <c r="T30" s="158">
        <f t="shared" si="13"/>
        <v>0</v>
      </c>
      <c r="U30" s="158">
        <f t="shared" si="13"/>
        <v>0</v>
      </c>
      <c r="V30" s="168">
        <f t="shared" si="13"/>
        <v>0</v>
      </c>
      <c r="W30" s="167">
        <f t="shared" si="14"/>
        <v>0.10810810810810811</v>
      </c>
      <c r="X30" s="158">
        <v>0.21621621621621623</v>
      </c>
      <c r="Y30" s="159">
        <v>0.21621621621621623</v>
      </c>
      <c r="Z30" s="500">
        <v>0.11</v>
      </c>
      <c r="AA30" s="127">
        <v>0.37</v>
      </c>
      <c r="AB30" s="210">
        <v>0.26</v>
      </c>
    </row>
    <row r="31" spans="1:28" s="129" customFormat="1" ht="13.5" customHeight="1">
      <c r="A31" s="617"/>
      <c r="B31" s="455">
        <v>8</v>
      </c>
      <c r="C31" s="132">
        <v>0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134">
        <v>0</v>
      </c>
      <c r="J31" s="422">
        <v>0</v>
      </c>
      <c r="K31" s="133">
        <v>6</v>
      </c>
      <c r="L31" s="134">
        <v>15</v>
      </c>
      <c r="M31" s="135">
        <v>314</v>
      </c>
      <c r="N31" s="136">
        <v>1250</v>
      </c>
      <c r="O31" s="137">
        <v>953</v>
      </c>
      <c r="P31" s="169">
        <f t="shared" si="9"/>
        <v>0</v>
      </c>
      <c r="Q31" s="161">
        <f t="shared" si="10"/>
        <v>0</v>
      </c>
      <c r="R31" s="161">
        <f t="shared" si="11"/>
        <v>0</v>
      </c>
      <c r="S31" s="161">
        <f t="shared" si="12"/>
        <v>0</v>
      </c>
      <c r="T31" s="161">
        <f t="shared" si="13"/>
        <v>0</v>
      </c>
      <c r="U31" s="161">
        <f t="shared" si="13"/>
        <v>0</v>
      </c>
      <c r="V31" s="170">
        <f t="shared" si="13"/>
        <v>0</v>
      </c>
      <c r="W31" s="171">
        <f t="shared" si="14"/>
        <v>0</v>
      </c>
      <c r="X31" s="161">
        <v>0.16216216216216217</v>
      </c>
      <c r="Y31" s="162">
        <v>0.40540540540540543</v>
      </c>
      <c r="Z31" s="501">
        <v>0.1</v>
      </c>
      <c r="AA31" s="140">
        <v>0.39</v>
      </c>
      <c r="AB31" s="212">
        <v>0.3</v>
      </c>
    </row>
    <row r="32" spans="1:28" s="129" customFormat="1" ht="13.5" customHeight="1">
      <c r="A32" s="616">
        <v>3</v>
      </c>
      <c r="B32" s="459">
        <v>9</v>
      </c>
      <c r="C32" s="117">
        <v>1</v>
      </c>
      <c r="D32" s="118">
        <v>1</v>
      </c>
      <c r="E32" s="118">
        <v>0</v>
      </c>
      <c r="F32" s="118">
        <v>2</v>
      </c>
      <c r="G32" s="118">
        <v>0</v>
      </c>
      <c r="H32" s="118">
        <v>0</v>
      </c>
      <c r="I32" s="408">
        <v>0</v>
      </c>
      <c r="J32" s="419">
        <v>4</v>
      </c>
      <c r="K32" s="118">
        <v>13</v>
      </c>
      <c r="L32" s="119">
        <v>15</v>
      </c>
      <c r="M32" s="121">
        <v>378</v>
      </c>
      <c r="N32" s="122">
        <v>1191</v>
      </c>
      <c r="O32" s="290">
        <v>895</v>
      </c>
      <c r="P32" s="165">
        <f t="shared" si="9"/>
        <v>0.3333333333333333</v>
      </c>
      <c r="Q32" s="158">
        <f t="shared" si="10"/>
        <v>0.16666666666666666</v>
      </c>
      <c r="R32" s="158">
        <f t="shared" si="11"/>
        <v>0</v>
      </c>
      <c r="S32" s="158">
        <f t="shared" si="12"/>
        <v>0.18181818181818182</v>
      </c>
      <c r="T32" s="158">
        <f t="shared" si="13"/>
        <v>0</v>
      </c>
      <c r="U32" s="158">
        <f t="shared" si="13"/>
        <v>0</v>
      </c>
      <c r="V32" s="159">
        <f t="shared" si="13"/>
        <v>0</v>
      </c>
      <c r="W32" s="167">
        <f t="shared" si="14"/>
        <v>0.10810810810810811</v>
      </c>
      <c r="X32" s="158">
        <v>0.35135135135135137</v>
      </c>
      <c r="Y32" s="168">
        <v>0.40540540540540543</v>
      </c>
      <c r="Z32" s="500">
        <v>0.12</v>
      </c>
      <c r="AA32" s="127">
        <v>0.38</v>
      </c>
      <c r="AB32" s="210">
        <v>0.28</v>
      </c>
    </row>
    <row r="33" spans="1:28" s="129" customFormat="1" ht="13.5" customHeight="1">
      <c r="A33" s="616"/>
      <c r="B33" s="459">
        <v>10</v>
      </c>
      <c r="C33" s="117">
        <v>0</v>
      </c>
      <c r="D33" s="118">
        <v>4</v>
      </c>
      <c r="E33" s="118">
        <v>0</v>
      </c>
      <c r="F33" s="118">
        <v>1</v>
      </c>
      <c r="G33" s="118">
        <v>0</v>
      </c>
      <c r="H33" s="118">
        <v>0</v>
      </c>
      <c r="I33" s="119">
        <v>0</v>
      </c>
      <c r="J33" s="419">
        <v>5</v>
      </c>
      <c r="K33" s="118">
        <v>11</v>
      </c>
      <c r="L33" s="408">
        <v>7</v>
      </c>
      <c r="M33" s="121">
        <v>310</v>
      </c>
      <c r="N33" s="157">
        <v>1157</v>
      </c>
      <c r="O33" s="123">
        <v>1059</v>
      </c>
      <c r="P33" s="165">
        <f t="shared" si="9"/>
        <v>0</v>
      </c>
      <c r="Q33" s="158">
        <f t="shared" si="10"/>
        <v>0.6666666666666666</v>
      </c>
      <c r="R33" s="158">
        <f t="shared" si="11"/>
        <v>0</v>
      </c>
      <c r="S33" s="158">
        <f t="shared" si="12"/>
        <v>0.09090909090909091</v>
      </c>
      <c r="T33" s="158">
        <f t="shared" si="13"/>
        <v>0</v>
      </c>
      <c r="U33" s="158">
        <f t="shared" si="13"/>
        <v>0</v>
      </c>
      <c r="V33" s="168">
        <f t="shared" si="13"/>
        <v>0</v>
      </c>
      <c r="W33" s="167">
        <f t="shared" si="14"/>
        <v>0.13513513513513514</v>
      </c>
      <c r="X33" s="158">
        <v>0.2972972972972973</v>
      </c>
      <c r="Y33" s="159">
        <v>0.1891891891891892</v>
      </c>
      <c r="Z33" s="500">
        <v>0.1</v>
      </c>
      <c r="AA33" s="225">
        <v>0.37</v>
      </c>
      <c r="AB33" s="210">
        <v>0.33</v>
      </c>
    </row>
    <row r="34" spans="1:28" s="129" customFormat="1" ht="13.5" customHeight="1">
      <c r="A34" s="616"/>
      <c r="B34" s="459">
        <v>11</v>
      </c>
      <c r="C34" s="117">
        <v>0</v>
      </c>
      <c r="D34" s="118">
        <v>1</v>
      </c>
      <c r="E34" s="118">
        <v>0</v>
      </c>
      <c r="F34" s="118">
        <v>2</v>
      </c>
      <c r="G34" s="118">
        <v>0</v>
      </c>
      <c r="H34" s="118">
        <v>0</v>
      </c>
      <c r="I34" s="119">
        <v>0</v>
      </c>
      <c r="J34" s="419">
        <v>3</v>
      </c>
      <c r="K34" s="118">
        <v>10</v>
      </c>
      <c r="L34" s="119">
        <v>19</v>
      </c>
      <c r="M34" s="121">
        <v>380</v>
      </c>
      <c r="N34" s="122">
        <v>1111</v>
      </c>
      <c r="O34" s="123">
        <v>1029</v>
      </c>
      <c r="P34" s="165">
        <f t="shared" si="9"/>
        <v>0</v>
      </c>
      <c r="Q34" s="158">
        <f t="shared" si="10"/>
        <v>0.16666666666666666</v>
      </c>
      <c r="R34" s="158">
        <f t="shared" si="11"/>
        <v>0</v>
      </c>
      <c r="S34" s="158">
        <f t="shared" si="12"/>
        <v>0.18181818181818182</v>
      </c>
      <c r="T34" s="158">
        <f t="shared" si="13"/>
        <v>0</v>
      </c>
      <c r="U34" s="158">
        <f t="shared" si="13"/>
        <v>0</v>
      </c>
      <c r="V34" s="159">
        <f t="shared" si="13"/>
        <v>0</v>
      </c>
      <c r="W34" s="167">
        <f t="shared" si="14"/>
        <v>0.08108108108108109</v>
      </c>
      <c r="X34" s="158">
        <v>0.2702702702702703</v>
      </c>
      <c r="Y34" s="159">
        <v>0.5135135135135135</v>
      </c>
      <c r="Z34" s="500">
        <v>0.12</v>
      </c>
      <c r="AA34" s="127">
        <v>0.35</v>
      </c>
      <c r="AB34" s="210">
        <v>0.32</v>
      </c>
    </row>
    <row r="35" spans="1:28" s="129" customFormat="1" ht="13.5" customHeight="1">
      <c r="A35" s="616"/>
      <c r="B35" s="459">
        <v>12</v>
      </c>
      <c r="C35" s="117">
        <v>0</v>
      </c>
      <c r="D35" s="118">
        <v>1</v>
      </c>
      <c r="E35" s="118">
        <v>0</v>
      </c>
      <c r="F35" s="118">
        <v>3</v>
      </c>
      <c r="G35" s="118">
        <v>0</v>
      </c>
      <c r="H35" s="118">
        <v>0</v>
      </c>
      <c r="I35" s="119">
        <v>1</v>
      </c>
      <c r="J35" s="419">
        <v>5</v>
      </c>
      <c r="K35" s="118">
        <v>6</v>
      </c>
      <c r="L35" s="119">
        <v>8</v>
      </c>
      <c r="M35" s="121">
        <v>387</v>
      </c>
      <c r="N35" s="122">
        <v>829</v>
      </c>
      <c r="O35" s="123">
        <v>1146</v>
      </c>
      <c r="P35" s="165">
        <f t="shared" si="9"/>
        <v>0</v>
      </c>
      <c r="Q35" s="158">
        <f t="shared" si="10"/>
        <v>0.16666666666666666</v>
      </c>
      <c r="R35" s="158">
        <f t="shared" si="11"/>
        <v>0</v>
      </c>
      <c r="S35" s="158">
        <f t="shared" si="12"/>
        <v>0.2727272727272727</v>
      </c>
      <c r="T35" s="158">
        <f t="shared" si="13"/>
        <v>0</v>
      </c>
      <c r="U35" s="158">
        <f t="shared" si="13"/>
        <v>0</v>
      </c>
      <c r="V35" s="159">
        <f t="shared" si="13"/>
        <v>0.25</v>
      </c>
      <c r="W35" s="167">
        <f t="shared" si="14"/>
        <v>0.13513513513513514</v>
      </c>
      <c r="X35" s="158">
        <v>0.16216216216216217</v>
      </c>
      <c r="Y35" s="159">
        <v>0.21621621621621623</v>
      </c>
      <c r="Z35" s="500">
        <v>0.12</v>
      </c>
      <c r="AA35" s="127">
        <v>0.26</v>
      </c>
      <c r="AB35" s="210">
        <v>0.36</v>
      </c>
    </row>
    <row r="36" spans="1:28" s="129" customFormat="1" ht="13.5" customHeight="1">
      <c r="A36" s="618">
        <v>4</v>
      </c>
      <c r="B36" s="472">
        <v>13</v>
      </c>
      <c r="C36" s="175">
        <v>0</v>
      </c>
      <c r="D36" s="176">
        <v>0</v>
      </c>
      <c r="E36" s="176">
        <v>0</v>
      </c>
      <c r="F36" s="176">
        <v>0</v>
      </c>
      <c r="G36" s="176">
        <v>0</v>
      </c>
      <c r="H36" s="176">
        <v>1</v>
      </c>
      <c r="I36" s="177">
        <v>0</v>
      </c>
      <c r="J36" s="428">
        <v>1</v>
      </c>
      <c r="K36" s="176">
        <v>11</v>
      </c>
      <c r="L36" s="177">
        <v>11</v>
      </c>
      <c r="M36" s="152">
        <v>372</v>
      </c>
      <c r="N36" s="153">
        <v>754</v>
      </c>
      <c r="O36" s="154">
        <v>1076</v>
      </c>
      <c r="P36" s="172">
        <f t="shared" si="9"/>
        <v>0</v>
      </c>
      <c r="Q36" s="173">
        <f t="shared" si="10"/>
        <v>0</v>
      </c>
      <c r="R36" s="173">
        <f t="shared" si="11"/>
        <v>0</v>
      </c>
      <c r="S36" s="173">
        <f t="shared" si="12"/>
        <v>0</v>
      </c>
      <c r="T36" s="173">
        <f t="shared" si="13"/>
        <v>0</v>
      </c>
      <c r="U36" s="173">
        <f t="shared" si="13"/>
        <v>0.25</v>
      </c>
      <c r="V36" s="174">
        <f t="shared" si="13"/>
        <v>0</v>
      </c>
      <c r="W36" s="178">
        <f t="shared" si="14"/>
        <v>0.02702702702702703</v>
      </c>
      <c r="X36" s="173">
        <v>0.2972972972972973</v>
      </c>
      <c r="Y36" s="179">
        <v>0.2972972972972973</v>
      </c>
      <c r="Z36" s="502">
        <v>0.12</v>
      </c>
      <c r="AA36" s="156">
        <v>0.24</v>
      </c>
      <c r="AB36" s="250">
        <v>0.34</v>
      </c>
    </row>
    <row r="37" spans="1:28" s="129" customFormat="1" ht="13.5" customHeight="1">
      <c r="A37" s="616"/>
      <c r="B37" s="459">
        <v>14</v>
      </c>
      <c r="C37" s="117">
        <v>0</v>
      </c>
      <c r="D37" s="118">
        <v>0</v>
      </c>
      <c r="E37" s="118">
        <v>0</v>
      </c>
      <c r="F37" s="118">
        <v>1</v>
      </c>
      <c r="G37" s="118">
        <v>0</v>
      </c>
      <c r="H37" s="118">
        <v>0</v>
      </c>
      <c r="I37" s="119">
        <v>0</v>
      </c>
      <c r="J37" s="419">
        <v>1</v>
      </c>
      <c r="K37" s="118">
        <v>6</v>
      </c>
      <c r="L37" s="119">
        <v>9</v>
      </c>
      <c r="M37" s="121">
        <v>366</v>
      </c>
      <c r="N37" s="122">
        <v>637</v>
      </c>
      <c r="O37" s="123">
        <v>1013</v>
      </c>
      <c r="P37" s="165">
        <f t="shared" si="9"/>
        <v>0</v>
      </c>
      <c r="Q37" s="158">
        <f t="shared" si="10"/>
        <v>0</v>
      </c>
      <c r="R37" s="158">
        <f t="shared" si="11"/>
        <v>0</v>
      </c>
      <c r="S37" s="158">
        <f t="shared" si="12"/>
        <v>0.09090909090909091</v>
      </c>
      <c r="T37" s="158">
        <f t="shared" si="13"/>
        <v>0</v>
      </c>
      <c r="U37" s="158">
        <f t="shared" si="13"/>
        <v>0</v>
      </c>
      <c r="V37" s="168">
        <f t="shared" si="13"/>
        <v>0</v>
      </c>
      <c r="W37" s="167">
        <f t="shared" si="14"/>
        <v>0.02702702702702703</v>
      </c>
      <c r="X37" s="158">
        <v>0.16216216216216217</v>
      </c>
      <c r="Y37" s="159">
        <v>0.24324324324324326</v>
      </c>
      <c r="Z37" s="500">
        <v>0.12</v>
      </c>
      <c r="AA37" s="127">
        <v>0.2</v>
      </c>
      <c r="AB37" s="210">
        <v>0.32</v>
      </c>
    </row>
    <row r="38" spans="1:28" s="129" customFormat="1" ht="13.5" customHeight="1">
      <c r="A38" s="616"/>
      <c r="B38" s="454">
        <v>15</v>
      </c>
      <c r="C38" s="117">
        <v>0</v>
      </c>
      <c r="D38" s="118">
        <v>0</v>
      </c>
      <c r="E38" s="118">
        <v>1</v>
      </c>
      <c r="F38" s="118">
        <v>1</v>
      </c>
      <c r="G38" s="118">
        <v>0</v>
      </c>
      <c r="H38" s="118">
        <v>0</v>
      </c>
      <c r="I38" s="119">
        <v>0</v>
      </c>
      <c r="J38" s="419">
        <v>2</v>
      </c>
      <c r="K38" s="118">
        <v>12</v>
      </c>
      <c r="L38" s="119">
        <v>9</v>
      </c>
      <c r="M38" s="121">
        <v>340</v>
      </c>
      <c r="N38" s="122">
        <v>538</v>
      </c>
      <c r="O38" s="123">
        <v>991</v>
      </c>
      <c r="P38" s="165">
        <f t="shared" si="9"/>
        <v>0</v>
      </c>
      <c r="Q38" s="158">
        <f t="shared" si="10"/>
        <v>0</v>
      </c>
      <c r="R38" s="158">
        <f t="shared" si="11"/>
        <v>0.2</v>
      </c>
      <c r="S38" s="158">
        <f t="shared" si="12"/>
        <v>0.09090909090909091</v>
      </c>
      <c r="T38" s="158">
        <f t="shared" si="13"/>
        <v>0</v>
      </c>
      <c r="U38" s="158">
        <f t="shared" si="13"/>
        <v>0</v>
      </c>
      <c r="V38" s="168">
        <f t="shared" si="13"/>
        <v>0</v>
      </c>
      <c r="W38" s="167">
        <f t="shared" si="14"/>
        <v>0.05405405405405406</v>
      </c>
      <c r="X38" s="158">
        <v>0.32432432432432434</v>
      </c>
      <c r="Y38" s="159">
        <v>0.24324324324324326</v>
      </c>
      <c r="Z38" s="500">
        <v>0.11</v>
      </c>
      <c r="AA38" s="127">
        <v>0.17</v>
      </c>
      <c r="AB38" s="210">
        <v>0.31</v>
      </c>
    </row>
    <row r="39" spans="1:28" s="129" customFormat="1" ht="13.5" customHeight="1">
      <c r="A39" s="616"/>
      <c r="B39" s="454">
        <v>16</v>
      </c>
      <c r="C39" s="117">
        <v>0</v>
      </c>
      <c r="D39" s="118">
        <v>1</v>
      </c>
      <c r="E39" s="118">
        <v>1</v>
      </c>
      <c r="F39" s="118">
        <v>0</v>
      </c>
      <c r="G39" s="118">
        <v>0</v>
      </c>
      <c r="H39" s="118">
        <v>0</v>
      </c>
      <c r="I39" s="119">
        <v>0</v>
      </c>
      <c r="J39" s="419">
        <v>2</v>
      </c>
      <c r="K39" s="118">
        <v>4</v>
      </c>
      <c r="L39" s="119">
        <v>15</v>
      </c>
      <c r="M39" s="121">
        <v>326</v>
      </c>
      <c r="N39" s="122">
        <v>487</v>
      </c>
      <c r="O39" s="123">
        <v>912</v>
      </c>
      <c r="P39" s="165">
        <f t="shared" si="9"/>
        <v>0</v>
      </c>
      <c r="Q39" s="158">
        <f t="shared" si="10"/>
        <v>0.16666666666666666</v>
      </c>
      <c r="R39" s="158">
        <f t="shared" si="11"/>
        <v>0.2</v>
      </c>
      <c r="S39" s="158">
        <f t="shared" si="12"/>
        <v>0</v>
      </c>
      <c r="T39" s="158">
        <f t="shared" si="13"/>
        <v>0</v>
      </c>
      <c r="U39" s="158">
        <f t="shared" si="13"/>
        <v>0</v>
      </c>
      <c r="V39" s="168">
        <f t="shared" si="13"/>
        <v>0</v>
      </c>
      <c r="W39" s="167">
        <f t="shared" si="14"/>
        <v>0.05405405405405406</v>
      </c>
      <c r="X39" s="158">
        <v>0.10810810810810811</v>
      </c>
      <c r="Y39" s="159">
        <v>0.40540540540540543</v>
      </c>
      <c r="Z39" s="500">
        <v>0.1</v>
      </c>
      <c r="AA39" s="127">
        <v>0.15</v>
      </c>
      <c r="AB39" s="210">
        <v>0.29</v>
      </c>
    </row>
    <row r="40" spans="1:28" s="129" customFormat="1" ht="13.5" customHeight="1">
      <c r="A40" s="617"/>
      <c r="B40" s="456">
        <v>17</v>
      </c>
      <c r="C40" s="132">
        <v>0</v>
      </c>
      <c r="D40" s="133">
        <v>1</v>
      </c>
      <c r="E40" s="133">
        <v>0</v>
      </c>
      <c r="F40" s="133">
        <v>0</v>
      </c>
      <c r="G40" s="133">
        <v>0</v>
      </c>
      <c r="H40" s="133">
        <v>1</v>
      </c>
      <c r="I40" s="134">
        <v>0</v>
      </c>
      <c r="J40" s="422">
        <v>2</v>
      </c>
      <c r="K40" s="133">
        <v>7</v>
      </c>
      <c r="L40" s="134">
        <v>15</v>
      </c>
      <c r="M40" s="135">
        <v>352</v>
      </c>
      <c r="N40" s="136">
        <v>351</v>
      </c>
      <c r="O40" s="137">
        <v>1191</v>
      </c>
      <c r="P40" s="169">
        <f t="shared" si="9"/>
        <v>0</v>
      </c>
      <c r="Q40" s="161">
        <f t="shared" si="10"/>
        <v>0.16666666666666666</v>
      </c>
      <c r="R40" s="161">
        <f t="shared" si="11"/>
        <v>0</v>
      </c>
      <c r="S40" s="161">
        <f t="shared" si="12"/>
        <v>0</v>
      </c>
      <c r="T40" s="161">
        <f t="shared" si="13"/>
        <v>0</v>
      </c>
      <c r="U40" s="161">
        <f t="shared" si="13"/>
        <v>0.25</v>
      </c>
      <c r="V40" s="170">
        <f t="shared" si="13"/>
        <v>0</v>
      </c>
      <c r="W40" s="171">
        <f t="shared" si="14"/>
        <v>0.05405405405405406</v>
      </c>
      <c r="X40" s="161">
        <v>0.1891891891891892</v>
      </c>
      <c r="Y40" s="170">
        <v>0.40540540540540543</v>
      </c>
      <c r="Z40" s="501">
        <v>0.11</v>
      </c>
      <c r="AA40" s="140">
        <v>0.11</v>
      </c>
      <c r="AB40" s="212">
        <v>0.38</v>
      </c>
    </row>
    <row r="41" spans="1:28" s="129" customFormat="1" ht="13.5" customHeight="1">
      <c r="A41" s="616">
        <v>5</v>
      </c>
      <c r="B41" s="459">
        <v>18</v>
      </c>
      <c r="C41" s="205">
        <v>0</v>
      </c>
      <c r="D41" s="118">
        <v>1</v>
      </c>
      <c r="E41" s="118">
        <v>1</v>
      </c>
      <c r="F41" s="118">
        <v>0</v>
      </c>
      <c r="G41" s="118">
        <v>0</v>
      </c>
      <c r="H41" s="118">
        <v>0</v>
      </c>
      <c r="I41" s="119">
        <v>1</v>
      </c>
      <c r="J41" s="419">
        <v>3</v>
      </c>
      <c r="K41" s="118">
        <v>3</v>
      </c>
      <c r="L41" s="119">
        <v>4</v>
      </c>
      <c r="M41" s="121">
        <v>293</v>
      </c>
      <c r="N41" s="122">
        <v>339</v>
      </c>
      <c r="O41" s="123">
        <v>611</v>
      </c>
      <c r="P41" s="165">
        <f t="shared" si="9"/>
        <v>0</v>
      </c>
      <c r="Q41" s="158">
        <f t="shared" si="10"/>
        <v>0.16666666666666666</v>
      </c>
      <c r="R41" s="158">
        <f t="shared" si="11"/>
        <v>0.2</v>
      </c>
      <c r="S41" s="158">
        <f t="shared" si="12"/>
        <v>0</v>
      </c>
      <c r="T41" s="158">
        <f t="shared" si="13"/>
        <v>0</v>
      </c>
      <c r="U41" s="158">
        <f t="shared" si="13"/>
        <v>0</v>
      </c>
      <c r="V41" s="159">
        <f t="shared" si="13"/>
        <v>0.25</v>
      </c>
      <c r="W41" s="167">
        <f t="shared" si="14"/>
        <v>0.08108108108108109</v>
      </c>
      <c r="X41" s="158">
        <v>0.08108108108108109</v>
      </c>
      <c r="Y41" s="159">
        <v>0.10810810810810811</v>
      </c>
      <c r="Z41" s="500">
        <v>0.09</v>
      </c>
      <c r="AA41" s="127">
        <v>0.11</v>
      </c>
      <c r="AB41" s="210">
        <v>0.21</v>
      </c>
    </row>
    <row r="42" spans="1:28" s="129" customFormat="1" ht="13.5" customHeight="1">
      <c r="A42" s="616"/>
      <c r="B42" s="459">
        <v>19</v>
      </c>
      <c r="C42" s="205">
        <v>0</v>
      </c>
      <c r="D42" s="118">
        <v>0</v>
      </c>
      <c r="E42" s="118">
        <v>0</v>
      </c>
      <c r="F42" s="118">
        <v>2</v>
      </c>
      <c r="G42" s="118">
        <v>0</v>
      </c>
      <c r="H42" s="118">
        <v>0</v>
      </c>
      <c r="I42" s="408">
        <v>0</v>
      </c>
      <c r="J42" s="419">
        <v>2</v>
      </c>
      <c r="K42" s="118">
        <v>5</v>
      </c>
      <c r="L42" s="408">
        <v>13</v>
      </c>
      <c r="M42" s="121">
        <v>403</v>
      </c>
      <c r="N42" s="157">
        <v>235</v>
      </c>
      <c r="O42" s="290">
        <v>1542</v>
      </c>
      <c r="P42" s="165">
        <f t="shared" si="9"/>
        <v>0</v>
      </c>
      <c r="Q42" s="158">
        <f t="shared" si="10"/>
        <v>0</v>
      </c>
      <c r="R42" s="158">
        <f t="shared" si="11"/>
        <v>0</v>
      </c>
      <c r="S42" s="158">
        <f t="shared" si="12"/>
        <v>0.18181818181818182</v>
      </c>
      <c r="T42" s="158">
        <f t="shared" si="13"/>
        <v>0</v>
      </c>
      <c r="U42" s="158">
        <f t="shared" si="13"/>
        <v>0</v>
      </c>
      <c r="V42" s="168">
        <f t="shared" si="13"/>
        <v>0</v>
      </c>
      <c r="W42" s="167">
        <f t="shared" si="14"/>
        <v>0.05405405405405406</v>
      </c>
      <c r="X42" s="158">
        <v>0.13513513513513514</v>
      </c>
      <c r="Y42" s="168">
        <v>0.35135135135135137</v>
      </c>
      <c r="Z42" s="500">
        <v>0.13</v>
      </c>
      <c r="AA42" s="225">
        <v>0.07</v>
      </c>
      <c r="AB42" s="210">
        <v>0.49</v>
      </c>
    </row>
    <row r="43" spans="1:28" s="129" customFormat="1" ht="13.5" customHeight="1">
      <c r="A43" s="616"/>
      <c r="B43" s="459">
        <v>20</v>
      </c>
      <c r="C43" s="205">
        <v>0</v>
      </c>
      <c r="D43" s="118">
        <v>0</v>
      </c>
      <c r="E43" s="118">
        <v>2</v>
      </c>
      <c r="F43" s="118">
        <v>1</v>
      </c>
      <c r="G43" s="118">
        <v>1</v>
      </c>
      <c r="H43" s="118">
        <v>0</v>
      </c>
      <c r="I43" s="119">
        <v>0</v>
      </c>
      <c r="J43" s="419">
        <v>4</v>
      </c>
      <c r="K43" s="118">
        <v>6</v>
      </c>
      <c r="L43" s="119">
        <v>11</v>
      </c>
      <c r="M43" s="121">
        <v>365</v>
      </c>
      <c r="N43" s="122">
        <v>299</v>
      </c>
      <c r="O43" s="123">
        <v>954</v>
      </c>
      <c r="P43" s="165">
        <f t="shared" si="9"/>
        <v>0</v>
      </c>
      <c r="Q43" s="158">
        <f t="shared" si="10"/>
        <v>0</v>
      </c>
      <c r="R43" s="158">
        <f t="shared" si="11"/>
        <v>0.4</v>
      </c>
      <c r="S43" s="158">
        <f t="shared" si="12"/>
        <v>0.09090909090909091</v>
      </c>
      <c r="T43" s="158">
        <f t="shared" si="13"/>
        <v>0.25</v>
      </c>
      <c r="U43" s="158">
        <f t="shared" si="13"/>
        <v>0</v>
      </c>
      <c r="V43" s="159">
        <f t="shared" si="13"/>
        <v>0</v>
      </c>
      <c r="W43" s="167">
        <f t="shared" si="14"/>
        <v>0.10810810810810811</v>
      </c>
      <c r="X43" s="158">
        <v>0.16216216216216217</v>
      </c>
      <c r="Y43" s="159">
        <v>0.2972972972972973</v>
      </c>
      <c r="Z43" s="500">
        <v>0.12</v>
      </c>
      <c r="AA43" s="127">
        <v>0.09</v>
      </c>
      <c r="AB43" s="210">
        <v>0.3</v>
      </c>
    </row>
    <row r="44" spans="1:28" s="129" customFormat="1" ht="13.5" customHeight="1">
      <c r="A44" s="616"/>
      <c r="B44" s="459">
        <v>21</v>
      </c>
      <c r="C44" s="205">
        <v>0</v>
      </c>
      <c r="D44" s="118">
        <v>0</v>
      </c>
      <c r="E44" s="118">
        <v>0</v>
      </c>
      <c r="F44" s="118">
        <v>0</v>
      </c>
      <c r="G44" s="118">
        <v>2</v>
      </c>
      <c r="H44" s="118">
        <v>0</v>
      </c>
      <c r="I44" s="119">
        <v>0</v>
      </c>
      <c r="J44" s="419">
        <v>2</v>
      </c>
      <c r="K44" s="118">
        <v>1</v>
      </c>
      <c r="L44" s="119">
        <v>15</v>
      </c>
      <c r="M44" s="121">
        <v>405</v>
      </c>
      <c r="N44" s="122">
        <v>276</v>
      </c>
      <c r="O44" s="123">
        <v>1415</v>
      </c>
      <c r="P44" s="165">
        <f t="shared" si="9"/>
        <v>0</v>
      </c>
      <c r="Q44" s="158">
        <f t="shared" si="10"/>
        <v>0</v>
      </c>
      <c r="R44" s="158">
        <f t="shared" si="11"/>
        <v>0</v>
      </c>
      <c r="S44" s="158">
        <f t="shared" si="12"/>
        <v>0</v>
      </c>
      <c r="T44" s="158">
        <f t="shared" si="13"/>
        <v>0.5</v>
      </c>
      <c r="U44" s="158">
        <f t="shared" si="13"/>
        <v>0</v>
      </c>
      <c r="V44" s="159">
        <f t="shared" si="13"/>
        <v>0</v>
      </c>
      <c r="W44" s="167">
        <f t="shared" si="14"/>
        <v>0.05405405405405406</v>
      </c>
      <c r="X44" s="158">
        <v>0.02702702702702703</v>
      </c>
      <c r="Y44" s="159">
        <v>0.40540540540540543</v>
      </c>
      <c r="Z44" s="500">
        <v>0.13</v>
      </c>
      <c r="AA44" s="127">
        <v>0.09</v>
      </c>
      <c r="AB44" s="210">
        <v>0.45</v>
      </c>
    </row>
    <row r="45" spans="1:28" s="129" customFormat="1" ht="13.5" customHeight="1">
      <c r="A45" s="618">
        <v>6</v>
      </c>
      <c r="B45" s="453">
        <v>22</v>
      </c>
      <c r="C45" s="175">
        <v>0</v>
      </c>
      <c r="D45" s="176">
        <v>0</v>
      </c>
      <c r="E45" s="176">
        <v>1</v>
      </c>
      <c r="F45" s="176">
        <v>2</v>
      </c>
      <c r="G45" s="176">
        <v>2</v>
      </c>
      <c r="H45" s="176">
        <v>0</v>
      </c>
      <c r="I45" s="177">
        <v>0</v>
      </c>
      <c r="J45" s="428">
        <v>5</v>
      </c>
      <c r="K45" s="176">
        <v>2</v>
      </c>
      <c r="L45" s="177">
        <v>12</v>
      </c>
      <c r="M45" s="152">
        <v>376</v>
      </c>
      <c r="N45" s="153">
        <v>265</v>
      </c>
      <c r="O45" s="154">
        <v>1143</v>
      </c>
      <c r="P45" s="172">
        <f t="shared" si="9"/>
        <v>0</v>
      </c>
      <c r="Q45" s="173">
        <f t="shared" si="10"/>
        <v>0</v>
      </c>
      <c r="R45" s="173">
        <f t="shared" si="11"/>
        <v>0.2</v>
      </c>
      <c r="S45" s="173">
        <f t="shared" si="12"/>
        <v>0.18181818181818182</v>
      </c>
      <c r="T45" s="173">
        <f t="shared" si="13"/>
        <v>0.5</v>
      </c>
      <c r="U45" s="173">
        <f t="shared" si="13"/>
        <v>0</v>
      </c>
      <c r="V45" s="174">
        <f t="shared" si="13"/>
        <v>0</v>
      </c>
      <c r="W45" s="178">
        <f t="shared" si="14"/>
        <v>0.13513513513513514</v>
      </c>
      <c r="X45" s="173">
        <v>0.05405405405405406</v>
      </c>
      <c r="Y45" s="179">
        <v>0.32432432432432434</v>
      </c>
      <c r="Z45" s="502">
        <v>0.12</v>
      </c>
      <c r="AA45" s="156">
        <v>0.08</v>
      </c>
      <c r="AB45" s="250">
        <v>0.36</v>
      </c>
    </row>
    <row r="46" spans="1:28" s="129" customFormat="1" ht="13.5" customHeight="1">
      <c r="A46" s="616"/>
      <c r="B46" s="454">
        <v>23</v>
      </c>
      <c r="C46" s="117">
        <v>0</v>
      </c>
      <c r="D46" s="118">
        <v>2</v>
      </c>
      <c r="E46" s="118">
        <v>3</v>
      </c>
      <c r="F46" s="118">
        <v>0</v>
      </c>
      <c r="G46" s="118">
        <v>0</v>
      </c>
      <c r="H46" s="118">
        <v>0</v>
      </c>
      <c r="I46" s="119">
        <v>1</v>
      </c>
      <c r="J46" s="419">
        <v>6</v>
      </c>
      <c r="K46" s="118">
        <v>0</v>
      </c>
      <c r="L46" s="119">
        <v>9</v>
      </c>
      <c r="M46" s="121">
        <v>386</v>
      </c>
      <c r="N46" s="122">
        <v>304</v>
      </c>
      <c r="O46" s="123">
        <v>1423</v>
      </c>
      <c r="P46" s="165">
        <f t="shared" si="9"/>
        <v>0</v>
      </c>
      <c r="Q46" s="158">
        <f t="shared" si="10"/>
        <v>0.3333333333333333</v>
      </c>
      <c r="R46" s="158">
        <f t="shared" si="11"/>
        <v>0.6</v>
      </c>
      <c r="S46" s="158">
        <f t="shared" si="12"/>
        <v>0</v>
      </c>
      <c r="T46" s="158">
        <f t="shared" si="13"/>
        <v>0</v>
      </c>
      <c r="U46" s="158">
        <f t="shared" si="13"/>
        <v>0</v>
      </c>
      <c r="V46" s="159">
        <f t="shared" si="13"/>
        <v>0.25</v>
      </c>
      <c r="W46" s="167">
        <f t="shared" si="14"/>
        <v>0.16216216216216217</v>
      </c>
      <c r="X46" s="158">
        <v>0</v>
      </c>
      <c r="Y46" s="159">
        <v>0.24324324324324326</v>
      </c>
      <c r="Z46" s="500">
        <v>0.12</v>
      </c>
      <c r="AA46" s="127">
        <v>0.1</v>
      </c>
      <c r="AB46" s="210">
        <v>0.45</v>
      </c>
    </row>
    <row r="47" spans="1:28" s="129" customFormat="1" ht="13.5" customHeight="1">
      <c r="A47" s="616"/>
      <c r="B47" s="454">
        <v>24</v>
      </c>
      <c r="C47" s="117">
        <v>0</v>
      </c>
      <c r="D47" s="118">
        <v>1</v>
      </c>
      <c r="E47" s="118">
        <v>3</v>
      </c>
      <c r="F47" s="118">
        <v>0</v>
      </c>
      <c r="G47" s="118">
        <v>1</v>
      </c>
      <c r="H47" s="118">
        <v>0</v>
      </c>
      <c r="I47" s="119">
        <v>1</v>
      </c>
      <c r="J47" s="419">
        <v>6</v>
      </c>
      <c r="K47" s="118">
        <v>3</v>
      </c>
      <c r="L47" s="119">
        <v>12</v>
      </c>
      <c r="M47" s="121">
        <v>341</v>
      </c>
      <c r="N47" s="122">
        <v>347</v>
      </c>
      <c r="O47" s="123">
        <v>1243</v>
      </c>
      <c r="P47" s="165">
        <f t="shared" si="9"/>
        <v>0</v>
      </c>
      <c r="Q47" s="158">
        <f t="shared" si="10"/>
        <v>0.16666666666666666</v>
      </c>
      <c r="R47" s="158">
        <f t="shared" si="11"/>
        <v>0.6</v>
      </c>
      <c r="S47" s="158">
        <f t="shared" si="12"/>
        <v>0</v>
      </c>
      <c r="T47" s="158">
        <f t="shared" si="13"/>
        <v>0.25</v>
      </c>
      <c r="U47" s="158">
        <f t="shared" si="13"/>
        <v>0</v>
      </c>
      <c r="V47" s="159">
        <f t="shared" si="13"/>
        <v>0.25</v>
      </c>
      <c r="W47" s="167">
        <f t="shared" si="14"/>
        <v>0.16216216216216217</v>
      </c>
      <c r="X47" s="158">
        <v>0.08108108108108109</v>
      </c>
      <c r="Y47" s="159">
        <v>0.32432432432432434</v>
      </c>
      <c r="Z47" s="500">
        <v>0.11</v>
      </c>
      <c r="AA47" s="127">
        <v>0.11</v>
      </c>
      <c r="AB47" s="210">
        <v>0.39</v>
      </c>
    </row>
    <row r="48" spans="1:28" s="129" customFormat="1" ht="13.5" customHeight="1">
      <c r="A48" s="617"/>
      <c r="B48" s="456">
        <v>25</v>
      </c>
      <c r="C48" s="132">
        <v>0</v>
      </c>
      <c r="D48" s="133">
        <v>0</v>
      </c>
      <c r="E48" s="133">
        <v>4</v>
      </c>
      <c r="F48" s="133">
        <v>0</v>
      </c>
      <c r="G48" s="133">
        <v>4</v>
      </c>
      <c r="H48" s="133">
        <v>1</v>
      </c>
      <c r="I48" s="134">
        <v>0</v>
      </c>
      <c r="J48" s="422">
        <v>9</v>
      </c>
      <c r="K48" s="133">
        <v>5</v>
      </c>
      <c r="L48" s="134">
        <v>6</v>
      </c>
      <c r="M48" s="135">
        <v>303</v>
      </c>
      <c r="N48" s="136">
        <v>282</v>
      </c>
      <c r="O48" s="137">
        <v>1169</v>
      </c>
      <c r="P48" s="169">
        <f t="shared" si="9"/>
        <v>0</v>
      </c>
      <c r="Q48" s="161">
        <f t="shared" si="10"/>
        <v>0</v>
      </c>
      <c r="R48" s="161">
        <f t="shared" si="11"/>
        <v>0.8</v>
      </c>
      <c r="S48" s="161">
        <f t="shared" si="12"/>
        <v>0</v>
      </c>
      <c r="T48" s="161">
        <f t="shared" si="13"/>
        <v>1</v>
      </c>
      <c r="U48" s="161">
        <f t="shared" si="13"/>
        <v>0.25</v>
      </c>
      <c r="V48" s="162">
        <f t="shared" si="13"/>
        <v>0</v>
      </c>
      <c r="W48" s="171">
        <f t="shared" si="14"/>
        <v>0.24324324324324326</v>
      </c>
      <c r="X48" s="161">
        <v>0.13513513513513514</v>
      </c>
      <c r="Y48" s="162">
        <v>0.16216216216216217</v>
      </c>
      <c r="Z48" s="501">
        <v>0.1</v>
      </c>
      <c r="AA48" s="140">
        <v>0.09</v>
      </c>
      <c r="AB48" s="212">
        <v>0.37</v>
      </c>
    </row>
    <row r="49" spans="1:28" s="129" customFormat="1" ht="13.5" customHeight="1">
      <c r="A49" s="618">
        <v>7</v>
      </c>
      <c r="B49" s="453">
        <v>26</v>
      </c>
      <c r="C49" s="175">
        <v>2</v>
      </c>
      <c r="D49" s="176">
        <v>0</v>
      </c>
      <c r="E49" s="176">
        <v>0</v>
      </c>
      <c r="F49" s="176">
        <v>0</v>
      </c>
      <c r="G49" s="176">
        <v>0</v>
      </c>
      <c r="H49" s="176">
        <v>0</v>
      </c>
      <c r="I49" s="177">
        <v>0</v>
      </c>
      <c r="J49" s="428">
        <v>2</v>
      </c>
      <c r="K49" s="176">
        <v>1</v>
      </c>
      <c r="L49" s="177">
        <v>11</v>
      </c>
      <c r="M49" s="152">
        <v>316</v>
      </c>
      <c r="N49" s="153">
        <v>241</v>
      </c>
      <c r="O49" s="154">
        <v>1380</v>
      </c>
      <c r="P49" s="172">
        <f t="shared" si="9"/>
        <v>0.6666666666666666</v>
      </c>
      <c r="Q49" s="173">
        <f t="shared" si="10"/>
        <v>0</v>
      </c>
      <c r="R49" s="173">
        <f t="shared" si="11"/>
        <v>0</v>
      </c>
      <c r="S49" s="173">
        <f t="shared" si="12"/>
        <v>0</v>
      </c>
      <c r="T49" s="173">
        <f t="shared" si="13"/>
        <v>0</v>
      </c>
      <c r="U49" s="173">
        <f t="shared" si="13"/>
        <v>0</v>
      </c>
      <c r="V49" s="174">
        <f t="shared" si="13"/>
        <v>0</v>
      </c>
      <c r="W49" s="178">
        <f t="shared" si="14"/>
        <v>0.05405405405405406</v>
      </c>
      <c r="X49" s="173">
        <v>0.02702702702702703</v>
      </c>
      <c r="Y49" s="179">
        <v>0.2972972972972973</v>
      </c>
      <c r="Z49" s="502">
        <v>0.1</v>
      </c>
      <c r="AA49" s="156">
        <v>0.08</v>
      </c>
      <c r="AB49" s="250">
        <v>0.43</v>
      </c>
    </row>
    <row r="50" spans="1:28" s="129" customFormat="1" ht="13.5" customHeight="1">
      <c r="A50" s="616"/>
      <c r="B50" s="454">
        <v>27</v>
      </c>
      <c r="C50" s="117">
        <v>1</v>
      </c>
      <c r="D50" s="118">
        <v>0</v>
      </c>
      <c r="E50" s="118">
        <v>0</v>
      </c>
      <c r="F50" s="118">
        <v>1</v>
      </c>
      <c r="G50" s="118">
        <v>3</v>
      </c>
      <c r="H50" s="118">
        <v>1</v>
      </c>
      <c r="I50" s="119">
        <v>0</v>
      </c>
      <c r="J50" s="419">
        <v>6</v>
      </c>
      <c r="K50" s="118">
        <v>4</v>
      </c>
      <c r="L50" s="119">
        <v>12</v>
      </c>
      <c r="M50" s="121">
        <v>277</v>
      </c>
      <c r="N50" s="122">
        <v>320</v>
      </c>
      <c r="O50" s="123">
        <v>1111</v>
      </c>
      <c r="P50" s="165">
        <f t="shared" si="9"/>
        <v>0.3333333333333333</v>
      </c>
      <c r="Q50" s="158">
        <f t="shared" si="10"/>
        <v>0</v>
      </c>
      <c r="R50" s="158">
        <f t="shared" si="11"/>
        <v>0</v>
      </c>
      <c r="S50" s="158">
        <f t="shared" si="12"/>
        <v>0.09090909090909091</v>
      </c>
      <c r="T50" s="158">
        <f t="shared" si="13"/>
        <v>0.75</v>
      </c>
      <c r="U50" s="158">
        <f t="shared" si="13"/>
        <v>0.25</v>
      </c>
      <c r="V50" s="168">
        <f t="shared" si="13"/>
        <v>0</v>
      </c>
      <c r="W50" s="167">
        <f t="shared" si="14"/>
        <v>0.16216216216216217</v>
      </c>
      <c r="X50" s="158">
        <v>0.10810810810810811</v>
      </c>
      <c r="Y50" s="159">
        <v>0.32432432432432434</v>
      </c>
      <c r="Z50" s="500">
        <v>0.09</v>
      </c>
      <c r="AA50" s="127">
        <v>0.1</v>
      </c>
      <c r="AB50" s="210">
        <v>0.35</v>
      </c>
    </row>
    <row r="51" spans="1:28" s="129" customFormat="1" ht="13.5" customHeight="1">
      <c r="A51" s="616"/>
      <c r="B51" s="454">
        <v>28</v>
      </c>
      <c r="C51" s="117">
        <v>0</v>
      </c>
      <c r="D51" s="118">
        <v>0</v>
      </c>
      <c r="E51" s="118">
        <v>0</v>
      </c>
      <c r="F51" s="118">
        <v>2</v>
      </c>
      <c r="G51" s="118">
        <v>0</v>
      </c>
      <c r="H51" s="118">
        <v>0</v>
      </c>
      <c r="I51" s="119">
        <v>0</v>
      </c>
      <c r="J51" s="419">
        <v>2</v>
      </c>
      <c r="K51" s="118">
        <v>5</v>
      </c>
      <c r="L51" s="119">
        <v>15</v>
      </c>
      <c r="M51" s="121">
        <v>308</v>
      </c>
      <c r="N51" s="122">
        <v>383</v>
      </c>
      <c r="O51" s="123">
        <v>1182</v>
      </c>
      <c r="P51" s="165">
        <f t="shared" si="9"/>
        <v>0</v>
      </c>
      <c r="Q51" s="158">
        <f t="shared" si="10"/>
        <v>0</v>
      </c>
      <c r="R51" s="158">
        <f t="shared" si="11"/>
        <v>0</v>
      </c>
      <c r="S51" s="158">
        <f t="shared" si="12"/>
        <v>0.18181818181818182</v>
      </c>
      <c r="T51" s="158">
        <f t="shared" si="13"/>
        <v>0</v>
      </c>
      <c r="U51" s="158">
        <f t="shared" si="13"/>
        <v>0</v>
      </c>
      <c r="V51" s="168">
        <f t="shared" si="13"/>
        <v>0</v>
      </c>
      <c r="W51" s="167">
        <f t="shared" si="14"/>
        <v>0.05405405405405406</v>
      </c>
      <c r="X51" s="158">
        <v>0.13513513513513514</v>
      </c>
      <c r="Y51" s="159">
        <v>0.40540540540540543</v>
      </c>
      <c r="Z51" s="500">
        <v>0.1</v>
      </c>
      <c r="AA51" s="127">
        <v>0.12</v>
      </c>
      <c r="AB51" s="210">
        <v>0.37</v>
      </c>
    </row>
    <row r="52" spans="1:28" s="129" customFormat="1" ht="13.5" customHeight="1">
      <c r="A52" s="616"/>
      <c r="B52" s="454">
        <v>29</v>
      </c>
      <c r="C52" s="117">
        <v>0</v>
      </c>
      <c r="D52" s="118">
        <v>1</v>
      </c>
      <c r="E52" s="118">
        <v>1</v>
      </c>
      <c r="F52" s="118">
        <v>1</v>
      </c>
      <c r="G52" s="118">
        <v>0</v>
      </c>
      <c r="H52" s="118">
        <v>0</v>
      </c>
      <c r="I52" s="119">
        <v>0</v>
      </c>
      <c r="J52" s="419">
        <v>3</v>
      </c>
      <c r="K52" s="118">
        <v>6</v>
      </c>
      <c r="L52" s="119">
        <v>7</v>
      </c>
      <c r="M52" s="121">
        <v>211</v>
      </c>
      <c r="N52" s="122">
        <v>321</v>
      </c>
      <c r="O52" s="123">
        <v>878</v>
      </c>
      <c r="P52" s="165">
        <f t="shared" si="9"/>
        <v>0</v>
      </c>
      <c r="Q52" s="158">
        <f t="shared" si="10"/>
        <v>0.16666666666666666</v>
      </c>
      <c r="R52" s="158">
        <f t="shared" si="11"/>
        <v>0.2</v>
      </c>
      <c r="S52" s="158">
        <f t="shared" si="12"/>
        <v>0.09090909090909091</v>
      </c>
      <c r="T52" s="158">
        <f t="shared" si="13"/>
        <v>0</v>
      </c>
      <c r="U52" s="158">
        <f t="shared" si="13"/>
        <v>0</v>
      </c>
      <c r="V52" s="168">
        <f t="shared" si="13"/>
        <v>0</v>
      </c>
      <c r="W52" s="167">
        <f t="shared" si="14"/>
        <v>0.08108108108108109</v>
      </c>
      <c r="X52" s="158">
        <v>0.16216216216216217</v>
      </c>
      <c r="Y52" s="159">
        <v>0.1891891891891892</v>
      </c>
      <c r="Z52" s="500">
        <v>0.07</v>
      </c>
      <c r="AA52" s="127">
        <v>0.1</v>
      </c>
      <c r="AB52" s="210">
        <v>0.28</v>
      </c>
    </row>
    <row r="53" spans="1:28" s="129" customFormat="1" ht="13.5" customHeight="1">
      <c r="A53" s="617"/>
      <c r="B53" s="455">
        <v>30</v>
      </c>
      <c r="C53" s="132">
        <v>0</v>
      </c>
      <c r="D53" s="133">
        <v>0</v>
      </c>
      <c r="E53" s="133">
        <v>0</v>
      </c>
      <c r="F53" s="133">
        <v>0</v>
      </c>
      <c r="G53" s="133">
        <v>0</v>
      </c>
      <c r="H53" s="133">
        <v>3</v>
      </c>
      <c r="I53" s="134">
        <v>0</v>
      </c>
      <c r="J53" s="422">
        <v>3</v>
      </c>
      <c r="K53" s="133">
        <v>2</v>
      </c>
      <c r="L53" s="134">
        <v>6</v>
      </c>
      <c r="M53" s="135">
        <v>312</v>
      </c>
      <c r="N53" s="136">
        <v>344</v>
      </c>
      <c r="O53" s="137">
        <v>1040</v>
      </c>
      <c r="P53" s="169">
        <f t="shared" si="9"/>
        <v>0</v>
      </c>
      <c r="Q53" s="161">
        <f t="shared" si="10"/>
        <v>0</v>
      </c>
      <c r="R53" s="161">
        <f t="shared" si="11"/>
        <v>0</v>
      </c>
      <c r="S53" s="161">
        <f t="shared" si="12"/>
        <v>0</v>
      </c>
      <c r="T53" s="161">
        <f t="shared" si="13"/>
        <v>0</v>
      </c>
      <c r="U53" s="161">
        <f t="shared" si="13"/>
        <v>0.75</v>
      </c>
      <c r="V53" s="170">
        <f t="shared" si="13"/>
        <v>0</v>
      </c>
      <c r="W53" s="171">
        <f t="shared" si="14"/>
        <v>0.08108108108108109</v>
      </c>
      <c r="X53" s="161">
        <v>0.05405405405405406</v>
      </c>
      <c r="Y53" s="162">
        <v>0.16216216216216217</v>
      </c>
      <c r="Z53" s="501">
        <v>0.1</v>
      </c>
      <c r="AA53" s="140">
        <v>0.11</v>
      </c>
      <c r="AB53" s="212">
        <v>0.33</v>
      </c>
    </row>
    <row r="54" spans="1:28" s="129" customFormat="1" ht="13.5" customHeight="1">
      <c r="A54" s="616">
        <v>8</v>
      </c>
      <c r="B54" s="454">
        <v>31</v>
      </c>
      <c r="C54" s="117">
        <v>0</v>
      </c>
      <c r="D54" s="118">
        <v>0</v>
      </c>
      <c r="E54" s="118">
        <v>2</v>
      </c>
      <c r="F54" s="118">
        <v>0</v>
      </c>
      <c r="G54" s="118">
        <v>0</v>
      </c>
      <c r="H54" s="118">
        <v>0</v>
      </c>
      <c r="I54" s="119">
        <v>1</v>
      </c>
      <c r="J54" s="419">
        <v>3</v>
      </c>
      <c r="K54" s="118">
        <v>10</v>
      </c>
      <c r="L54" s="118">
        <v>3</v>
      </c>
      <c r="M54" s="121">
        <v>289</v>
      </c>
      <c r="N54" s="122">
        <v>363</v>
      </c>
      <c r="O54" s="123">
        <v>868</v>
      </c>
      <c r="P54" s="165">
        <f aca="true" t="shared" si="15" ref="P54:P59">C54/3</f>
        <v>0</v>
      </c>
      <c r="Q54" s="158">
        <f aca="true" t="shared" si="16" ref="Q54:Q59">D54/6</f>
        <v>0</v>
      </c>
      <c r="R54" s="158">
        <f aca="true" t="shared" si="17" ref="R54:R59">E54/5</f>
        <v>0.4</v>
      </c>
      <c r="S54" s="158">
        <f aca="true" t="shared" si="18" ref="S54:S59">F54/11</f>
        <v>0</v>
      </c>
      <c r="T54" s="158">
        <f aca="true" t="shared" si="19" ref="T54:V58">G54/4</f>
        <v>0</v>
      </c>
      <c r="U54" s="158">
        <f t="shared" si="19"/>
        <v>0</v>
      </c>
      <c r="V54" s="159">
        <f t="shared" si="19"/>
        <v>0.25</v>
      </c>
      <c r="W54" s="167">
        <f>SUM(J54/37)</f>
        <v>0.08108108108108109</v>
      </c>
      <c r="X54" s="158">
        <v>0.2702702702702703</v>
      </c>
      <c r="Y54" s="159">
        <v>0.08108108108108109</v>
      </c>
      <c r="Z54" s="500">
        <v>0.09</v>
      </c>
      <c r="AA54" s="206">
        <v>0.11</v>
      </c>
      <c r="AB54" s="207">
        <v>0.27</v>
      </c>
    </row>
    <row r="55" spans="1:28" s="129" customFormat="1" ht="13.5" customHeight="1">
      <c r="A55" s="616"/>
      <c r="B55" s="459">
        <v>32</v>
      </c>
      <c r="C55" s="117">
        <v>0</v>
      </c>
      <c r="D55" s="118">
        <v>4</v>
      </c>
      <c r="E55" s="118">
        <v>0</v>
      </c>
      <c r="F55" s="118">
        <v>3</v>
      </c>
      <c r="G55" s="118">
        <v>0</v>
      </c>
      <c r="H55" s="118">
        <v>0</v>
      </c>
      <c r="I55" s="119">
        <v>0</v>
      </c>
      <c r="J55" s="419">
        <v>7</v>
      </c>
      <c r="K55" s="118">
        <v>8</v>
      </c>
      <c r="L55" s="118">
        <v>10</v>
      </c>
      <c r="M55" s="121">
        <v>206</v>
      </c>
      <c r="N55" s="122">
        <v>355</v>
      </c>
      <c r="O55" s="123">
        <v>791</v>
      </c>
      <c r="P55" s="165">
        <f t="shared" si="15"/>
        <v>0</v>
      </c>
      <c r="Q55" s="158">
        <f t="shared" si="16"/>
        <v>0.6666666666666666</v>
      </c>
      <c r="R55" s="158">
        <f t="shared" si="17"/>
        <v>0</v>
      </c>
      <c r="S55" s="158">
        <f t="shared" si="18"/>
        <v>0.2727272727272727</v>
      </c>
      <c r="T55" s="158">
        <f t="shared" si="19"/>
        <v>0</v>
      </c>
      <c r="U55" s="158">
        <f t="shared" si="19"/>
        <v>0</v>
      </c>
      <c r="V55" s="159">
        <f t="shared" si="19"/>
        <v>0</v>
      </c>
      <c r="W55" s="167">
        <f>SUM(J55/37)</f>
        <v>0.1891891891891892</v>
      </c>
      <c r="X55" s="158">
        <v>0.21621621621621623</v>
      </c>
      <c r="Y55" s="159">
        <v>0.2702702702702703</v>
      </c>
      <c r="Z55" s="500">
        <v>0.07</v>
      </c>
      <c r="AA55" s="206">
        <v>0.11</v>
      </c>
      <c r="AB55" s="207">
        <v>0.26</v>
      </c>
    </row>
    <row r="56" spans="1:28" s="129" customFormat="1" ht="13.5" customHeight="1">
      <c r="A56" s="616"/>
      <c r="B56" s="454">
        <v>33</v>
      </c>
      <c r="C56" s="117">
        <v>0</v>
      </c>
      <c r="D56" s="118">
        <v>1</v>
      </c>
      <c r="E56" s="118">
        <v>2</v>
      </c>
      <c r="F56" s="118">
        <v>1</v>
      </c>
      <c r="G56" s="118">
        <v>0</v>
      </c>
      <c r="H56" s="118">
        <v>0</v>
      </c>
      <c r="I56" s="119">
        <v>0</v>
      </c>
      <c r="J56" s="419">
        <v>4</v>
      </c>
      <c r="K56" s="118">
        <v>3</v>
      </c>
      <c r="L56" s="118">
        <v>11</v>
      </c>
      <c r="M56" s="121">
        <v>264</v>
      </c>
      <c r="N56" s="122">
        <v>330</v>
      </c>
      <c r="O56" s="123">
        <v>587</v>
      </c>
      <c r="P56" s="165">
        <f t="shared" si="15"/>
        <v>0</v>
      </c>
      <c r="Q56" s="158">
        <f t="shared" si="16"/>
        <v>0.16666666666666666</v>
      </c>
      <c r="R56" s="158">
        <f t="shared" si="17"/>
        <v>0.4</v>
      </c>
      <c r="S56" s="158">
        <f t="shared" si="18"/>
        <v>0.09090909090909091</v>
      </c>
      <c r="T56" s="158">
        <f t="shared" si="19"/>
        <v>0</v>
      </c>
      <c r="U56" s="158">
        <f t="shared" si="19"/>
        <v>0</v>
      </c>
      <c r="V56" s="159">
        <f t="shared" si="19"/>
        <v>0</v>
      </c>
      <c r="W56" s="167">
        <f>SUM(J56/37)</f>
        <v>0.10810810810810811</v>
      </c>
      <c r="X56" s="158">
        <v>0.08108108108108109</v>
      </c>
      <c r="Y56" s="159">
        <v>0.2972972972972973</v>
      </c>
      <c r="Z56" s="500">
        <v>0.08</v>
      </c>
      <c r="AA56" s="206">
        <v>0.11</v>
      </c>
      <c r="AB56" s="207">
        <v>0.19</v>
      </c>
    </row>
    <row r="57" spans="1:28" s="129" customFormat="1" ht="13.5" customHeight="1">
      <c r="A57" s="616"/>
      <c r="B57" s="454">
        <v>34</v>
      </c>
      <c r="C57" s="117">
        <v>0</v>
      </c>
      <c r="D57" s="118">
        <v>0</v>
      </c>
      <c r="E57" s="118">
        <v>0</v>
      </c>
      <c r="F57" s="118">
        <v>1</v>
      </c>
      <c r="G57" s="118">
        <v>0</v>
      </c>
      <c r="H57" s="118">
        <v>0</v>
      </c>
      <c r="I57" s="119">
        <v>0</v>
      </c>
      <c r="J57" s="419">
        <v>1</v>
      </c>
      <c r="K57" s="118">
        <v>6</v>
      </c>
      <c r="L57" s="118">
        <v>4</v>
      </c>
      <c r="M57" s="121">
        <v>247</v>
      </c>
      <c r="N57" s="122">
        <v>364</v>
      </c>
      <c r="O57" s="123">
        <v>743</v>
      </c>
      <c r="P57" s="165">
        <f t="shared" si="15"/>
        <v>0</v>
      </c>
      <c r="Q57" s="158">
        <f t="shared" si="16"/>
        <v>0</v>
      </c>
      <c r="R57" s="158">
        <f t="shared" si="17"/>
        <v>0</v>
      </c>
      <c r="S57" s="158">
        <f t="shared" si="18"/>
        <v>0.09090909090909091</v>
      </c>
      <c r="T57" s="158">
        <f t="shared" si="19"/>
        <v>0</v>
      </c>
      <c r="U57" s="158">
        <f t="shared" si="19"/>
        <v>0</v>
      </c>
      <c r="V57" s="159">
        <f t="shared" si="19"/>
        <v>0</v>
      </c>
      <c r="W57" s="167">
        <f>SUM(J57/37)</f>
        <v>0.02702702702702703</v>
      </c>
      <c r="X57" s="158">
        <v>0.16216216216216217</v>
      </c>
      <c r="Y57" s="159">
        <v>0.10810810810810811</v>
      </c>
      <c r="Z57" s="500">
        <v>0.08</v>
      </c>
      <c r="AA57" s="206">
        <v>0.12</v>
      </c>
      <c r="AB57" s="207">
        <v>0.24</v>
      </c>
    </row>
    <row r="58" spans="1:28" s="129" customFormat="1" ht="13.5" customHeight="1">
      <c r="A58" s="635"/>
      <c r="B58" s="460">
        <v>35</v>
      </c>
      <c r="C58" s="132">
        <v>0</v>
      </c>
      <c r="D58" s="133">
        <v>0</v>
      </c>
      <c r="E58" s="133">
        <v>0</v>
      </c>
      <c r="F58" s="133">
        <v>2</v>
      </c>
      <c r="G58" s="133">
        <v>0</v>
      </c>
      <c r="H58" s="133">
        <v>1</v>
      </c>
      <c r="I58" s="134">
        <v>0</v>
      </c>
      <c r="J58" s="422">
        <v>3</v>
      </c>
      <c r="K58" s="133">
        <v>6</v>
      </c>
      <c r="L58" s="133">
        <v>8</v>
      </c>
      <c r="M58" s="135">
        <v>267</v>
      </c>
      <c r="N58" s="136">
        <v>287</v>
      </c>
      <c r="O58" s="137">
        <v>511</v>
      </c>
      <c r="P58" s="169">
        <f t="shared" si="15"/>
        <v>0</v>
      </c>
      <c r="Q58" s="161">
        <f t="shared" si="16"/>
        <v>0</v>
      </c>
      <c r="R58" s="161">
        <f t="shared" si="17"/>
        <v>0</v>
      </c>
      <c r="S58" s="161">
        <f t="shared" si="18"/>
        <v>0.18181818181818182</v>
      </c>
      <c r="T58" s="161">
        <f t="shared" si="19"/>
        <v>0</v>
      </c>
      <c r="U58" s="161">
        <f t="shared" si="19"/>
        <v>0.25</v>
      </c>
      <c r="V58" s="162">
        <f t="shared" si="19"/>
        <v>0</v>
      </c>
      <c r="W58" s="171">
        <f>SUM(J58/37)</f>
        <v>0.08108108108108109</v>
      </c>
      <c r="X58" s="161">
        <v>0.16216216216216217</v>
      </c>
      <c r="Y58" s="162">
        <v>0.21621621621621623</v>
      </c>
      <c r="Z58" s="501">
        <v>0.08</v>
      </c>
      <c r="AA58" s="208">
        <v>0.09</v>
      </c>
      <c r="AB58" s="209">
        <v>0.16</v>
      </c>
    </row>
    <row r="59" spans="1:28" s="3" customFormat="1" ht="15.75" customHeight="1">
      <c r="A59" s="677" t="s">
        <v>20</v>
      </c>
      <c r="B59" s="678"/>
      <c r="C59" s="7">
        <f aca="true" t="shared" si="20" ref="C59:I59">SUM(C6:C58)</f>
        <v>16</v>
      </c>
      <c r="D59" s="8">
        <f t="shared" si="20"/>
        <v>46</v>
      </c>
      <c r="E59" s="8">
        <f t="shared" si="20"/>
        <v>46</v>
      </c>
      <c r="F59" s="8">
        <f t="shared" si="20"/>
        <v>81</v>
      </c>
      <c r="G59" s="8">
        <f t="shared" si="20"/>
        <v>21</v>
      </c>
      <c r="H59" s="8">
        <f t="shared" si="20"/>
        <v>16</v>
      </c>
      <c r="I59" s="94">
        <f t="shared" si="20"/>
        <v>9</v>
      </c>
      <c r="J59" s="434">
        <f>SUM(J6:J58)</f>
        <v>235</v>
      </c>
      <c r="K59" s="8">
        <v>396</v>
      </c>
      <c r="L59" s="46">
        <v>602</v>
      </c>
      <c r="M59" s="434">
        <f>SUM(M6:M58)</f>
        <v>21002</v>
      </c>
      <c r="N59" s="8">
        <v>42986</v>
      </c>
      <c r="O59" s="46">
        <v>57460</v>
      </c>
      <c r="P59" s="235">
        <f t="shared" si="15"/>
        <v>5.333333333333333</v>
      </c>
      <c r="Q59" s="10">
        <f t="shared" si="16"/>
        <v>7.666666666666667</v>
      </c>
      <c r="R59" s="10">
        <f t="shared" si="17"/>
        <v>9.2</v>
      </c>
      <c r="S59" s="10">
        <f t="shared" si="18"/>
        <v>7.363636363636363</v>
      </c>
      <c r="T59" s="10">
        <f>G59/4</f>
        <v>5.25</v>
      </c>
      <c r="U59" s="10">
        <f>H59/4</f>
        <v>4</v>
      </c>
      <c r="V59" s="11">
        <f>I59/4</f>
        <v>2.25</v>
      </c>
      <c r="W59" s="433">
        <f>SUM(W6:W58)</f>
        <v>6.351351351351352</v>
      </c>
      <c r="X59" s="10">
        <v>10.714714714714713</v>
      </c>
      <c r="Y59" s="44">
        <v>16.36861861861862</v>
      </c>
      <c r="Z59" s="67">
        <f>SUM(Z6:Z58)</f>
        <v>6.670000000000001</v>
      </c>
      <c r="AA59" s="10">
        <v>13.599999999999994</v>
      </c>
      <c r="AB59" s="11">
        <v>18.18</v>
      </c>
    </row>
    <row r="60" spans="2:28" s="257" customFormat="1" ht="13.5" customHeight="1">
      <c r="B60" s="258"/>
      <c r="C60" s="59"/>
      <c r="D60" s="59"/>
      <c r="E60" s="59"/>
      <c r="F60" s="59"/>
      <c r="G60" s="59"/>
      <c r="H60" s="59"/>
      <c r="I60" s="59"/>
      <c r="K60" s="59"/>
      <c r="N60" s="4"/>
      <c r="O60" s="59"/>
      <c r="P60" s="4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</row>
    <row r="61" ht="12">
      <c r="J61" s="4"/>
    </row>
  </sheetData>
  <sheetProtection/>
  <mergeCells count="33">
    <mergeCell ref="A19:A23"/>
    <mergeCell ref="A24:A27"/>
    <mergeCell ref="A28:A31"/>
    <mergeCell ref="A32:A35"/>
    <mergeCell ref="A36:A40"/>
    <mergeCell ref="A41:A44"/>
    <mergeCell ref="A10:A14"/>
    <mergeCell ref="A15:A18"/>
    <mergeCell ref="J4:J5"/>
    <mergeCell ref="J3:L3"/>
    <mergeCell ref="M3:O3"/>
    <mergeCell ref="N4:N5"/>
    <mergeCell ref="M4:M5"/>
    <mergeCell ref="A45:A48"/>
    <mergeCell ref="A49:A53"/>
    <mergeCell ref="A54:A58"/>
    <mergeCell ref="P2:AB2"/>
    <mergeCell ref="AB4:AB5"/>
    <mergeCell ref="Z3:AB3"/>
    <mergeCell ref="P3:V3"/>
    <mergeCell ref="W3:Y3"/>
    <mergeCell ref="C2:O2"/>
    <mergeCell ref="C3:I3"/>
    <mergeCell ref="A59:B59"/>
    <mergeCell ref="A6:A9"/>
    <mergeCell ref="X4:X5"/>
    <mergeCell ref="AA4:AA5"/>
    <mergeCell ref="Z4:Z5"/>
    <mergeCell ref="W4:W5"/>
    <mergeCell ref="Y4:Y5"/>
    <mergeCell ref="K4:K5"/>
    <mergeCell ref="O4:O5"/>
    <mergeCell ref="L4:L5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6" r:id="rId1"/>
  <ignoredErrors>
    <ignoredError sqref="S29:X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MATE3</dc:creator>
  <cp:keywords/>
  <dc:description/>
  <cp:lastModifiedBy>ehimeken</cp:lastModifiedBy>
  <cp:lastPrinted>2022-10-18T00:06:17Z</cp:lastPrinted>
  <dcterms:created xsi:type="dcterms:W3CDTF">2004-04-12T06:47:10Z</dcterms:created>
  <dcterms:modified xsi:type="dcterms:W3CDTF">2023-03-28T02:45:57Z</dcterms:modified>
  <cp:category/>
  <cp:version/>
  <cp:contentType/>
  <cp:contentStatus/>
</cp:coreProperties>
</file>