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ホームページ公表用\"/>
    </mc:Choice>
  </mc:AlternateContent>
  <xr:revisionPtr revIDLastSave="0" documentId="13_ncr:1_{1C1D4FAC-8D67-415E-8A45-217E5BE0724E}"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AA33" i="12"/>
  <c r="AA32" i="12"/>
  <c r="AA31" i="12"/>
  <c r="AA30" i="12"/>
  <c r="AA29" i="12"/>
  <c r="AA28" i="12"/>
  <c r="AA9" i="12"/>
  <c r="AA7" i="12"/>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O35" i="10"/>
  <c r="CO34" i="10"/>
  <c r="BW34" i="10"/>
  <c r="BW35"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s="1"/>
  <c r="BE34" i="10" l="1"/>
  <c r="BE35" i="10" s="1"/>
  <c r="AM34" i="10"/>
  <c r="AM35" i="10" s="1"/>
  <c r="AM36" i="10" s="1"/>
</calcChain>
</file>

<file path=xl/sharedStrings.xml><?xml version="1.0" encoding="utf-8"?>
<sst xmlns="http://schemas.openxmlformats.org/spreadsheetml/2006/main" count="1099" uniqueCount="566">
  <si>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</si>
  <si>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</si>
  <si>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</si>
  <si>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</si>
  <si>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</si>
  <si>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</si>
  <si>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</si>
  <si>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</si>
  <si>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</si>
  <si>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</si>
  <si>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</si>
  <si>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</si>
  <si>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</si>
  <si>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</si>
  <si>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</si>
  <si>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</si>
  <si>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</si>
  <si>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</si>
  <si>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</si>
  <si>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</si>
  <si>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</si>
  <si>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</si>
  <si>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</si>
  <si>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</si>
  <si>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</si>
  <si>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</si>
  <si>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</si>
  <si>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</si>
  <si>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</si>
  <si>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</si>
  <si>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</si>
  <si>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</si>
  <si>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</si>
  <si>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</si>
  <si>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</si>
  <si>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</si>
  <si>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</si>
  <si>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</si>
  <si>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</si>
  <si>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</si>
  <si>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</si>
  <si>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</si>
  <si>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</si>
  <si>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</si>
  <si>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</si>
  <si>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</si>
  <si>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</si>
  <si>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</si>
  <si>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</si>
  <si>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</si>
  <si>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</si>
  <si>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</si>
  <si>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</si>
  <si>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</si>
  <si>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</si>
  <si>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</si>
  <si>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</si>
  <si>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</si>
  <si>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</si>
  <si>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</si>
  <si>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</si>
  <si>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</si>
  <si>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</si>
  <si>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</si>
  <si>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</si>
  <si>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</si>
  <si>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</si>
  <si>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</si>
  <si>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</si>
  <si>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</si>
  <si>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</si>
  <si>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</si>
  <si>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</si>
  <si>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</si>
  <si>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</si>
  <si>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</si>
  <si>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</si>
  <si>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</si>
  <si>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</si>
  <si>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</si>
  <si>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</si>
  <si>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</si>
  <si>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</si>
  <si>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</si>
  <si>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</si>
  <si>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</si>
  <si>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</si>
  <si>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</si>
  <si>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</si>
  <si>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</si>
  <si>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</si>
  <si>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</si>
  <si>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</si>
  <si>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</si>
  <si>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西条市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</si>
  <si>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</si>
  <si>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</si>
  <si>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</si>
  <si>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</si>
  <si>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</si>
  <si>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</si>
  <si>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</si>
  <si>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</si>
  <si>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</si>
  <si>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</si>
  <si>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</si>
  <si>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</si>
  <si>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</si>
  <si>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</si>
  <si>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</si>
  <si>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</si>
  <si>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</si>
  <si>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</si>
  <si>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</si>
  <si>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</si>
  <si>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</si>
  <si>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</si>
  <si>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</si>
  <si>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</si>
  <si>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</si>
  <si>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</si>
  <si>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</si>
  <si>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</si>
  <si>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</si>
  <si>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</si>
  <si>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</si>
  <si>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</si>
  <si>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</si>
  <si>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</si>
  <si>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</si>
  <si>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</si>
  <si>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</si>
  <si>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</si>
  <si>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</si>
  <si>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</si>
  <si>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</si>
  <si>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</si>
  <si>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</si>
  <si>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</si>
  <si>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</si>
  <si>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</si>
  <si>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</si>
  <si>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</si>
  <si>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</si>
  <si>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</si>
  <si>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</si>
  <si>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</si>
  <si>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</si>
  <si>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</si>
  <si>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</si>
  <si>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</si>
  <si>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</si>
  <si>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</si>
  <si>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</si>
  <si>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</si>
  <si>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</si>
  <si>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</si>
  <si>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</si>
  <si>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</si>
  <si>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</si>
  <si>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</si>
  <si>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</si>
  <si>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</si>
  <si>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</si>
  <si>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</si>
  <si>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</si>
  <si>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</si>
  <si>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</si>
  <si>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</si>
  <si>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</si>
  <si>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</si>
  <si>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</si>
  <si>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</si>
  <si>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</si>
  <si>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</si>
  <si>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</si>
  <si>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</si>
  <si>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</si>
  <si>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</si>
  <si>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</si>
  <si>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</si>
  <si>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</si>
  <si>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</si>
  <si>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</si>
  <si>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</si>
  <si>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</si>
  <si>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</si>
  <si>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</si>
  <si>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</si>
  <si>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</si>
  <si>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</si>
  <si>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</si>
  <si>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</si>
  <si>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</si>
  <si>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</si>
  <si>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</si>
  <si>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</si>
  <si>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</si>
  <si>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</si>
  <si>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</si>
  <si>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</si>
  <si>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</si>
  <si>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</si>
  <si>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愛媛県西条市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</si>
  <si>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</si>
  <si>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</si>
  <si>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</si>
  <si>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</si>
  <si>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</si>
  <si>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</si>
  <si>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</si>
  <si>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</si>
  <si>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</si>
  <si>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</si>
  <si>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</si>
  <si>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</si>
  <si>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</si>
  <si>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</si>
  <si>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</si>
  <si>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</si>
  <si>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</si>
  <si>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</si>
  <si>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</si>
  <si>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</si>
  <si>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</si>
  <si>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</si>
  <si>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</si>
  <si>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</si>
  <si>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</si>
  <si>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</si>
  <si>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</si>
  <si>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</si>
  <si>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</si>
  <si>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</si>
  <si>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</si>
  <si>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</si>
  <si>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</si>
  <si>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</si>
  <si>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</si>
  <si>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</si>
  <si>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</si>
  <si>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</si>
  <si>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</si>
  <si>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</si>
  <si>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</si>
  <si>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</si>
  <si>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</si>
  <si>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</si>
  <si>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</si>
  <si>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</si>
  <si>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</si>
  <si>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</si>
  <si>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</si>
  <si>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</si>
  <si>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</si>
  <si>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</si>
  <si>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</si>
  <si>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</si>
  <si>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</si>
  <si>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</si>
  <si>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</si>
  <si>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</si>
  <si>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</si>
  <si>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</si>
  <si>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</si>
  <si>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</si>
  <si>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</si>
  <si>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</si>
  <si>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</si>
  <si>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</si>
  <si>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</si>
  <si>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</si>
  <si>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</si>
  <si>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</si>
  <si>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</si>
  <si>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</si>
  <si>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</si>
  <si>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</si>
  <si>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</si>
  <si>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</si>
  <si>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</si>
  <si>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</si>
  <si>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</si>
  <si>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</si>
  <si>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</si>
  <si>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</si>
  <si>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</si>
  <si>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</si>
  <si>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</si>
  <si>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</si>
  <si>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</si>
  <si>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</si>
  <si>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</si>
  <si>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</si>
  <si>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</si>
  <si>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</si>
  <si>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</si>
  <si>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</si>
  <si>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</si>
  <si>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</si>
  <si>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</si>
  <si>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</si>
  <si>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</si>
  <si>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</si>
  <si>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</si>
  <si>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</si>
  <si>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</si>
  <si>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</si>
  <si>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</si>
  <si>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</si>
  <si>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</si>
  <si>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</si>
  <si>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</si>
  <si>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</si>
  <si>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</si>
  <si>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</si>
  <si>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</si>
  <si>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</si>
  <si>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</si>
  <si>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</si>
  <si>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</si>
  <si>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</si>
  <si>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</si>
  <si>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</si>
  <si>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</si>
  <si>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</si>
  <si>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</si>
  <si>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</si>
  <si>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</si>
  <si>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</si>
  <si>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</si>
  <si>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</si>
  <si>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</si>
  <si>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</si>
  <si>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</si>
  <si>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</si>
  <si>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</si>
  <si>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</si>
  <si>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</si>
  <si>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</si>
  <si>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</si>
  <si>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</si>
  <si>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</si>
  <si>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</si>
  <si>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</si>
  <si>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</si>
  <si>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</si>
  <si>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</si>
  <si>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</si>
  <si>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</si>
  <si>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</si>
  <si>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</si>
  <si>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</si>
  <si>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</si>
  <si>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愛媛県西条市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</si>
  <si>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</si>
  <si>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</si>
  <si>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</si>
  <si>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</si>
  <si>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</si>
  <si>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</si>
  <si>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</si>
  <si>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</si>
  <si>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</si>
  <si>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</si>
  <si>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</si>
  <si>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</si>
  <si>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</si>
  <si>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</si>
  <si>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</si>
  <si>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</si>
  <si>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</si>
  <si>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</si>
  <si>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</si>
  <si>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</si>
  <si>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ひうち地域振興整備事業特別会計</t>
    <phoneticPr fontId="5"/>
  </si>
  <si>
    <t>畑地かん水事業特別会計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</si>
  <si>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</si>
  <si>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</si>
  <si>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</si>
  <si>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</si>
  <si>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</si>
  <si>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</si>
  <si>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</si>
  <si>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</si>
  <si>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</si>
  <si>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</si>
  <si>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</si>
  <si>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</si>
  <si>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</si>
  <si>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</si>
  <si>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</si>
  <si>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</si>
  <si>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</si>
  <si>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</si>
  <si>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</si>
  <si>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公共下水道事業会計</t>
    <phoneticPr fontId="5"/>
  </si>
  <si>
    <t>小松地域交流事業特別会計</t>
    <phoneticPr fontId="5"/>
  </si>
  <si>
    <t>法非適用企業</t>
    <phoneticPr fontId="5"/>
  </si>
  <si>
    <t>本谷温泉事業特別会計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</si>
  <si>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</si>
  <si>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</si>
  <si>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</si>
  <si>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</si>
  <si>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</si>
  <si>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</si>
  <si>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</si>
  <si>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</si>
  <si>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</si>
  <si>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</si>
  <si>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</si>
  <si>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</si>
  <si>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</si>
  <si>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</si>
  <si>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</si>
  <si>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</si>
  <si>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</si>
  <si>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</si>
  <si>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</si>
  <si>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</si>
  <si>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</si>
  <si>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</si>
  <si>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</si>
  <si>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</si>
  <si>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</si>
  <si>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</si>
  <si>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</si>
  <si>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</si>
  <si>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</si>
  <si>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</si>
  <si>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</si>
  <si>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</si>
  <si>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</si>
  <si>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</si>
  <si>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</si>
  <si>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</si>
  <si>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</si>
  <si>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</si>
  <si>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</si>
  <si>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</si>
  <si>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</si>
  <si>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</si>
  <si>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</si>
  <si>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</si>
  <si>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</si>
  <si>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</si>
  <si>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</si>
  <si>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</si>
  <si>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</si>
  <si>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</si>
  <si>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</si>
  <si>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</si>
  <si>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</si>
  <si>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</si>
  <si>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</si>
  <si>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</si>
  <si>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</si>
  <si>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</si>
  <si>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</si>
  <si>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</si>
  <si>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</si>
  <si>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</si>
  <si>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</si>
  <si>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</si>
  <si>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</si>
  <si>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</si>
  <si>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</si>
  <si>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</si>
  <si>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</si>
  <si>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</si>
  <si>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</si>
  <si>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</si>
  <si>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</si>
  <si>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</si>
  <si>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</si>
  <si>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</si>
  <si>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</si>
  <si>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</si>
  <si>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</si>
  <si>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</si>
  <si>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</si>
  <si>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</si>
  <si>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</si>
  <si>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</si>
  <si>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</si>
  <si>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</si>
  <si>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</si>
  <si>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</si>
  <si>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</si>
  <si>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</si>
  <si>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</si>
  <si>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</si>
  <si>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</si>
  <si>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</si>
  <si>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</si>
  <si>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</si>
  <si>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</si>
  <si>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</si>
  <si>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</si>
  <si>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</si>
  <si>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</si>
  <si>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</si>
  <si>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</si>
  <si>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</si>
  <si>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</si>
  <si>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</si>
  <si>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</si>
  <si>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</si>
  <si>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</si>
  <si>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</si>
  <si>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</si>
  <si>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</si>
  <si>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</si>
  <si>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</si>
  <si>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</si>
  <si>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</si>
  <si>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</si>
  <si>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</si>
  <si>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</si>
  <si>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</si>
  <si>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</si>
  <si>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</si>
  <si>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</si>
  <si>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</si>
  <si>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</si>
  <si>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</si>
  <si>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</si>
  <si>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</si>
  <si>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</si>
  <si>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</si>
  <si>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</si>
  <si>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</si>
  <si>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</si>
  <si>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</si>
  <si>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</si>
  <si>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1.46</t>
  </si>
  <si>
    <t>一般会計</t>
  </si>
  <si>
    <t>水道事業会計</t>
  </si>
  <si>
    <t>公共下水道事業会計</t>
  </si>
  <si>
    <t>介護保険特別会計</t>
  </si>
  <si>
    <t>後期高齢者医療保険特別会計</t>
  </si>
  <si>
    <t>畑地かん水事業特別会計</t>
  </si>
  <si>
    <t>国民健康保険特別会計</t>
  </si>
  <si>
    <t>病院事業会計</t>
  </si>
  <si>
    <t>その他会計（赤字）</t>
  </si>
  <si>
    <t>その他会計（黒字）</t>
  </si>
  <si>
    <t>R02</t>
    <phoneticPr fontId="5"/>
  </si>
  <si>
    <t>R03</t>
    <phoneticPr fontId="5"/>
  </si>
  <si>
    <t>R04</t>
    <phoneticPr fontId="5"/>
  </si>
  <si>
    <t>R05</t>
    <phoneticPr fontId="5"/>
  </si>
  <si>
    <t>R06</t>
    <phoneticPr fontId="5"/>
  </si>
  <si>
    <t>-</t>
    <phoneticPr fontId="2"/>
  </si>
  <si>
    <t>愛媛県地方税滞納整理機構</t>
    <rPh sb="0" eb="3">
      <t>エヒメケン</t>
    </rPh>
    <rPh sb="3" eb="12">
      <t>チホウゼイタイノウセイリキコウ</t>
    </rPh>
    <phoneticPr fontId="2"/>
  </si>
  <si>
    <t>愛媛県市町総合事務組合（消防補填事業分）</t>
    <rPh sb="0" eb="3">
      <t>エヒメケン</t>
    </rPh>
    <rPh sb="3" eb="5">
      <t>シマチ</t>
    </rPh>
    <rPh sb="5" eb="11">
      <t>ソウゴウジムクミアイ</t>
    </rPh>
    <rPh sb="12" eb="14">
      <t>ショウボウ</t>
    </rPh>
    <rPh sb="14" eb="16">
      <t>ホテン</t>
    </rPh>
    <rPh sb="16" eb="18">
      <t>ジギョウ</t>
    </rPh>
    <rPh sb="18" eb="19">
      <t>ブン</t>
    </rPh>
    <phoneticPr fontId="2"/>
  </si>
  <si>
    <t>愛媛県後期高齢者医療広域連合(一般会計)</t>
    <rPh sb="0" eb="14">
      <t>エヒメケンコウキコウレイシャイリョウコウイキレンゴウ</t>
    </rPh>
    <rPh sb="15" eb="19">
      <t>イッパンカイケイ</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</si>
  <si>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</si>
  <si>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西条市産業情報支援センター</t>
    <rPh sb="0" eb="3">
      <t>サイジョウシ</t>
    </rPh>
    <rPh sb="3" eb="9">
      <t>サンギョウジョウホウシエン</t>
    </rPh>
    <phoneticPr fontId="2"/>
  </si>
  <si>
    <t>西条市スポーツ協会</t>
    <rPh sb="0" eb="3">
      <t>サイジョウシ</t>
    </rPh>
    <rPh sb="7" eb="9">
      <t>キョウカイ</t>
    </rPh>
    <phoneticPr fontId="2"/>
  </si>
  <si>
    <t>西条市土地開発公社</t>
    <rPh sb="0" eb="3">
      <t>サイジョウシ</t>
    </rPh>
    <rPh sb="3" eb="9">
      <t>トチカイハツコウシャ</t>
    </rPh>
    <phoneticPr fontId="2"/>
  </si>
  <si>
    <t>佐伯記念育英会</t>
    <rPh sb="0" eb="7">
      <t>サエキキネンイクエイカイ</t>
    </rPh>
    <phoneticPr fontId="2"/>
  </si>
  <si>
    <t>ソラヤマいしづち</t>
    <phoneticPr fontId="2"/>
  </si>
  <si>
    <t>合併振興基金</t>
    <rPh sb="0" eb="6">
      <t>ガッペイシンコウキキン</t>
    </rPh>
    <phoneticPr fontId="5"/>
  </si>
  <si>
    <t>公共施設再編整備基金</t>
    <rPh sb="0" eb="10">
      <t>コウキョウシセツサイヘンセイビキキン</t>
    </rPh>
    <phoneticPr fontId="5"/>
  </si>
  <si>
    <t>福祉基金</t>
    <rPh sb="0" eb="4">
      <t>フクシキキン</t>
    </rPh>
    <phoneticPr fontId="5"/>
  </si>
  <si>
    <t>港湾施設整備基金</t>
    <rPh sb="0" eb="8">
      <t>コウワンシセツセイビキキン</t>
    </rPh>
    <phoneticPr fontId="5"/>
  </si>
  <si>
    <t>水産資源育成基金</t>
    <rPh sb="0" eb="8">
      <t>スイサンシゲンイクセイキキン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</si>
</sst>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49217</c:v>
                </c:pt>
                <c:pt idx="2">
                  <c:v>49211</c:v>
                </c:pt>
                <c:pt idx="3">
                  <c:v>51738</c:v>
                </c:pt>
                <c:pt idx="4">
                  <c:v>67158</c:v>
                </c:pt>
              </c:numCache>
            </c:numRef>
          </c:val>
          <c:smooth val="0"/>
          <c:extLst>
            <c:ext xmlns:c16="http://schemas.microsoft.com/office/drawing/2014/chart" uri="{C3380CC4-5D6E-409C-BE32-E72D297353CC}">
              <c16:uniqueId val="{00000000-0F95-4F7F-B465-87A01883C9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50790</c:v>
                </c:pt>
                <c:pt idx="1">
                  <c:v>48307</c:v>
                </c:pt>
                <c:pt idx="2">
                  <c:v>75809</c:v>
                </c:pt>
                <c:pt idx="3">
                  <c:v>58337</c:v>
                </c:pt>
                <c:pt idx="4">
                  <c:v>87460</c:v>
                </c:pt>
              </c:numCache>
            </c:numRef>
          </c:val>
          <c:smooth val="0"/>
          <c:extLst>
            <c:ext xmlns:c16="http://schemas.microsoft.com/office/drawing/2014/chart" uri="{C3380CC4-5D6E-409C-BE32-E72D297353CC}">
              <c16:uniqueId val="{00000001-0F95-4F7F-B465-87A01883C9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10.99</c:v>
                </c:pt>
                <c:pt idx="1">
                  <c:v>12.9</c:v>
                </c:pt>
                <c:pt idx="2">
                  <c:v>13.84</c:v>
                </c:pt>
                <c:pt idx="3">
                  <c:v>10.16</c:v>
                </c:pt>
                <c:pt idx="4">
                  <c:v>11.83</c:v>
                </c:pt>
              </c:numCache>
            </c:numRef>
          </c:val>
          <c:extLst>
            <c:ext xmlns:c16="http://schemas.microsoft.com/office/drawing/2014/chart" uri="{C3380CC4-5D6E-409C-BE32-E72D297353CC}">
              <c16:uniqueId val="{00000000-1FEA-4099-AA72-405AD3F8EC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16.38</c:v>
                </c:pt>
                <c:pt idx="1">
                  <c:v>19.170000000000002</c:v>
                </c:pt>
                <c:pt idx="2">
                  <c:v>19.55</c:v>
                </c:pt>
                <c:pt idx="3">
                  <c:v>21.38</c:v>
                </c:pt>
                <c:pt idx="4">
                  <c:v>19.22</c:v>
                </c:pt>
              </c:numCache>
            </c:numRef>
          </c:val>
          <c:extLst>
            <c:ext xmlns:c16="http://schemas.microsoft.com/office/drawing/2014/chart" uri="{C3380CC4-5D6E-409C-BE32-E72D297353CC}">
              <c16:uniqueId val="{00000001-1FEA-4099-AA72-405AD3F8EC7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0.64</c:v>
                </c:pt>
                <c:pt idx="1">
                  <c:v>6.22</c:v>
                </c:pt>
                <c:pt idx="2">
                  <c:v>0.69</c:v>
                </c:pt>
                <c:pt idx="3">
                  <c:v>-1.46</c:v>
                </c:pt>
                <c:pt idx="4">
                  <c:v>0.43</c:v>
                </c:pt>
              </c:numCache>
            </c:numRef>
          </c:val>
          <c:smooth val="0"/>
          <c:extLst>
            <c:ext xmlns:c16="http://schemas.microsoft.com/office/drawing/2014/chart" uri="{C3380CC4-5D6E-409C-BE32-E72D297353CC}">
              <c16:uniqueId val="{00000002-1FEA-4099-AA72-405AD3F8EC7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770-4167-9600-3F333CE554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70-4167-9600-3F333CE55420}"/>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0.03</c:v>
                </c:pt>
                <c:pt idx="4">
                  <c:v>#N/A</c:v>
                </c:pt>
                <c:pt idx="5">
                  <c:v>0.03</c:v>
                </c:pt>
                <c:pt idx="6">
                  <c:v>#N/A</c:v>
                </c:pt>
                <c:pt idx="7">
                  <c:v>0.03</c:v>
                </c:pt>
                <c:pt idx="8">
                  <c:v>#N/A</c:v>
                </c:pt>
                <c:pt idx="9">
                  <c:v>0.02</c:v>
                </c:pt>
              </c:numCache>
            </c:numRef>
          </c:val>
          <c:extLst>
            <c:ext xmlns:c16="http://schemas.microsoft.com/office/drawing/2014/chart" uri="{C3380CC4-5D6E-409C-BE32-E72D297353CC}">
              <c16:uniqueId val="{00000002-0770-4167-9600-3F333CE5542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0.36</c:v>
                </c:pt>
                <c:pt idx="2">
                  <c:v>#N/A</c:v>
                </c:pt>
                <c:pt idx="3">
                  <c:v>0.28999999999999998</c:v>
                </c:pt>
                <c:pt idx="4">
                  <c:v>#N/A</c:v>
                </c:pt>
                <c:pt idx="5">
                  <c:v>0.1</c:v>
                </c:pt>
                <c:pt idx="6">
                  <c:v>#N/A</c:v>
                </c:pt>
                <c:pt idx="7">
                  <c:v>0.43</c:v>
                </c:pt>
                <c:pt idx="8">
                  <c:v>#N/A</c:v>
                </c:pt>
                <c:pt idx="9">
                  <c:v>0.02</c:v>
                </c:pt>
              </c:numCache>
            </c:numRef>
          </c:val>
          <c:extLst>
            <c:ext xmlns:c16="http://schemas.microsoft.com/office/drawing/2014/chart" uri="{C3380CC4-5D6E-409C-BE32-E72D297353CC}">
              <c16:uniqueId val="{00000003-0770-4167-9600-3F333CE55420}"/>
            </c:ext>
          </c:extLst>
        </c:ser>
        <c:ser>
          <c:idx val="4"/>
          <c:order val="4"/>
          <c:tx>
            <c:strRef>
              <c:f>データシート!$A$31</c:f>
              <c:strCache>
                <c:ptCount val="1"/>
                <c:pt idx="0">
                  <c:v>畑地かん水事業特別会計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4-0770-4167-9600-3F333CE55420}"/>
            </c:ext>
          </c:extLst>
        </c:ser>
        <c:ser>
          <c:idx val="5"/>
          <c:order val="5"/>
          <c:tx>
            <c:strRef>
              <c:f>データシート!$A$32</c:f>
              <c:strCache>
                <c:ptCount val="1"/>
                <c:pt idx="0">
                  <c:v>後期高齢者医療保険特別会計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c:v>
                </c:pt>
                <c:pt idx="2">
                  <c:v>#N/A</c:v>
                </c:pt>
                <c:pt idx="3">
                  <c:v>0.11</c:v>
                </c:pt>
                <c:pt idx="4">
                  <c:v>#N/A</c:v>
                </c:pt>
                <c:pt idx="5">
                  <c:v>0.12</c:v>
                </c:pt>
                <c:pt idx="6">
                  <c:v>#N/A</c:v>
                </c:pt>
                <c:pt idx="7">
                  <c:v>0.13</c:v>
                </c:pt>
                <c:pt idx="8">
                  <c:v>#N/A</c:v>
                </c:pt>
                <c:pt idx="9">
                  <c:v>0.15</c:v>
                </c:pt>
              </c:numCache>
            </c:numRef>
          </c:val>
          <c:extLst>
            <c:ext xmlns:c16="http://schemas.microsoft.com/office/drawing/2014/chart" uri="{C3380CC4-5D6E-409C-BE32-E72D297353CC}">
              <c16:uniqueId val="{00000005-0770-4167-9600-3F333CE5542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0.52</c:v>
                </c:pt>
                <c:pt idx="2">
                  <c:v>#N/A</c:v>
                </c:pt>
                <c:pt idx="3">
                  <c:v>1.1399999999999999</c:v>
                </c:pt>
                <c:pt idx="4">
                  <c:v>#N/A</c:v>
                </c:pt>
                <c:pt idx="5">
                  <c:v>1.02</c:v>
                </c:pt>
                <c:pt idx="6">
                  <c:v>#N/A</c:v>
                </c:pt>
                <c:pt idx="7">
                  <c:v>0.43</c:v>
                </c:pt>
                <c:pt idx="8">
                  <c:v>#N/A</c:v>
                </c:pt>
                <c:pt idx="9">
                  <c:v>0.18</c:v>
                </c:pt>
              </c:numCache>
            </c:numRef>
          </c:val>
          <c:extLst>
            <c:ext xmlns:c16="http://schemas.microsoft.com/office/drawing/2014/chart" uri="{C3380CC4-5D6E-409C-BE32-E72D297353CC}">
              <c16:uniqueId val="{00000006-0770-4167-9600-3F333CE55420}"/>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0.81</c:v>
                </c:pt>
                <c:pt idx="2">
                  <c:v>#N/A</c:v>
                </c:pt>
                <c:pt idx="3">
                  <c:v>0.83</c:v>
                </c:pt>
                <c:pt idx="4">
                  <c:v>#N/A</c:v>
                </c:pt>
                <c:pt idx="5">
                  <c:v>0.8</c:v>
                </c:pt>
                <c:pt idx="6">
                  <c:v>#N/A</c:v>
                </c:pt>
                <c:pt idx="7">
                  <c:v>0.88</c:v>
                </c:pt>
                <c:pt idx="8">
                  <c:v>#N/A</c:v>
                </c:pt>
                <c:pt idx="9">
                  <c:v>0.86</c:v>
                </c:pt>
              </c:numCache>
            </c:numRef>
          </c:val>
          <c:extLst>
            <c:ext xmlns:c16="http://schemas.microsoft.com/office/drawing/2014/chart" uri="{C3380CC4-5D6E-409C-BE32-E72D297353CC}">
              <c16:uniqueId val="{00000007-0770-4167-9600-3F333CE5542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5.76</c:v>
                </c:pt>
                <c:pt idx="2">
                  <c:v>#N/A</c:v>
                </c:pt>
                <c:pt idx="3">
                  <c:v>5.31</c:v>
                </c:pt>
                <c:pt idx="4">
                  <c:v>#N/A</c:v>
                </c:pt>
                <c:pt idx="5">
                  <c:v>5</c:v>
                </c:pt>
                <c:pt idx="6">
                  <c:v>#N/A</c:v>
                </c:pt>
                <c:pt idx="7">
                  <c:v>4.59</c:v>
                </c:pt>
                <c:pt idx="8">
                  <c:v>#N/A</c:v>
                </c:pt>
                <c:pt idx="9">
                  <c:v>4.13</c:v>
                </c:pt>
              </c:numCache>
            </c:numRef>
          </c:val>
          <c:extLst>
            <c:ext xmlns:c16="http://schemas.microsoft.com/office/drawing/2014/chart" uri="{C3380CC4-5D6E-409C-BE32-E72D297353CC}">
              <c16:uniqueId val="{00000008-0770-4167-9600-3F333CE554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10.94</c:v>
                </c:pt>
                <c:pt idx="2">
                  <c:v>#N/A</c:v>
                </c:pt>
                <c:pt idx="3">
                  <c:v>12.85</c:v>
                </c:pt>
                <c:pt idx="4">
                  <c:v>#N/A</c:v>
                </c:pt>
                <c:pt idx="5">
                  <c:v>13.79</c:v>
                </c:pt>
                <c:pt idx="6">
                  <c:v>#N/A</c:v>
                </c:pt>
                <c:pt idx="7">
                  <c:v>10.11</c:v>
                </c:pt>
                <c:pt idx="8">
                  <c:v>#N/A</c:v>
                </c:pt>
                <c:pt idx="9">
                  <c:v>11.78</c:v>
                </c:pt>
              </c:numCache>
            </c:numRef>
          </c:val>
          <c:extLst>
            <c:ext xmlns:c16="http://schemas.microsoft.com/office/drawing/2014/chart" uri="{C3380CC4-5D6E-409C-BE32-E72D297353CC}">
              <c16:uniqueId val="{00000009-0770-4167-9600-3F333CE554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4391</c:v>
                </c:pt>
                <c:pt idx="5">
                  <c:v>4571</c:v>
                </c:pt>
                <c:pt idx="8">
                  <c:v>4773</c:v>
                </c:pt>
                <c:pt idx="11">
                  <c:v>4779</c:v>
                </c:pt>
                <c:pt idx="14">
                  <c:v>4750</c:v>
                </c:pt>
              </c:numCache>
            </c:numRef>
          </c:val>
          <c:extLst>
            <c:ext xmlns:c16="http://schemas.microsoft.com/office/drawing/2014/chart" uri="{C3380CC4-5D6E-409C-BE32-E72D297353CC}">
              <c16:uniqueId val="{00000000-D332-4AD7-89D5-23804114373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32-4AD7-89D5-23804114373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38</c:v>
                </c:pt>
                <c:pt idx="3">
                  <c:v>38</c:v>
                </c:pt>
                <c:pt idx="6">
                  <c:v>38</c:v>
                </c:pt>
                <c:pt idx="9">
                  <c:v>38</c:v>
                </c:pt>
                <c:pt idx="12">
                  <c:v>242</c:v>
                </c:pt>
              </c:numCache>
            </c:numRef>
          </c:val>
          <c:extLst>
            <c:ext xmlns:c16="http://schemas.microsoft.com/office/drawing/2014/chart" uri="{C3380CC4-5D6E-409C-BE32-E72D297353CC}">
              <c16:uniqueId val="{00000002-D332-4AD7-89D5-23804114373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32-4AD7-89D5-23804114373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1580</c:v>
                </c:pt>
                <c:pt idx="3">
                  <c:v>1428</c:v>
                </c:pt>
                <c:pt idx="6">
                  <c:v>1445</c:v>
                </c:pt>
                <c:pt idx="9">
                  <c:v>1537</c:v>
                </c:pt>
                <c:pt idx="12">
                  <c:v>1385</c:v>
                </c:pt>
              </c:numCache>
            </c:numRef>
          </c:val>
          <c:extLst>
            <c:ext xmlns:c16="http://schemas.microsoft.com/office/drawing/2014/chart" uri="{C3380CC4-5D6E-409C-BE32-E72D297353CC}">
              <c16:uniqueId val="{00000004-D332-4AD7-89D5-23804114373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32-4AD7-89D5-23804114373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32-4AD7-89D5-23804114373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4418</c:v>
                </c:pt>
                <c:pt idx="3">
                  <c:v>4780</c:v>
                </c:pt>
                <c:pt idx="6">
                  <c:v>5206</c:v>
                </c:pt>
                <c:pt idx="9">
                  <c:v>5238</c:v>
                </c:pt>
                <c:pt idx="12">
                  <c:v>5195</c:v>
                </c:pt>
              </c:numCache>
            </c:numRef>
          </c:val>
          <c:extLst>
            <c:ext xmlns:c16="http://schemas.microsoft.com/office/drawing/2014/chart" uri="{C3380CC4-5D6E-409C-BE32-E72D297353CC}">
              <c16:uniqueId val="{00000007-D332-4AD7-89D5-2380411437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1645</c:v>
                </c:pt>
                <c:pt idx="2">
                  <c:v>#N/A</c:v>
                </c:pt>
                <c:pt idx="3">
                  <c:v>#N/A</c:v>
                </c:pt>
                <c:pt idx="4">
                  <c:v>1675</c:v>
                </c:pt>
                <c:pt idx="5">
                  <c:v>#N/A</c:v>
                </c:pt>
                <c:pt idx="6">
                  <c:v>#N/A</c:v>
                </c:pt>
                <c:pt idx="7">
                  <c:v>1916</c:v>
                </c:pt>
                <c:pt idx="8">
                  <c:v>#N/A</c:v>
                </c:pt>
                <c:pt idx="9">
                  <c:v>#N/A</c:v>
                </c:pt>
                <c:pt idx="10">
                  <c:v>2034</c:v>
                </c:pt>
                <c:pt idx="11">
                  <c:v>#N/A</c:v>
                </c:pt>
                <c:pt idx="12">
                  <c:v>#N/A</c:v>
                </c:pt>
                <c:pt idx="13">
                  <c:v>2072</c:v>
                </c:pt>
                <c:pt idx="14">
                  <c:v>#N/A</c:v>
                </c:pt>
              </c:numCache>
            </c:numRef>
          </c:val>
          <c:smooth val="0"/>
          <c:extLst>
            <c:ext xmlns:c16="http://schemas.microsoft.com/office/drawing/2014/chart" uri="{C3380CC4-5D6E-409C-BE32-E72D297353CC}">
              <c16:uniqueId val="{00000008-D332-4AD7-89D5-2380411437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55795</c:v>
                </c:pt>
                <c:pt idx="5">
                  <c:v>55525</c:v>
                </c:pt>
                <c:pt idx="8">
                  <c:v>54558</c:v>
                </c:pt>
                <c:pt idx="11">
                  <c:v>52210</c:v>
                </c:pt>
                <c:pt idx="14">
                  <c:v>51587</c:v>
                </c:pt>
              </c:numCache>
            </c:numRef>
          </c:val>
          <c:extLst>
            <c:ext xmlns:c16="http://schemas.microsoft.com/office/drawing/2014/chart" uri="{C3380CC4-5D6E-409C-BE32-E72D297353CC}">
              <c16:uniqueId val="{00000000-D801-4075-B11C-73FB2B4FB3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2359</c:v>
                </c:pt>
                <c:pt idx="5">
                  <c:v>2205</c:v>
                </c:pt>
                <c:pt idx="8">
                  <c:v>2072</c:v>
                </c:pt>
                <c:pt idx="11">
                  <c:v>1891</c:v>
                </c:pt>
                <c:pt idx="14">
                  <c:v>1707</c:v>
                </c:pt>
              </c:numCache>
            </c:numRef>
          </c:val>
          <c:extLst>
            <c:ext xmlns:c16="http://schemas.microsoft.com/office/drawing/2014/chart" uri="{C3380CC4-5D6E-409C-BE32-E72D297353CC}">
              <c16:uniqueId val="{00000001-D801-4075-B11C-73FB2B4FB3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10263</c:v>
                </c:pt>
                <c:pt idx="5">
                  <c:v>12629</c:v>
                </c:pt>
                <c:pt idx="8">
                  <c:v>12708</c:v>
                </c:pt>
                <c:pt idx="11">
                  <c:v>14281</c:v>
                </c:pt>
                <c:pt idx="14">
                  <c:v>14195</c:v>
                </c:pt>
              </c:numCache>
            </c:numRef>
          </c:val>
          <c:extLst>
            <c:ext xmlns:c16="http://schemas.microsoft.com/office/drawing/2014/chart" uri="{C3380CC4-5D6E-409C-BE32-E72D297353CC}">
              <c16:uniqueId val="{00000002-D801-4075-B11C-73FB2B4FB3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01-4075-B11C-73FB2B4FB3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01-4075-B11C-73FB2B4FB3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21</c:v>
                </c:pt>
                <c:pt idx="3">
                  <c:v>21</c:v>
                </c:pt>
                <c:pt idx="6">
                  <c:v>21</c:v>
                </c:pt>
                <c:pt idx="9">
                  <c:v>21</c:v>
                </c:pt>
                <c:pt idx="12">
                  <c:v>21</c:v>
                </c:pt>
              </c:numCache>
            </c:numRef>
          </c:val>
          <c:extLst>
            <c:ext xmlns:c16="http://schemas.microsoft.com/office/drawing/2014/chart" uri="{C3380CC4-5D6E-409C-BE32-E72D297353CC}">
              <c16:uniqueId val="{00000005-D801-4075-B11C-73FB2B4FB3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6774</c:v>
                </c:pt>
                <c:pt idx="3">
                  <c:v>6452</c:v>
                </c:pt>
                <c:pt idx="6">
                  <c:v>6434</c:v>
                </c:pt>
                <c:pt idx="9">
                  <c:v>6594</c:v>
                </c:pt>
                <c:pt idx="12">
                  <c:v>6611</c:v>
                </c:pt>
              </c:numCache>
            </c:numRef>
          </c:val>
          <c:extLst>
            <c:ext xmlns:c16="http://schemas.microsoft.com/office/drawing/2014/chart" uri="{C3380CC4-5D6E-409C-BE32-E72D297353CC}">
              <c16:uniqueId val="{00000006-D801-4075-B11C-73FB2B4FB3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801-4075-B11C-73FB2B4FB3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18065</c:v>
                </c:pt>
                <c:pt idx="3">
                  <c:v>16067</c:v>
                </c:pt>
                <c:pt idx="6">
                  <c:v>14822</c:v>
                </c:pt>
                <c:pt idx="9">
                  <c:v>13301</c:v>
                </c:pt>
                <c:pt idx="12">
                  <c:v>13562</c:v>
                </c:pt>
              </c:numCache>
            </c:numRef>
          </c:val>
          <c:extLst>
            <c:ext xmlns:c16="http://schemas.microsoft.com/office/drawing/2014/chart" uri="{C3380CC4-5D6E-409C-BE32-E72D297353CC}">
              <c16:uniqueId val="{00000008-D801-4075-B11C-73FB2B4FB3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0</c:v>
                </c:pt>
                <c:pt idx="6">
                  <c:v>0</c:v>
                </c:pt>
                <c:pt idx="9">
                  <c:v>2727</c:v>
                </c:pt>
                <c:pt idx="12">
                  <c:v>0</c:v>
                </c:pt>
              </c:numCache>
            </c:numRef>
          </c:val>
          <c:extLst>
            <c:ext xmlns:c16="http://schemas.microsoft.com/office/drawing/2014/chart" uri="{C3380CC4-5D6E-409C-BE32-E72D297353CC}">
              <c16:uniqueId val="{00000009-D801-4075-B11C-73FB2B4FB3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62070</c:v>
                </c:pt>
                <c:pt idx="3">
                  <c:v>61639</c:v>
                </c:pt>
                <c:pt idx="6">
                  <c:v>60566</c:v>
                </c:pt>
                <c:pt idx="9">
                  <c:v>58039</c:v>
                </c:pt>
                <c:pt idx="12">
                  <c:v>58368</c:v>
                </c:pt>
              </c:numCache>
            </c:numRef>
          </c:val>
          <c:extLst>
            <c:ext xmlns:c16="http://schemas.microsoft.com/office/drawing/2014/chart" uri="{C3380CC4-5D6E-409C-BE32-E72D297353CC}">
              <c16:uniqueId val="{0000000A-D801-4075-B11C-73FB2B4FB34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18514</c:v>
                </c:pt>
                <c:pt idx="2">
                  <c:v>#N/A</c:v>
                </c:pt>
                <c:pt idx="3">
                  <c:v>#N/A</c:v>
                </c:pt>
                <c:pt idx="4">
                  <c:v>13820</c:v>
                </c:pt>
                <c:pt idx="5">
                  <c:v>#N/A</c:v>
                </c:pt>
                <c:pt idx="6">
                  <c:v>#N/A</c:v>
                </c:pt>
                <c:pt idx="7">
                  <c:v>12506</c:v>
                </c:pt>
                <c:pt idx="8">
                  <c:v>#N/A</c:v>
                </c:pt>
                <c:pt idx="9">
                  <c:v>#N/A</c:v>
                </c:pt>
                <c:pt idx="10">
                  <c:v>12301</c:v>
                </c:pt>
                <c:pt idx="11">
                  <c:v>#N/A</c:v>
                </c:pt>
                <c:pt idx="12">
                  <c:v>#N/A</c:v>
                </c:pt>
                <c:pt idx="13">
                  <c:v>11073</c:v>
                </c:pt>
                <c:pt idx="14">
                  <c:v>#N/A</c:v>
                </c:pt>
              </c:numCache>
            </c:numRef>
          </c:val>
          <c:smooth val="0"/>
          <c:extLst>
            <c:ext xmlns:c16="http://schemas.microsoft.com/office/drawing/2014/chart" uri="{C3380CC4-5D6E-409C-BE32-E72D297353CC}">
              <c16:uniqueId val="{0000000B-D801-4075-B11C-73FB2B4FB34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5647</c:v>
                </c:pt>
                <c:pt idx="1">
                  <c:v>6249</c:v>
                </c:pt>
                <c:pt idx="2">
                  <c:v>5788</c:v>
                </c:pt>
              </c:numCache>
            </c:numRef>
          </c:val>
          <c:extLst>
            <c:ext xmlns:c16="http://schemas.microsoft.com/office/drawing/2014/chart" uri="{C3380CC4-5D6E-409C-BE32-E72D297353CC}">
              <c16:uniqueId val="{00000000-9E4D-4278-8CD9-B1A57DF8E0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3186</c:v>
                </c:pt>
                <c:pt idx="1">
                  <c:v>4037</c:v>
                </c:pt>
                <c:pt idx="2">
                  <c:v>4102</c:v>
                </c:pt>
              </c:numCache>
            </c:numRef>
          </c:val>
          <c:extLst>
            <c:ext xmlns:c16="http://schemas.microsoft.com/office/drawing/2014/chart" uri="{C3380CC4-5D6E-409C-BE32-E72D297353CC}">
              <c16:uniqueId val="{00000001-9E4D-4278-8CD9-B1A57DF8E0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5033</c:v>
                </c:pt>
                <c:pt idx="1">
                  <c:v>4957</c:v>
                </c:pt>
                <c:pt idx="2">
                  <c:v>4941</c:v>
                </c:pt>
              </c:numCache>
            </c:numRef>
          </c:val>
          <c:extLst>
            <c:ext xmlns:c16="http://schemas.microsoft.com/office/drawing/2014/chart" uri="{C3380CC4-5D6E-409C-BE32-E72D297353CC}">
              <c16:uniqueId val="{00000002-9E4D-4278-8CD9-B1A57DF8E0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pitchFamily="49" charset="-128"/>
              <a:ea typeface="ＭＳ ゴシック" pitchFamily="49" charset="-128"/>
            </a:rPr>
            <a:t>　元利償還金は減少したものの、東部学校給食センター整備事業の実施に伴い、債務負担行為に基づく支出額が増加したこと等により、実質公債費比率の分子は</a:t>
          </a:r>
          <a:r>
            <a:rPr kumimoji="1" lang="en-US" altLang="ja-JP" sz="1200">
              <a:solidFill>
                <a:sysClr val="windowText" lastClr="000000"/>
              </a:solidFill>
              <a:latin typeface="ＭＳ ゴシック" pitchFamily="49" charset="-128"/>
              <a:ea typeface="ＭＳ ゴシック" pitchFamily="49" charset="-128"/>
            </a:rPr>
            <a:t>38</a:t>
          </a:r>
          <a:r>
            <a:rPr kumimoji="1" lang="ja-JP" altLang="en-US" sz="1200">
              <a:solidFill>
                <a:sysClr val="windowText" lastClr="000000"/>
              </a:solidFill>
              <a:latin typeface="ＭＳ ゴシック" pitchFamily="49" charset="-128"/>
              <a:ea typeface="ＭＳ ゴシック" pitchFamily="49" charset="-128"/>
            </a:rPr>
            <a:t>百万円増加している。</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今後については、道前クリーンセンターの改修や学校施設の長寿命化改修等の大型事業の実施に伴い借り入れた合併特例債等の地方債の償還が本格化することに加え、やすらぎ苑整備事業や小松認定こども園等の大型事業の実施に伴う地方債の借り入れを予定しており、実施方法や事業規模の精査により借入額の抑制を図るとともに、合併特例債の発行期限が令和</a:t>
          </a:r>
          <a:r>
            <a:rPr kumimoji="1" lang="en-US" altLang="ja-JP" sz="1200">
              <a:solidFill>
                <a:sysClr val="windowText" lastClr="000000"/>
              </a:solidFill>
              <a:latin typeface="ＭＳ ゴシック" pitchFamily="49" charset="-128"/>
              <a:ea typeface="ＭＳ ゴシック" pitchFamily="49" charset="-128"/>
            </a:rPr>
            <a:t>6</a:t>
          </a:r>
          <a:r>
            <a:rPr kumimoji="1" lang="ja-JP" altLang="en-US" sz="1200">
              <a:solidFill>
                <a:sysClr val="windowText" lastClr="000000"/>
              </a:solidFill>
              <a:latin typeface="ＭＳ ゴシック" pitchFamily="49" charset="-128"/>
              <a:ea typeface="ＭＳ ゴシック" pitchFamily="49" charset="-128"/>
            </a:rPr>
            <a:t>年度で終了することにより今後の財源確保についても課題となることから、事業規模の適正化と実施時期の平準化を図る必要がある。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臨時財政対策債償還費等の減少による基準財政需要額算入見込額の減少（約</a:t>
          </a:r>
          <a:r>
            <a:rPr kumimoji="1" lang="en-US" altLang="ja-JP" sz="1400">
              <a:latin typeface="ＭＳ ゴシック" pitchFamily="49" charset="-128"/>
              <a:ea typeface="ＭＳ ゴシック" pitchFamily="49" charset="-128"/>
            </a:rPr>
            <a:t>623</a:t>
          </a:r>
          <a:r>
            <a:rPr kumimoji="1" lang="ja-JP" altLang="en-US" sz="1400">
              <a:latin typeface="ＭＳ ゴシック" pitchFamily="49" charset="-128"/>
              <a:ea typeface="ＭＳ ゴシック" pitchFamily="49" charset="-128"/>
            </a:rPr>
            <a:t>百万円減）や、東部学校給食センター整備事業等の大型事業実施による地方債全体の現在高の増加（約</a:t>
          </a:r>
          <a:r>
            <a:rPr kumimoji="1" lang="en-US" altLang="ja-JP" sz="1400">
              <a:latin typeface="ＭＳ ゴシック" pitchFamily="49" charset="-128"/>
              <a:ea typeface="ＭＳ ゴシック" pitchFamily="49" charset="-128"/>
            </a:rPr>
            <a:t>329</a:t>
          </a:r>
          <a:r>
            <a:rPr kumimoji="1" lang="ja-JP" altLang="en-US" sz="1400">
              <a:latin typeface="ＭＳ ゴシック" pitchFamily="49" charset="-128"/>
              <a:ea typeface="ＭＳ ゴシック" pitchFamily="49" charset="-128"/>
            </a:rPr>
            <a:t>百万円増）があるものの、東部学校給食センター整備事業の実施に伴い債務負担行為に基づく支出予定額が皆減したことで、将来負担比率の分子は前年度比で約</a:t>
          </a:r>
          <a:r>
            <a:rPr kumimoji="1" lang="en-US" altLang="ja-JP" sz="1400">
              <a:latin typeface="ＭＳ ゴシック" pitchFamily="49" charset="-128"/>
              <a:ea typeface="ＭＳ ゴシック" pitchFamily="49" charset="-128"/>
            </a:rPr>
            <a:t>1,228</a:t>
          </a:r>
          <a:r>
            <a:rPr kumimoji="1" lang="ja-JP" altLang="en-US" sz="1400">
              <a:latin typeface="ＭＳ ゴシック" pitchFamily="49" charset="-128"/>
              <a:ea typeface="ＭＳ ゴシック" pitchFamily="49" charset="-128"/>
            </a:rPr>
            <a:t>百万円減少している。今後、</a:t>
          </a:r>
          <a:r>
            <a:rPr kumimoji="1" lang="ja-JP" altLang="en-US" sz="1400">
              <a:solidFill>
                <a:sysClr val="windowText" lastClr="000000"/>
              </a:solidFill>
              <a:latin typeface="ＭＳ ゴシック" pitchFamily="49" charset="-128"/>
              <a:ea typeface="ＭＳ ゴシック" pitchFamily="49" charset="-128"/>
            </a:rPr>
            <a:t>やすらぎ苑整備事業や小松認定こども園整備事業等の大型事業</a:t>
          </a:r>
          <a:r>
            <a:rPr kumimoji="1" lang="ja-JP" altLang="en-US" sz="1400">
              <a:latin typeface="ＭＳ ゴシック" pitchFamily="49" charset="-128"/>
              <a:ea typeface="ＭＳ ゴシック" pitchFamily="49" charset="-128"/>
            </a:rPr>
            <a:t>の実施に伴う地方債の借り入れが見込まれていることから、実施方法や事業規模の精査により、借入額の抑制を図る必要がある。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愛媛県西条市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つを合わせた基金残高は約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のうち、公共施設再編整備基金、福祉基金等は、それぞれ事業実施に伴い基金を取り崩したことから基金残高は減少している。また、港湾施設整備基金については、港湾上屋事業特別会計で管理していた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年度末の特別会計廃止後、基金の管理会計を一般会計へ移行したため、基金残高が増となったが、基金全体では約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百万円の減少となった。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年度においては、減債基金等の積み立てを行ったものの、財政調整基金等の取り崩しによりに、基金全体としての残高は減少した。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道前クリーンセンターの改修や学校施設の長寿命化改修等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に伴い借り入れた合併特例債等の償還が本格化し、公債費の増加が見込まれることから、減債基金を活用し公債費負担の抑制を図っていくほか、公共施設の再編整備や除却等の経費には令和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年度に造成した公共施設再編整備基金を有効に活用し、安定的な財政運営に努める。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・合併振興基金：本市における市民の連帯の強化及び地域振興に要する経費。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・公共施設再編整備基金：公共施設等の再編整備、除却等に要する経費。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・福祉基金：高齢者等の社会参加の促進及び、保健福祉の増進を図る事業に要する経費。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・港湾施設整備基金：東予港における港湾施設の新設及び改修に要する経費。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・水産資源育成基金：東部臨海土地造成事業に伴う水産資源育成事業に要する経費。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・合併振興基金：利子の積み立てによる増加。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・公共施設再編整備基金：公共施設の再編整備、除却等の実施による減少。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・福祉基金：シルバーカー購入費補助金、タクシー利用助成などの社会福祉基金事業実施による減少。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・港湾施設整備基金：基金管理会計を港湾上屋事業特別会計（令和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年度末で廃止）から一般会計へ移行したことによる増加。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・水産資源育成基金：ひうち地域で放流するクルマエビ等種苗購入費等による減少。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カ年で積立限度額の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今後は、積立の財源として借り入れた合併特例債の償還が完了した額に限り、活用が可能とされていることから、市民の連帯の強化及び地域振興に要する経費に充当していく見込み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・公共施設再編整備基金：公共施設の適正配置と有効活用に向けた取り組みを進めるため、公共施設の再編整備、除却等に要する経費に充当していく見込みとなっている。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・福祉基金：福祉基金事業の財源とするため毎年度取り崩し予定となっている。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・港湾施設整備基金：東予港における港湾施設の新設及び改修に要する経費に充当していく見込みとなっている。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・水産資源育成基金：ひうち地域で実施する漁業振興対策事業の財源とするため毎年度取り崩し予定となっている。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条に基づく積立等により約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百万円を積立てたものの、一般会計の財源不足に対応するため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不足への備えや、災害等により生じる予期せぬ支出・減収に充てるための財源ともなることから、一定額の確保が必要である。健全な財政運営に向けた歳入・歳出両面による取組の推進を行うことで、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百万円を取り崩したものの、合併特例債等の償還が本格化することから、今後の公債費の増加に備え約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今後の公債費負担増加の抑制を図るため、毎年度増加分の一定額を取り崩しにより対応するほか、安定的な財政運営を図るため、可能な範囲で積み立ても検討していきたい。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103,413
101,406
510.04
59,713,777
56,027,250
3,561,076
30,108,263
58,367,801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交付税の算定における国の財政措置として臨時財政対策債償還基金費等の追加算定が行われたこと等により基準財政需要額が増加したものの、固定資産税等の増により基準財政収入額が増加したことから、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現状、全国及び愛媛県の平均より良い状況ではあるものの、類似団体平均より悪い状況にあり、今後、人口減少により税収等の大幅な増加は見込みにくいことから、歳入水準に見合った歳出構造への転換に向けた歳出改革を継続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78015</xdr:rowOff>
    </xdr:from>
    <xdr:to>
      <xdr:col>23</xdr:col>
      <xdr:colOff>133350</xdr:colOff>
      <xdr:row>43</xdr:row>
      <xdr:rowOff>112485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4503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112485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4503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78015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4331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60778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8142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27215</xdr:rowOff>
    </xdr:from>
    <xdr:to>
      <xdr:col>23</xdr:col>
      <xdr:colOff>184150</xdr:colOff>
      <xdr:row>43</xdr:row>
      <xdr:rowOff>128815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170742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7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70049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9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歳入では、固定資産税の増加等により経常一般財源が増加したものの、歳出では、人件費や物件費の増加等により経常経費充当一般財源が増加したことから、経常収支比率は前年度から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人件費、扶助費、公債費からなる義務的経費や、老朽化する施設の維持補修費の増加が見込まれることから、公共施設マネジメントの推進や使用料・手数料の見直しによる受益者負担の適正化による財政構造の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119380</xdr:rowOff>
    </xdr:from>
    <xdr:to>
      <xdr:col>23</xdr:col>
      <xdr:colOff>133350</xdr:colOff>
      <xdr:row>62</xdr:row>
      <xdr:rowOff>84667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57783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100754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57783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68156</xdr:rowOff>
    </xdr:from>
    <xdr:to>
      <xdr:col>15</xdr:col>
      <xdr:colOff>82550</xdr:colOff>
      <xdr:row>62</xdr:row>
      <xdr:rowOff>100754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83706"/>
          <a:ext cx="889000" cy="54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68156</xdr:rowOff>
    </xdr:from>
    <xdr:to>
      <xdr:col>11</xdr:col>
      <xdr:colOff>31750</xdr:colOff>
      <xdr:row>62</xdr:row>
      <xdr:rowOff>140970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83706"/>
          <a:ext cx="889000" cy="58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74523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33867</xdr:rowOff>
    </xdr:from>
    <xdr:to>
      <xdr:col>23</xdr:col>
      <xdr:colOff>184150</xdr:colOff>
      <xdr:row>62</xdr:row>
      <xdr:rowOff>135467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50394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68580</xdr:rowOff>
    </xdr:from>
    <xdr:to>
      <xdr:col>19</xdr:col>
      <xdr:colOff>184150</xdr:colOff>
      <xdr:row>61</xdr:row>
      <xdr:rowOff>170180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8907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17356</xdr:rowOff>
    </xdr:from>
    <xdr:to>
      <xdr:col>11</xdr:col>
      <xdr:colOff>82550</xdr:colOff>
      <xdr:row>59</xdr:row>
      <xdr:rowOff>118956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129133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会計年度任用職員への勤勉手当の支給開始等による人件費の増加や自治体業務システム標準化対応による物件費の増加等により、前年度と比較し人口一人当たりの決算額が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10,159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円増加した。全国、愛媛県平均より良い状況となっているものの、類似団体平均よりは悪い状況となっている。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今後も、引き続き適切な定員管理に努めるとともに、公共施設の適正配置、有効活用、事務事業の見直し等により経費削減に努めていく必要がある。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57679</xdr:rowOff>
    </xdr:from>
    <xdr:to>
      <xdr:col>23</xdr:col>
      <xdr:colOff>133350</xdr:colOff>
      <xdr:row>85</xdr:row>
      <xdr:rowOff>61326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459479"/>
          <a:ext cx="838200" cy="17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57679</xdr:rowOff>
    </xdr:from>
    <xdr:to>
      <xdr:col>19</xdr:col>
      <xdr:colOff>133350</xdr:colOff>
      <xdr:row>85</xdr:row>
      <xdr:rowOff>5380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4459479"/>
          <a:ext cx="889000" cy="1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108231</xdr:rowOff>
    </xdr:from>
    <xdr:to>
      <xdr:col>15</xdr:col>
      <xdr:colOff>82550</xdr:colOff>
      <xdr:row>85</xdr:row>
      <xdr:rowOff>5380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510031"/>
          <a:ext cx="889000" cy="6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115150</xdr:rowOff>
    </xdr:from>
    <xdr:to>
      <xdr:col>11</xdr:col>
      <xdr:colOff>31750</xdr:colOff>
      <xdr:row>84</xdr:row>
      <xdr:rowOff>108231</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345500"/>
          <a:ext cx="889000" cy="1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170969</xdr:rowOff>
    </xdr:from>
    <xdr:to>
      <xdr:col>7</xdr:col>
      <xdr:colOff>31750</xdr:colOff>
      <xdr:row>84</xdr:row>
      <xdr:rowOff>101119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4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85896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48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10526</xdr:rowOff>
    </xdr:from>
    <xdr:to>
      <xdr:col>23</xdr:col>
      <xdr:colOff>184150</xdr:colOff>
      <xdr:row>85</xdr:row>
      <xdr:rowOff>112126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5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154053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55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6879</xdr:rowOff>
    </xdr:from>
    <xdr:to>
      <xdr:col>19</xdr:col>
      <xdr:colOff>184150</xdr:colOff>
      <xdr:row>84</xdr:row>
      <xdr:rowOff>108479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40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93256</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495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126030</xdr:rowOff>
    </xdr:from>
    <xdr:to>
      <xdr:col>15</xdr:col>
      <xdr:colOff>133350</xdr:colOff>
      <xdr:row>85</xdr:row>
      <xdr:rowOff>56180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5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40957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61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57431</xdr:rowOff>
    </xdr:from>
    <xdr:to>
      <xdr:col>11</xdr:col>
      <xdr:colOff>82550</xdr:colOff>
      <xdr:row>84</xdr:row>
      <xdr:rowOff>159031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45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143808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545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64350</xdr:rowOff>
    </xdr:from>
    <xdr:to>
      <xdr:col>7</xdr:col>
      <xdr:colOff>31750</xdr:colOff>
      <xdr:row>83</xdr:row>
      <xdr:rowOff>165950</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29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4677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6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給与の適正管理により、類似団体の中では最低水準にあるため、引き続き適正管理に努める。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53975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38811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165100</xdr:rowOff>
    </xdr:from>
    <xdr:to>
      <xdr:col>77</xdr:col>
      <xdr:colOff>44450</xdr:colOff>
      <xdr:row>80</xdr:row>
      <xdr:rowOff>165100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388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80</xdr:row>
      <xdr:rowOff>165100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388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81</xdr:row>
      <xdr:rowOff>114300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38811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3175</xdr:rowOff>
    </xdr:from>
    <xdr:to>
      <xdr:col>81</xdr:col>
      <xdr:colOff>95250</xdr:colOff>
      <xdr:row>81</xdr:row>
      <xdr:rowOff>104775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95902</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1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114300</xdr:rowOff>
    </xdr:from>
    <xdr:to>
      <xdr:col>77</xdr:col>
      <xdr:colOff>95250</xdr:colOff>
      <xdr:row>81</xdr:row>
      <xdr:rowOff>44450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54627</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59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114300</xdr:rowOff>
    </xdr:from>
    <xdr:to>
      <xdr:col>73</xdr:col>
      <xdr:colOff>44450</xdr:colOff>
      <xdr:row>81</xdr:row>
      <xdr:rowOff>44450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54627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114300</xdr:rowOff>
    </xdr:from>
    <xdr:to>
      <xdr:col>68</xdr:col>
      <xdr:colOff>203200</xdr:colOff>
      <xdr:row>81</xdr:row>
      <xdr:rowOff>44450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54627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63500</xdr:rowOff>
    </xdr:from>
    <xdr:to>
      <xdr:col>64</xdr:col>
      <xdr:colOff>152400</xdr:colOff>
      <xdr:row>81</xdr:row>
      <xdr:rowOff>165100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日に総合支所の機能を見直し、組織のスリム化を図ったものの、依然として類似団体内平均値を上回っている。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今後とも本市の現状や地域特性を考慮しながら、組織機構、職員配置の再編・見直しを進め、簡素で効率的な執行体制の実現と適切な定員管理に努める。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94524</xdr:rowOff>
    </xdr:from>
    <xdr:to>
      <xdr:col>81</xdr:col>
      <xdr:colOff>44450</xdr:colOff>
      <xdr:row>64</xdr:row>
      <xdr:rowOff>108313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067324"/>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94524</xdr:rowOff>
    </xdr:from>
    <xdr:to>
      <xdr:col>77</xdr:col>
      <xdr:colOff>44450</xdr:colOff>
      <xdr:row>64</xdr:row>
      <xdr:rowOff>115207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106732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22696</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9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101419</xdr:rowOff>
    </xdr:from>
    <xdr:to>
      <xdr:col>72</xdr:col>
      <xdr:colOff>203200</xdr:colOff>
      <xdr:row>64</xdr:row>
      <xdr:rowOff>115207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07421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163121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70394</xdr:rowOff>
    </xdr:from>
    <xdr:to>
      <xdr:col>68</xdr:col>
      <xdr:colOff>152400</xdr:colOff>
      <xdr:row>64</xdr:row>
      <xdr:rowOff>101419</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0431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152780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7438</xdr:rowOff>
    </xdr:from>
    <xdr:to>
      <xdr:col>64</xdr:col>
      <xdr:colOff>152400</xdr:colOff>
      <xdr:row>62</xdr:row>
      <xdr:rowOff>109038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119215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57513</xdr:rowOff>
    </xdr:from>
    <xdr:to>
      <xdr:col>81</xdr:col>
      <xdr:colOff>95250</xdr:colOff>
      <xdr:row>64</xdr:row>
      <xdr:rowOff>159113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03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29590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002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43724</xdr:rowOff>
    </xdr:from>
    <xdr:to>
      <xdr:col>77</xdr:col>
      <xdr:colOff>95250</xdr:colOff>
      <xdr:row>64</xdr:row>
      <xdr:rowOff>145324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130101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10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64407</xdr:rowOff>
    </xdr:from>
    <xdr:to>
      <xdr:col>73</xdr:col>
      <xdr:colOff>44450</xdr:colOff>
      <xdr:row>64</xdr:row>
      <xdr:rowOff>166007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03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150784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12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50619</xdr:rowOff>
    </xdr:from>
    <xdr:to>
      <xdr:col>68</xdr:col>
      <xdr:colOff>203200</xdr:colOff>
      <xdr:row>64</xdr:row>
      <xdr:rowOff>152219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0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136996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109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19594</xdr:rowOff>
    </xdr:from>
    <xdr:to>
      <xdr:col>64</xdr:col>
      <xdr:colOff>152400</xdr:colOff>
      <xdr:row>64</xdr:row>
      <xdr:rowOff>121194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105971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07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固定資産税等の増加により算定上の分母となる標準財政規模が増加したものの、東部学校給食センター整備事業の実施に伴い算定上の分子となる公債費に準ずる債務負担行為に基づく支出額が増加したことによ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現状、全国、愛媛県、類似団体平均のいずれの数値よりも悪い状況にあり、今後は、近年の道前クリーンセンターの改修や学校施設の長寿命化改修等の大型事業の実施に伴い借り入れた合併特例債等の地方債の償還が本格化することによる公債費の増加が見込まれていることから、実施方法や事業規模の精査等により借入額の抑制に努め、公債費負担の軽減を図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170039</xdr:rowOff>
    </xdr:from>
    <xdr:to>
      <xdr:col>81</xdr:col>
      <xdr:colOff>44450</xdr:colOff>
      <xdr:row>42</xdr:row>
      <xdr:rowOff>52211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1994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170338</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685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103011</xdr:rowOff>
    </xdr:from>
    <xdr:to>
      <xdr:col>77</xdr:col>
      <xdr:colOff>44450</xdr:colOff>
      <xdr:row>41</xdr:row>
      <xdr:rowOff>170039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1324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22578</xdr:rowOff>
    </xdr:from>
    <xdr:to>
      <xdr:col>72</xdr:col>
      <xdr:colOff>203200</xdr:colOff>
      <xdr:row>41</xdr:row>
      <xdr:rowOff>103011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0520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80732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22578</xdr:rowOff>
    </xdr:from>
    <xdr:to>
      <xdr:col>68</xdr:col>
      <xdr:colOff>152400</xdr:colOff>
      <xdr:row>41</xdr:row>
      <xdr:rowOff>22578</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052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1411</xdr:rowOff>
    </xdr:from>
    <xdr:to>
      <xdr:col>81</xdr:col>
      <xdr:colOff>95250</xdr:colOff>
      <xdr:row>42</xdr:row>
      <xdr:rowOff>103011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144938</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119239</xdr:rowOff>
    </xdr:from>
    <xdr:to>
      <xdr:col>77</xdr:col>
      <xdr:colOff>95250</xdr:colOff>
      <xdr:row>42</xdr:row>
      <xdr:rowOff>49389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34166</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52211</xdr:rowOff>
    </xdr:from>
    <xdr:to>
      <xdr:col>73</xdr:col>
      <xdr:colOff>44450</xdr:colOff>
      <xdr:row>41</xdr:row>
      <xdr:rowOff>153811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143228</xdr:rowOff>
    </xdr:from>
    <xdr:to>
      <xdr:col>68</xdr:col>
      <xdr:colOff>203200</xdr:colOff>
      <xdr:row>41</xdr:row>
      <xdr:rowOff>73378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臨時財政対策債償還費等が減少し、基準財政需要額算入見込額が減少したものの、東部学校給食センター整備事業の実施に伴う債務負担行為による支出予定額の減少等により、算定上の分子となる将来負担額が減少し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ポイント改善している。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しかし、全国、愛媛県、類似団体平均のいずれの数値よりも悪い状況にあり、今後も大型事業の実施に伴う、地方債の借り入れが見込まれることから、実施方法や事業規模の精査により経費削減に努め借入額の抑制を図るとともに、合併特例債の発行期限が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年度で終了となることから、これらの財源確保についても課題となる。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35137</xdr:rowOff>
    </xdr:from>
    <xdr:to>
      <xdr:col>81</xdr:col>
      <xdr:colOff>44450</xdr:colOff>
      <xdr:row>17</xdr:row>
      <xdr:rowOff>123613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94978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123613</xdr:rowOff>
    </xdr:from>
    <xdr:to>
      <xdr:col>77</xdr:col>
      <xdr:colOff>44450</xdr:colOff>
      <xdr:row>17</xdr:row>
      <xdr:rowOff>145062</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3038263"/>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145062</xdr:rowOff>
    </xdr:from>
    <xdr:to>
      <xdr:col>72</xdr:col>
      <xdr:colOff>203200</xdr:colOff>
      <xdr:row>18</xdr:row>
      <xdr:rowOff>23213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3059712"/>
          <a:ext cx="889000" cy="4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23213</xdr:rowOff>
    </xdr:from>
    <xdr:to>
      <xdr:col>68</xdr:col>
      <xdr:colOff>152400</xdr:colOff>
      <xdr:row>19</xdr:row>
      <xdr:rowOff>164112</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3109313"/>
          <a:ext cx="889000" cy="31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145979</xdr:rowOff>
    </xdr:from>
    <xdr:to>
      <xdr:col>68</xdr:col>
      <xdr:colOff>203200</xdr:colOff>
      <xdr:row>14</xdr:row>
      <xdr:rowOff>76129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33937</xdr:rowOff>
    </xdr:from>
    <xdr:to>
      <xdr:col>64</xdr:col>
      <xdr:colOff>152400</xdr:colOff>
      <xdr:row>17</xdr:row>
      <xdr:rowOff>135537</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94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145714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71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155787</xdr:rowOff>
    </xdr:from>
    <xdr:to>
      <xdr:col>81</xdr:col>
      <xdr:colOff>95250</xdr:colOff>
      <xdr:row>17</xdr:row>
      <xdr:rowOff>85937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8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127864</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87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72813</xdr:rowOff>
    </xdr:from>
    <xdr:to>
      <xdr:col>77</xdr:col>
      <xdr:colOff>95250</xdr:colOff>
      <xdr:row>18</xdr:row>
      <xdr:rowOff>2963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159190</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307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94262</xdr:rowOff>
    </xdr:from>
    <xdr:to>
      <xdr:col>73</xdr:col>
      <xdr:colOff>44450</xdr:colOff>
      <xdr:row>18</xdr:row>
      <xdr:rowOff>24412</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300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9189</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309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143863</xdr:rowOff>
    </xdr:from>
    <xdr:to>
      <xdr:col>68</xdr:col>
      <xdr:colOff>203200</xdr:colOff>
      <xdr:row>18</xdr:row>
      <xdr:rowOff>74013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305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58790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314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113312</xdr:rowOff>
    </xdr:from>
    <xdr:to>
      <xdr:col>64</xdr:col>
      <xdr:colOff>152400</xdr:colOff>
      <xdr:row>20</xdr:row>
      <xdr:rowOff>43462</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337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28239</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345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103,413
101,406
510.04
59,713,777
56,027,250
3,561,076
30,108,263
58,367,801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人事院勧告に基づく給与改定や会計年度任用職員への勤勉手当の支給開始等により経常経費充当一般財源が増加したため、前年度より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悪化した。全国、愛媛県、類似団体平均のいずれの数値よりも悪い状況にある。今後は、公共施設マネジメントによる公共施設の適正配置等により、人件費関係経費全体について削減を推し進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63500</xdr:rowOff>
    </xdr:from>
    <xdr:to>
      <xdr:col>24</xdr:col>
      <xdr:colOff>25400</xdr:colOff>
      <xdr:row>39</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78600"/>
          <a:ext cx="8382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63500</xdr:rowOff>
    </xdr:from>
    <xdr:to>
      <xdr:col>19</xdr:col>
      <xdr:colOff>187325</xdr:colOff>
      <xdr:row>39</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8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41927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38100</xdr:rowOff>
    </xdr:from>
    <xdr:to>
      <xdr:col>15</xdr:col>
      <xdr:colOff>98425</xdr:colOff>
      <xdr:row>39</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532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38100</xdr:rowOff>
    </xdr:from>
    <xdr:to>
      <xdr:col>11</xdr:col>
      <xdr:colOff>9525</xdr:colOff>
      <xdr:row>40</xdr:row>
      <xdr:rowOff>114300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532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12700</xdr:rowOff>
    </xdr:from>
    <xdr:to>
      <xdr:col>20</xdr:col>
      <xdr:colOff>38100</xdr:colOff>
      <xdr:row>38</xdr:row>
      <xdr:rowOff>114300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99077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1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152400</xdr:rowOff>
    </xdr:from>
    <xdr:to>
      <xdr:col>15</xdr:col>
      <xdr:colOff>149225</xdr:colOff>
      <xdr:row>39</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158750</xdr:rowOff>
    </xdr:from>
    <xdr:to>
      <xdr:col>11</xdr:col>
      <xdr:colOff>60325</xdr:colOff>
      <xdr:row>38</xdr:row>
      <xdr:rowOff>88900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63500</xdr:rowOff>
    </xdr:from>
    <xdr:to>
      <xdr:col>6</xdr:col>
      <xdr:colOff>171450</xdr:colOff>
      <xdr:row>40</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149877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人件費上昇や物価高騰の影響で公共施設の維持管理に係る委託料をはじめ各種委託料等が増加したことにより、経常経費充当一般財源が増加したため、前年度より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悪化している。全国、愛媛県、類似団体平均より良い状況となっている。今後も民間の賃上げや物価上昇による各種経費の増加が見込まれることから、公共施設マネジメントによる施設の適正配置・有効活用や事務事業の必要性・効率化を精査し、コスト削減を図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88900</xdr:rowOff>
    </xdr:from>
    <xdr:to>
      <xdr:col>82</xdr:col>
      <xdr:colOff>107950</xdr:colOff>
      <xdr:row>14</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892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15</xdr:row>
      <xdr:rowOff>6350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892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73677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25400</xdr:rowOff>
    </xdr:from>
    <xdr:to>
      <xdr:col>73</xdr:col>
      <xdr:colOff>180975</xdr:colOff>
      <xdr:row>15</xdr:row>
      <xdr:rowOff>6350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25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35577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25400</xdr:rowOff>
    </xdr:from>
    <xdr:to>
      <xdr:col>69</xdr:col>
      <xdr:colOff>92075</xdr:colOff>
      <xdr:row>14</xdr:row>
      <xdr:rowOff>114300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25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101600</xdr:rowOff>
    </xdr:from>
    <xdr:to>
      <xdr:col>65</xdr:col>
      <xdr:colOff>53975</xdr:colOff>
      <xdr:row>15</xdr:row>
      <xdr:rowOff>31750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50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101600</xdr:rowOff>
    </xdr:from>
    <xdr:to>
      <xdr:col>82</xdr:col>
      <xdr:colOff>158750</xdr:colOff>
      <xdr:row>15</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127000</xdr:rowOff>
    </xdr:from>
    <xdr:to>
      <xdr:col>74</xdr:col>
      <xdr:colOff>31750</xdr:colOff>
      <xdr:row>15</xdr:row>
      <xdr:rowOff>57150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146050</xdr:rowOff>
    </xdr:from>
    <xdr:to>
      <xdr:col>69</xdr:col>
      <xdr:colOff>142875</xdr:colOff>
      <xdr:row>14</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63500</xdr:rowOff>
    </xdr:from>
    <xdr:to>
      <xdr:col>65</xdr:col>
      <xdr:colOff>53975</xdr:colOff>
      <xdr:row>14</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介護給付費・訓練等給付費等の増加により経常経費充当一般財源が増加したものの、</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固定資産税等が増加したことにより経常一般財源が増加したため</a:t>
          </a:r>
          <a:r>
            <a:rPr kumimoji="1" lang="ja-JP" altLang="en-US" sz="1200">
              <a:latin typeface="ＭＳ Ｐゴシック" panose="020B0600070205080204" pitchFamily="50" charset="-128"/>
              <a:ea typeface="ＭＳ Ｐゴシック" panose="020B0600070205080204" pitchFamily="50" charset="-128"/>
            </a:rPr>
            <a:t>、扶助費は前年度と同率となっている。全国平均より良い状況ではあるが、愛媛県及び類似団体平均と比較すると悪い状況である。今後も、社会保障経費の充実や子ども子育て支援制度の拡充により、扶助費の増加が見込まれることから、事業効果やサービス水準を検討し、適正化を図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58</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384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45357</xdr:rowOff>
    </xdr:from>
    <xdr:to>
      <xdr:col>19</xdr:col>
      <xdr:colOff>187325</xdr:colOff>
      <xdr:row>58</xdr:row>
      <xdr:rowOff>94343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894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86178</xdr:rowOff>
    </xdr:from>
    <xdr:to>
      <xdr:col>15</xdr:col>
      <xdr:colOff>98425</xdr:colOff>
      <xdr:row>58</xdr:row>
      <xdr:rowOff>45357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588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86178</xdr:rowOff>
    </xdr:from>
    <xdr:to>
      <xdr:col>11</xdr:col>
      <xdr:colOff>9525</xdr:colOff>
      <xdr:row>57</xdr:row>
      <xdr:rowOff>151493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588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84365</xdr:rowOff>
    </xdr:from>
    <xdr:to>
      <xdr:col>6</xdr:col>
      <xdr:colOff>171450</xdr:colOff>
      <xdr:row>60</xdr:row>
      <xdr:rowOff>14515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170742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43543</xdr:rowOff>
    </xdr:from>
    <xdr:to>
      <xdr:col>20</xdr:col>
      <xdr:colOff>38100</xdr:colOff>
      <xdr:row>58</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129920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166007</xdr:rowOff>
    </xdr:from>
    <xdr:to>
      <xdr:col>15</xdr:col>
      <xdr:colOff>149225</xdr:colOff>
      <xdr:row>58</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35378</xdr:rowOff>
    </xdr:from>
    <xdr:to>
      <xdr:col>11</xdr:col>
      <xdr:colOff>60325</xdr:colOff>
      <xdr:row>57</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後期高齢者療養給付費負担金等の増加により経常経費充当一般財源が増加したものの、固定資産税等が増加したことにより経常一般財源が増加したため、前年度より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ポイント改善している。全国、愛媛県、類似団体平均より悪い状況となっており、公共施設マネジメントによる施設の適正配置や長期的視点に立った施設の修繕・更新等により維持補修費の抑制に努める。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19050</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134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19050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58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58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地方バス路線運行対策事業費補助金	等が減少したものの、公共下水道事業会計に対する負担金等が増加したことにより経常経費充当一般財源が増加したため、</a:t>
          </a:r>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全国、愛媛県、類似団体平均と比較すると良い状況で推移していることから、引き続き、事業の必要性を精査し、事業の廃止、縮小、統合や補助率の見直し等、効率的な運用に努める。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5842</xdr:rowOff>
    </xdr:from>
    <xdr:to>
      <xdr:col>82</xdr:col>
      <xdr:colOff>107950</xdr:colOff>
      <xdr:row>33</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6636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5842</xdr:rowOff>
    </xdr:from>
    <xdr:to>
      <xdr:col>78</xdr:col>
      <xdr:colOff>69850</xdr:colOff>
      <xdr:row>33</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6636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122428</xdr:rowOff>
    </xdr:from>
    <xdr:to>
      <xdr:col>73</xdr:col>
      <xdr:colOff>180975</xdr:colOff>
      <xdr:row>33</xdr:row>
      <xdr:rowOff>5842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6088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122428</xdr:rowOff>
    </xdr:from>
    <xdr:to>
      <xdr:col>69</xdr:col>
      <xdr:colOff>92075</xdr:colOff>
      <xdr:row>33</xdr:row>
      <xdr:rowOff>88138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60882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144780</xdr:rowOff>
    </xdr:from>
    <xdr:to>
      <xdr:col>82</xdr:col>
      <xdr:colOff>158750</xdr:colOff>
      <xdr:row>33</xdr:row>
      <xdr:rowOff>74930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53357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126492</xdr:rowOff>
    </xdr:from>
    <xdr:to>
      <xdr:col>78</xdr:col>
      <xdr:colOff>120650</xdr:colOff>
      <xdr:row>33</xdr:row>
      <xdr:rowOff>56642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66819</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38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126492</xdr:rowOff>
    </xdr:from>
    <xdr:to>
      <xdr:col>74</xdr:col>
      <xdr:colOff>31750</xdr:colOff>
      <xdr:row>33</xdr:row>
      <xdr:rowOff>56642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61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66819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38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71628</xdr:rowOff>
    </xdr:from>
    <xdr:to>
      <xdr:col>69</xdr:col>
      <xdr:colOff>142875</xdr:colOff>
      <xdr:row>33</xdr:row>
      <xdr:rowOff>1778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55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11955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32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37338</xdr:rowOff>
    </xdr:from>
    <xdr:to>
      <xdr:col>65</xdr:col>
      <xdr:colOff>53975</xdr:colOff>
      <xdr:row>33</xdr:row>
      <xdr:rowOff>138938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9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149115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6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公債費が減少したことに加え、固定資産税等が増加したことにより経常一般財源が増加したため、前年度より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改善している。愛媛県平均と同値となったが、全国及び類似団体平均と比較すると悪い状況である。今後、近年の道前クリーンセンターの改修や学校施設の長寿命化改修等の大型事業の実施に伴い借り入れた合併特例債等の地方債の償還が本格化することに加え、</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やすらぎ苑整備事業や小松認定こども園整備事業等の大型事業</a:t>
          </a:r>
          <a:r>
            <a:rPr kumimoji="1" lang="ja-JP" altLang="en-US" sz="1100">
              <a:latin typeface="ＭＳ Ｐゴシック" panose="020B0600070205080204" pitchFamily="50" charset="-128"/>
              <a:ea typeface="ＭＳ Ｐゴシック" panose="020B0600070205080204" pitchFamily="50" charset="-128"/>
            </a:rPr>
            <a:t>の実施による借り入れが予定されていることから、実施方法や事業規模の精査等により地方債発行額の抑制に努める。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153126</xdr:rowOff>
    </xdr:from>
    <xdr:to>
      <xdr:col>24</xdr:col>
      <xdr:colOff>25400</xdr:colOff>
      <xdr:row>79</xdr:row>
      <xdr:rowOff>20864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52622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140079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0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20864</xdr:rowOff>
    </xdr:from>
    <xdr:to>
      <xdr:col>19</xdr:col>
      <xdr:colOff>187325</xdr:colOff>
      <xdr:row>79</xdr:row>
      <xdr:rowOff>53521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5654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116132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14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74749</xdr:rowOff>
    </xdr:from>
    <xdr:to>
      <xdr:col>15</xdr:col>
      <xdr:colOff>98425</xdr:colOff>
      <xdr:row>79</xdr:row>
      <xdr:rowOff>53521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447849"/>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129195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5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74749</xdr:rowOff>
    </xdr:from>
    <xdr:to>
      <xdr:col>11</xdr:col>
      <xdr:colOff>9525</xdr:colOff>
      <xdr:row>78</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478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102326</xdr:rowOff>
    </xdr:from>
    <xdr:to>
      <xdr:col>24</xdr:col>
      <xdr:colOff>76200</xdr:colOff>
      <xdr:row>79</xdr:row>
      <xdr:rowOff>32476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74403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44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141514</xdr:rowOff>
    </xdr:from>
    <xdr:to>
      <xdr:col>20</xdr:col>
      <xdr:colOff>38100</xdr:colOff>
      <xdr:row>79</xdr:row>
      <xdr:rowOff>71664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56441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6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2721</xdr:rowOff>
    </xdr:from>
    <xdr:to>
      <xdr:col>15</xdr:col>
      <xdr:colOff>149225</xdr:colOff>
      <xdr:row>79</xdr:row>
      <xdr:rowOff>104321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89098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23949</xdr:rowOff>
    </xdr:from>
    <xdr:to>
      <xdr:col>11</xdr:col>
      <xdr:colOff>60325</xdr:colOff>
      <xdr:row>78</xdr:row>
      <xdr:rowOff>125549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110326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8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固定資産税等が増加したことにより経常一般財源が増加したものの、人件費や物件費の増加により経常経費充当一般財源が増加したため、前年度から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悪化している。全国、愛媛県、類似団体平均より良い状況となっている。今後も、公共施設マネジメントによる施設の適正配置や長期的視点に立った施設の修繕・更新等により、事業費全般の抑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80</xdr:row>
      <xdr:rowOff>41275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22860"/>
          <a:ext cx="0" cy="103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29845</xdr:rowOff>
    </xdr:from>
    <xdr:to>
      <xdr:col>82</xdr:col>
      <xdr:colOff>107950</xdr:colOff>
      <xdr:row>74</xdr:row>
      <xdr:rowOff>161290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717145"/>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71138</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29845</xdr:rowOff>
    </xdr:from>
    <xdr:to>
      <xdr:col>78</xdr:col>
      <xdr:colOff>69850</xdr:colOff>
      <xdr:row>74</xdr:row>
      <xdr:rowOff>109855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7171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167639</xdr:rowOff>
    </xdr:from>
    <xdr:to>
      <xdr:col>78</xdr:col>
      <xdr:colOff>120650</xdr:colOff>
      <xdr:row>76</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82566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12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24130</xdr:rowOff>
    </xdr:from>
    <xdr:to>
      <xdr:col>73</xdr:col>
      <xdr:colOff>180975</xdr:colOff>
      <xdr:row>74</xdr:row>
      <xdr:rowOff>109855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53998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81915</xdr:rowOff>
    </xdr:from>
    <xdr:to>
      <xdr:col>74</xdr:col>
      <xdr:colOff>31750</xdr:colOff>
      <xdr:row>76</xdr:row>
      <xdr:rowOff>12064</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168291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24130</xdr:rowOff>
    </xdr:from>
    <xdr:to>
      <xdr:col>69</xdr:col>
      <xdr:colOff>92075</xdr:colOff>
      <xdr:row>75</xdr:row>
      <xdr:rowOff>92710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53998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64770</xdr:rowOff>
    </xdr:from>
    <xdr:to>
      <xdr:col>69</xdr:col>
      <xdr:colOff>142875</xdr:colOff>
      <xdr:row>74</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151147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144780</xdr:rowOff>
    </xdr:from>
    <xdr:to>
      <xdr:col>65</xdr:col>
      <xdr:colOff>53975</xdr:colOff>
      <xdr:row>76</xdr:row>
      <xdr:rowOff>74930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59707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110490</xdr:rowOff>
    </xdr:from>
    <xdr:to>
      <xdr:col>82</xdr:col>
      <xdr:colOff>158750</xdr:colOff>
      <xdr:row>75</xdr:row>
      <xdr:rowOff>40640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19067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150495</xdr:rowOff>
    </xdr:from>
    <xdr:to>
      <xdr:col>78</xdr:col>
      <xdr:colOff>120650</xdr:colOff>
      <xdr:row>74</xdr:row>
      <xdr:rowOff>80645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90822</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43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59055</xdr:rowOff>
    </xdr:from>
    <xdr:to>
      <xdr:col>74</xdr:col>
      <xdr:colOff>31750</xdr:colOff>
      <xdr:row>74</xdr:row>
      <xdr:rowOff>160655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170832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1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144780</xdr:rowOff>
    </xdr:from>
    <xdr:to>
      <xdr:col>69</xdr:col>
      <xdr:colOff>142875</xdr:colOff>
      <xdr:row>73</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48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85107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25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64074</xdr:rowOff>
    </xdr:from>
    <xdr:to>
      <xdr:col>29</xdr:col>
      <xdr:colOff>127000</xdr:colOff>
      <xdr:row>17</xdr:row>
      <xdr:rowOff>68280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54899"/>
          <a:ext cx="647700" cy="175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127152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1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68280</xdr:rowOff>
    </xdr:from>
    <xdr:to>
      <xdr:col>26</xdr:col>
      <xdr:colOff>50800</xdr:colOff>
      <xdr:row>17</xdr:row>
      <xdr:rowOff>86637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30555"/>
          <a:ext cx="698500" cy="18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54617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18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86637</xdr:rowOff>
    </xdr:from>
    <xdr:to>
      <xdr:col>22</xdr:col>
      <xdr:colOff>114300</xdr:colOff>
      <xdr:row>17</xdr:row>
      <xdr:rowOff>91300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48912"/>
          <a:ext cx="698500" cy="4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93959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2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56347</xdr:rowOff>
    </xdr:from>
    <xdr:to>
      <xdr:col>18</xdr:col>
      <xdr:colOff>177800</xdr:colOff>
      <xdr:row>17</xdr:row>
      <xdr:rowOff>91300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018622"/>
          <a:ext cx="698500" cy="34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105389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94701</xdr:rowOff>
    </xdr:from>
    <xdr:to>
      <xdr:col>15</xdr:col>
      <xdr:colOff>101600</xdr:colOff>
      <xdr:row>18</xdr:row>
      <xdr:rowOff>24851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56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4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13274</xdr:rowOff>
    </xdr:from>
    <xdr:to>
      <xdr:col>29</xdr:col>
      <xdr:colOff>177800</xdr:colOff>
      <xdr:row>16</xdr:row>
      <xdr:rowOff>114874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04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29801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49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17480</xdr:rowOff>
    </xdr:from>
    <xdr:to>
      <xdr:col>26</xdr:col>
      <xdr:colOff>101600</xdr:colOff>
      <xdr:row>17</xdr:row>
      <xdr:rowOff>119080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79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129257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48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35837</xdr:rowOff>
    </xdr:from>
    <xdr:to>
      <xdr:col>22</xdr:col>
      <xdr:colOff>165100</xdr:colOff>
      <xdr:row>17</xdr:row>
      <xdr:rowOff>137437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98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147614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6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40500</xdr:rowOff>
    </xdr:from>
    <xdr:to>
      <xdr:col>19</xdr:col>
      <xdr:colOff>38100</xdr:colOff>
      <xdr:row>17</xdr:row>
      <xdr:rowOff>142100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0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152277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7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5547</xdr:rowOff>
    </xdr:from>
    <xdr:to>
      <xdr:col>15</xdr:col>
      <xdr:colOff>101600</xdr:colOff>
      <xdr:row>17</xdr:row>
      <xdr:rowOff>107147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67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117324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3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144488</xdr:rowOff>
    </xdr:from>
    <xdr:to>
      <xdr:col>29</xdr:col>
      <xdr:colOff>127000</xdr:colOff>
      <xdr:row>34</xdr:row>
      <xdr:rowOff>166586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411938"/>
          <a:ext cx="647700" cy="22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49572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59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166586</xdr:rowOff>
    </xdr:from>
    <xdr:to>
      <xdr:col>26</xdr:col>
      <xdr:colOff>50800</xdr:colOff>
      <xdr:row>34</xdr:row>
      <xdr:rowOff>216649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434036"/>
          <a:ext cx="698500" cy="50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174045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4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216649</xdr:rowOff>
    </xdr:from>
    <xdr:to>
      <xdr:col>22</xdr:col>
      <xdr:colOff>114300</xdr:colOff>
      <xdr:row>34</xdr:row>
      <xdr:rowOff>311099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484099"/>
          <a:ext cx="698500" cy="9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179150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8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311099</xdr:rowOff>
    </xdr:from>
    <xdr:to>
      <xdr:col>18</xdr:col>
      <xdr:colOff>177800</xdr:colOff>
      <xdr:row>34</xdr:row>
      <xdr:rowOff>327520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578549"/>
          <a:ext cx="698500" cy="16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191228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1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41901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93688</xdr:rowOff>
    </xdr:from>
    <xdr:to>
      <xdr:col>29</xdr:col>
      <xdr:colOff>177800</xdr:colOff>
      <xdr:row>34</xdr:row>
      <xdr:rowOff>195288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361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281665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20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115786</xdr:rowOff>
    </xdr:from>
    <xdr:to>
      <xdr:col>26</xdr:col>
      <xdr:colOff>101600</xdr:colOff>
      <xdr:row>34</xdr:row>
      <xdr:rowOff>217386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83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227563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152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165849</xdr:rowOff>
    </xdr:from>
    <xdr:to>
      <xdr:col>22</xdr:col>
      <xdr:colOff>165100</xdr:colOff>
      <xdr:row>34</xdr:row>
      <xdr:rowOff>267449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433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277626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0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260299</xdr:rowOff>
    </xdr:from>
    <xdr:to>
      <xdr:col>19</xdr:col>
      <xdr:colOff>38100</xdr:colOff>
      <xdr:row>35</xdr:row>
      <xdr:rowOff>18999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27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29176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9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276720</xdr:rowOff>
    </xdr:from>
    <xdr:to>
      <xdr:col>15</xdr:col>
      <xdr:colOff>101600</xdr:colOff>
      <xdr:row>35</xdr:row>
      <xdr:rowOff>35420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44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20197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3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103,413
101,406
510.04
59,713,777
56,027,250
3,561,076
30,108,263
58,367,801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100675</xdr:rowOff>
    </xdr:from>
    <xdr:to>
      <xdr:col>24</xdr:col>
      <xdr:colOff>63500</xdr:colOff>
      <xdr:row>34</xdr:row>
      <xdr:rowOff>55445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87075"/>
          <a:ext cx="838200" cy="29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93779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3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32487</xdr:rowOff>
    </xdr:from>
    <xdr:to>
      <xdr:col>19</xdr:col>
      <xdr:colOff>177800</xdr:colOff>
      <xdr:row>34</xdr:row>
      <xdr:rowOff>55445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61787"/>
          <a:ext cx="889000" cy="2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113994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8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32487</xdr:rowOff>
    </xdr:from>
    <xdr:to>
      <xdr:col>15</xdr:col>
      <xdr:colOff>50800</xdr:colOff>
      <xdr:row>34</xdr:row>
      <xdr:rowOff>53746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61787"/>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124575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17530</xdr:rowOff>
    </xdr:from>
    <xdr:to>
      <xdr:col>10</xdr:col>
      <xdr:colOff>114300</xdr:colOff>
      <xdr:row>34</xdr:row>
      <xdr:rowOff>53746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46830"/>
          <a:ext cx="889000" cy="3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107907</xdr:rowOff>
    </xdr:from>
    <xdr:to>
      <xdr:col>6</xdr:col>
      <xdr:colOff>38100</xdr:colOff>
      <xdr:row>36</xdr:row>
      <xdr:rowOff>38057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0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0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49875</xdr:rowOff>
    </xdr:from>
    <xdr:to>
      <xdr:col>24</xdr:col>
      <xdr:colOff>114300</xdr:colOff>
      <xdr:row>32</xdr:row>
      <xdr:rowOff>151475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72752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8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4645</xdr:rowOff>
    </xdr:from>
    <xdr:to>
      <xdr:col>20</xdr:col>
      <xdr:colOff>38100</xdr:colOff>
      <xdr:row>34</xdr:row>
      <xdr:rowOff>106245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3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122772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0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153137</xdr:rowOff>
    </xdr:from>
    <xdr:to>
      <xdr:col>15</xdr:col>
      <xdr:colOff>101600</xdr:colOff>
      <xdr:row>34</xdr:row>
      <xdr:rowOff>83287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81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99814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8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2946</xdr:rowOff>
    </xdr:from>
    <xdr:to>
      <xdr:col>10</xdr:col>
      <xdr:colOff>165100</xdr:colOff>
      <xdr:row>34</xdr:row>
      <xdr:rowOff>104546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3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121073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0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138180</xdr:rowOff>
    </xdr:from>
    <xdr:to>
      <xdr:col>6</xdr:col>
      <xdr:colOff>38100</xdr:colOff>
      <xdr:row>34</xdr:row>
      <xdr:rowOff>68330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84857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14884</xdr:rowOff>
    </xdr:from>
    <xdr:to>
      <xdr:col>24</xdr:col>
      <xdr:colOff>63500</xdr:colOff>
      <xdr:row>56</xdr:row>
      <xdr:rowOff>68925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16084"/>
          <a:ext cx="838200" cy="5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52901</xdr:rowOff>
    </xdr:from>
    <xdr:to>
      <xdr:col>19</xdr:col>
      <xdr:colOff>177800</xdr:colOff>
      <xdr:row>56</xdr:row>
      <xdr:rowOff>68925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482651"/>
          <a:ext cx="889000" cy="18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52901</xdr:rowOff>
    </xdr:from>
    <xdr:to>
      <xdr:col>15</xdr:col>
      <xdr:colOff>50800</xdr:colOff>
      <xdr:row>55</xdr:row>
      <xdr:rowOff>123378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482651"/>
          <a:ext cx="889000" cy="7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123378</xdr:rowOff>
    </xdr:from>
    <xdr:to>
      <xdr:col>10</xdr:col>
      <xdr:colOff>114300</xdr:colOff>
      <xdr:row>56</xdr:row>
      <xdr:rowOff>162354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53128"/>
          <a:ext cx="889000" cy="21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139306</xdr:rowOff>
    </xdr:from>
    <xdr:to>
      <xdr:col>6</xdr:col>
      <xdr:colOff>38100</xdr:colOff>
      <xdr:row>55</xdr:row>
      <xdr:rowOff>69456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39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85983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17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135534</xdr:rowOff>
    </xdr:from>
    <xdr:to>
      <xdr:col>24</xdr:col>
      <xdr:colOff>114300</xdr:colOff>
      <xdr:row>56</xdr:row>
      <xdr:rowOff>65684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113961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18125</xdr:rowOff>
    </xdr:from>
    <xdr:to>
      <xdr:col>20</xdr:col>
      <xdr:colOff>38100</xdr:colOff>
      <xdr:row>56</xdr:row>
      <xdr:rowOff>119725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1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110852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1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2101</xdr:rowOff>
    </xdr:from>
    <xdr:to>
      <xdr:col>15</xdr:col>
      <xdr:colOff>101600</xdr:colOff>
      <xdr:row>55</xdr:row>
      <xdr:rowOff>103701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94828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2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72578</xdr:rowOff>
    </xdr:from>
    <xdr:to>
      <xdr:col>10</xdr:col>
      <xdr:colOff>165100</xdr:colOff>
      <xdr:row>56</xdr:row>
      <xdr:rowOff>2728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0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165305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9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111554</xdr:rowOff>
    </xdr:from>
    <xdr:to>
      <xdr:col>6</xdr:col>
      <xdr:colOff>38100</xdr:colOff>
      <xdr:row>57</xdr:row>
      <xdr:rowOff>41704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1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32831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8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169418</xdr:rowOff>
    </xdr:from>
    <xdr:to>
      <xdr:col>24</xdr:col>
      <xdr:colOff>63500</xdr:colOff>
      <xdr:row>74</xdr:row>
      <xdr:rowOff>90551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85268"/>
          <a:ext cx="8382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90551</xdr:rowOff>
    </xdr:from>
    <xdr:to>
      <xdr:col>19</xdr:col>
      <xdr:colOff>177800</xdr:colOff>
      <xdr:row>74</xdr:row>
      <xdr:rowOff>139192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777851"/>
          <a:ext cx="8890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139192</xdr:rowOff>
    </xdr:from>
    <xdr:to>
      <xdr:col>15</xdr:col>
      <xdr:colOff>50800</xdr:colOff>
      <xdr:row>75</xdr:row>
      <xdr:rowOff>22987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826492"/>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22987</xdr:rowOff>
    </xdr:from>
    <xdr:to>
      <xdr:col>10</xdr:col>
      <xdr:colOff>114300</xdr:colOff>
      <xdr:row>75</xdr:row>
      <xdr:rowOff>102616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81737"/>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7620</xdr:rowOff>
    </xdr:from>
    <xdr:to>
      <xdr:col>6</xdr:col>
      <xdr:colOff>38100</xdr:colOff>
      <xdr:row>74</xdr:row>
      <xdr:rowOff>109220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125747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47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118618</xdr:rowOff>
    </xdr:from>
    <xdr:to>
      <xdr:col>24</xdr:col>
      <xdr:colOff>114300</xdr:colOff>
      <xdr:row>74</xdr:row>
      <xdr:rowOff>48768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3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141495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8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39751</xdr:rowOff>
    </xdr:from>
    <xdr:to>
      <xdr:col>20</xdr:col>
      <xdr:colOff>38100</xdr:colOff>
      <xdr:row>74</xdr:row>
      <xdr:rowOff>141351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2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157878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50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88392</xdr:rowOff>
    </xdr:from>
    <xdr:to>
      <xdr:col>15</xdr:col>
      <xdr:colOff>101600</xdr:colOff>
      <xdr:row>75</xdr:row>
      <xdr:rowOff>18542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7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35069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55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143637</xdr:rowOff>
    </xdr:from>
    <xdr:to>
      <xdr:col>10</xdr:col>
      <xdr:colOff>165100</xdr:colOff>
      <xdr:row>75</xdr:row>
      <xdr:rowOff>73787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90314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60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51816</xdr:rowOff>
    </xdr:from>
    <xdr:to>
      <xdr:col>6</xdr:col>
      <xdr:colOff>38100</xdr:colOff>
      <xdr:row>75</xdr:row>
      <xdr:rowOff>153417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10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144542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00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75578</xdr:rowOff>
    </xdr:from>
    <xdr:to>
      <xdr:col>24</xdr:col>
      <xdr:colOff>62865</xdr:colOff>
      <xdr:row>99</xdr:row>
      <xdr:rowOff>63461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7528"/>
          <a:ext cx="1270" cy="135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67288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63461</xdr:rowOff>
    </xdr:from>
    <xdr:to>
      <xdr:col>24</xdr:col>
      <xdr:colOff>152400</xdr:colOff>
      <xdr:row>99</xdr:row>
      <xdr:rowOff>63461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3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22255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5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75578</xdr:rowOff>
    </xdr:from>
    <xdr:to>
      <xdr:col>24</xdr:col>
      <xdr:colOff>152400</xdr:colOff>
      <xdr:row>91</xdr:row>
      <xdr:rowOff>75578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75578</xdr:rowOff>
    </xdr:from>
    <xdr:to>
      <xdr:col>24</xdr:col>
      <xdr:colOff>63500</xdr:colOff>
      <xdr:row>93</xdr:row>
      <xdr:rowOff>21667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77528"/>
          <a:ext cx="838200" cy="28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8768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965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30341</xdr:rowOff>
    </xdr:from>
    <xdr:to>
      <xdr:col>24</xdr:col>
      <xdr:colOff>114300</xdr:colOff>
      <xdr:row>95</xdr:row>
      <xdr:rowOff>131941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21667</xdr:rowOff>
    </xdr:from>
    <xdr:to>
      <xdr:col>19</xdr:col>
      <xdr:colOff>177800</xdr:colOff>
      <xdr:row>94</xdr:row>
      <xdr:rowOff>122631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966517"/>
          <a:ext cx="889000" cy="27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169901</xdr:rowOff>
    </xdr:from>
    <xdr:to>
      <xdr:col>20</xdr:col>
      <xdr:colOff>38100</xdr:colOff>
      <xdr:row>97</xdr:row>
      <xdr:rowOff>100051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2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91178</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721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72073</xdr:rowOff>
    </xdr:from>
    <xdr:to>
      <xdr:col>15</xdr:col>
      <xdr:colOff>50800</xdr:colOff>
      <xdr:row>94</xdr:row>
      <xdr:rowOff>122631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016923"/>
          <a:ext cx="889000" cy="22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148907</xdr:rowOff>
    </xdr:from>
    <xdr:to>
      <xdr:col>15</xdr:col>
      <xdr:colOff>101600</xdr:colOff>
      <xdr:row>99</xdr:row>
      <xdr:rowOff>79057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95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70184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704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72073</xdr:rowOff>
    </xdr:from>
    <xdr:to>
      <xdr:col>10</xdr:col>
      <xdr:colOff>114300</xdr:colOff>
      <xdr:row>99</xdr:row>
      <xdr:rowOff>4407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16923"/>
          <a:ext cx="889000" cy="96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27330</xdr:rowOff>
    </xdr:from>
    <xdr:to>
      <xdr:col>10</xdr:col>
      <xdr:colOff>165100</xdr:colOff>
      <xdr:row>96</xdr:row>
      <xdr:rowOff>128930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120057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79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95605</xdr:rowOff>
    </xdr:from>
    <xdr:to>
      <xdr:col>6</xdr:col>
      <xdr:colOff>38100</xdr:colOff>
      <xdr:row>94</xdr:row>
      <xdr:rowOff>25755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04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42282</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581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24778</xdr:rowOff>
    </xdr:from>
    <xdr:to>
      <xdr:col>24</xdr:col>
      <xdr:colOff>114300</xdr:colOff>
      <xdr:row>91</xdr:row>
      <xdr:rowOff>126378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62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149255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7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142317</xdr:rowOff>
    </xdr:from>
    <xdr:to>
      <xdr:col>20</xdr:col>
      <xdr:colOff>38100</xdr:colOff>
      <xdr:row>93</xdr:row>
      <xdr:rowOff>72467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88994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9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71831</xdr:rowOff>
    </xdr:from>
    <xdr:to>
      <xdr:col>15</xdr:col>
      <xdr:colOff>101600</xdr:colOff>
      <xdr:row>95</xdr:row>
      <xdr:rowOff>1981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8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18508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6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21273</xdr:rowOff>
    </xdr:from>
    <xdr:to>
      <xdr:col>10</xdr:col>
      <xdr:colOff>165100</xdr:colOff>
      <xdr:row>93</xdr:row>
      <xdr:rowOff>122873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96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139400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41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125057</xdr:rowOff>
    </xdr:from>
    <xdr:to>
      <xdr:col>6</xdr:col>
      <xdr:colOff>38100</xdr:colOff>
      <xdr:row>99</xdr:row>
      <xdr:rowOff>55207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2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46334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7019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154559</xdr:rowOff>
    </xdr:from>
    <xdr:to>
      <xdr:col>54</xdr:col>
      <xdr:colOff>189865</xdr:colOff>
      <xdr:row>39</xdr:row>
      <xdr:rowOff>122294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983859"/>
          <a:ext cx="1270" cy="82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126121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122294</xdr:rowOff>
    </xdr:from>
    <xdr:to>
      <xdr:col>55</xdr:col>
      <xdr:colOff>88900</xdr:colOff>
      <xdr:row>39</xdr:row>
      <xdr:rowOff>122294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0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101236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5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154559</xdr:rowOff>
    </xdr:from>
    <xdr:to>
      <xdr:col>55</xdr:col>
      <xdr:colOff>88900</xdr:colOff>
      <xdr:row>34</xdr:row>
      <xdr:rowOff>154559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98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5142</xdr:rowOff>
    </xdr:from>
    <xdr:to>
      <xdr:col>55</xdr:col>
      <xdr:colOff>0</xdr:colOff>
      <xdr:row>39</xdr:row>
      <xdr:rowOff>14351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691692"/>
          <a:ext cx="838200" cy="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138959</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1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116082</xdr:rowOff>
    </xdr:from>
    <xdr:to>
      <xdr:col>55</xdr:col>
      <xdr:colOff>50800</xdr:colOff>
      <xdr:row>38</xdr:row>
      <xdr:rowOff>46231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59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116894</xdr:rowOff>
    </xdr:from>
    <xdr:to>
      <xdr:col>50</xdr:col>
      <xdr:colOff>114300</xdr:colOff>
      <xdr:row>39</xdr:row>
      <xdr:rowOff>14351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631994"/>
          <a:ext cx="889000" cy="6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147715</xdr:rowOff>
    </xdr:from>
    <xdr:to>
      <xdr:col>50</xdr:col>
      <xdr:colOff>165100</xdr:colOff>
      <xdr:row>38</xdr:row>
      <xdr:rowOff>77865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9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94392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6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81091</xdr:rowOff>
    </xdr:from>
    <xdr:to>
      <xdr:col>45</xdr:col>
      <xdr:colOff>177800</xdr:colOff>
      <xdr:row>38</xdr:row>
      <xdr:rowOff>116894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6596191"/>
          <a:ext cx="889000" cy="3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135143</xdr:rowOff>
    </xdr:from>
    <xdr:to>
      <xdr:col>46</xdr:col>
      <xdr:colOff>38100</xdr:colOff>
      <xdr:row>38</xdr:row>
      <xdr:rowOff>65292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787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81820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2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80765</xdr:rowOff>
    </xdr:from>
    <xdr:to>
      <xdr:col>41</xdr:col>
      <xdr:colOff>50800</xdr:colOff>
      <xdr:row>38</xdr:row>
      <xdr:rowOff>81091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67165"/>
          <a:ext cx="889000" cy="102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154149</xdr:rowOff>
    </xdr:from>
    <xdr:to>
      <xdr:col>41</xdr:col>
      <xdr:colOff>101600</xdr:colOff>
      <xdr:row>38</xdr:row>
      <xdr:rowOff>84299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9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100826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7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138245</xdr:rowOff>
    </xdr:from>
    <xdr:to>
      <xdr:col>36</xdr:col>
      <xdr:colOff>165100</xdr:colOff>
      <xdr:row>31</xdr:row>
      <xdr:rowOff>68395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28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84922</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0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125792</xdr:rowOff>
    </xdr:from>
    <xdr:to>
      <xdr:col>55</xdr:col>
      <xdr:colOff>50800</xdr:colOff>
      <xdr:row>39</xdr:row>
      <xdr:rowOff>55942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4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40719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5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135001</xdr:rowOff>
    </xdr:from>
    <xdr:to>
      <xdr:col>50</xdr:col>
      <xdr:colOff>165100</xdr:colOff>
      <xdr:row>39</xdr:row>
      <xdr:rowOff>65151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56278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74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66094</xdr:rowOff>
    </xdr:from>
    <xdr:to>
      <xdr:col>46</xdr:col>
      <xdr:colOff>38100</xdr:colOff>
      <xdr:row>38</xdr:row>
      <xdr:rowOff>167694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58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158821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67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30291</xdr:rowOff>
    </xdr:from>
    <xdr:to>
      <xdr:col>41</xdr:col>
      <xdr:colOff>101600</xdr:colOff>
      <xdr:row>38</xdr:row>
      <xdr:rowOff>131891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54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123018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63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29965</xdr:rowOff>
    </xdr:from>
    <xdr:to>
      <xdr:col>36</xdr:col>
      <xdr:colOff>165100</xdr:colOff>
      <xdr:row>32</xdr:row>
      <xdr:rowOff>131565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1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122692</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0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508</xdr:rowOff>
    </xdr:from>
    <xdr:to>
      <xdr:col>55</xdr:col>
      <xdr:colOff>0</xdr:colOff>
      <xdr:row>57</xdr:row>
      <xdr:rowOff>27470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430258"/>
          <a:ext cx="838200" cy="36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148475</xdr:rowOff>
    </xdr:from>
    <xdr:to>
      <xdr:col>50</xdr:col>
      <xdr:colOff>114300</xdr:colOff>
      <xdr:row>57</xdr:row>
      <xdr:rowOff>27470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578225"/>
          <a:ext cx="889000" cy="22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148475</xdr:rowOff>
    </xdr:from>
    <xdr:to>
      <xdr:col>45</xdr:col>
      <xdr:colOff>177800</xdr:colOff>
      <xdr:row>57</xdr:row>
      <xdr:rowOff>154851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78225"/>
          <a:ext cx="889000" cy="34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123317</xdr:rowOff>
    </xdr:from>
    <xdr:to>
      <xdr:col>41</xdr:col>
      <xdr:colOff>50800</xdr:colOff>
      <xdr:row>57</xdr:row>
      <xdr:rowOff>154851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895967"/>
          <a:ext cx="889000" cy="3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136449</xdr:rowOff>
    </xdr:from>
    <xdr:to>
      <xdr:col>36</xdr:col>
      <xdr:colOff>165100</xdr:colOff>
      <xdr:row>56</xdr:row>
      <xdr:rowOff>66599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6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83126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4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121158</xdr:rowOff>
    </xdr:from>
    <xdr:to>
      <xdr:col>55</xdr:col>
      <xdr:colOff>50800</xdr:colOff>
      <xdr:row>55</xdr:row>
      <xdr:rowOff>51308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144035</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3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148120</xdr:rowOff>
    </xdr:from>
    <xdr:to>
      <xdr:col>50</xdr:col>
      <xdr:colOff>165100</xdr:colOff>
      <xdr:row>57</xdr:row>
      <xdr:rowOff>78270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4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94797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5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97675</xdr:rowOff>
    </xdr:from>
    <xdr:to>
      <xdr:col>46</xdr:col>
      <xdr:colOff>38100</xdr:colOff>
      <xdr:row>56</xdr:row>
      <xdr:rowOff>27825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2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44352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104051</xdr:rowOff>
    </xdr:from>
    <xdr:to>
      <xdr:col>41</xdr:col>
      <xdr:colOff>101600</xdr:colOff>
      <xdr:row>58</xdr:row>
      <xdr:rowOff>34201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87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25328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96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72517</xdr:rowOff>
    </xdr:from>
    <xdr:to>
      <xdr:col>36</xdr:col>
      <xdr:colOff>165100</xdr:colOff>
      <xdr:row>58</xdr:row>
      <xdr:rowOff>2667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84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165244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93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29809</xdr:rowOff>
    </xdr:from>
    <xdr:to>
      <xdr:col>55</xdr:col>
      <xdr:colOff>0</xdr:colOff>
      <xdr:row>78</xdr:row>
      <xdr:rowOff>120514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060009"/>
          <a:ext cx="838200" cy="4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123872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2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120514</xdr:rowOff>
    </xdr:from>
    <xdr:to>
      <xdr:col>50</xdr:col>
      <xdr:colOff>114300</xdr:colOff>
      <xdr:row>78</xdr:row>
      <xdr:rowOff>139815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493614"/>
          <a:ext cx="889000" cy="1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24535</xdr:rowOff>
    </xdr:from>
    <xdr:to>
      <xdr:col>45</xdr:col>
      <xdr:colOff>177800</xdr:colOff>
      <xdr:row>78</xdr:row>
      <xdr:rowOff>139815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397635"/>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131159</xdr:rowOff>
    </xdr:from>
    <xdr:to>
      <xdr:col>41</xdr:col>
      <xdr:colOff>50800</xdr:colOff>
      <xdr:row>78</xdr:row>
      <xdr:rowOff>24535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332809"/>
          <a:ext cx="889000" cy="6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121277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9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76229</xdr:rowOff>
    </xdr:from>
    <xdr:to>
      <xdr:col>36</xdr:col>
      <xdr:colOff>165100</xdr:colOff>
      <xdr:row>78</xdr:row>
      <xdr:rowOff>6379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7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22906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05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150459</xdr:rowOff>
    </xdr:from>
    <xdr:to>
      <xdr:col>55</xdr:col>
      <xdr:colOff>50800</xdr:colOff>
      <xdr:row>76</xdr:row>
      <xdr:rowOff>80609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00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1886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86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69714</xdr:rowOff>
    </xdr:from>
    <xdr:to>
      <xdr:col>50</xdr:col>
      <xdr:colOff>165100</xdr:colOff>
      <xdr:row>78</xdr:row>
      <xdr:rowOff>171314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162441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3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89015</xdr:rowOff>
    </xdr:from>
    <xdr:to>
      <xdr:col>46</xdr:col>
      <xdr:colOff>38100</xdr:colOff>
      <xdr:row>79</xdr:row>
      <xdr:rowOff>19165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6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10292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5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145185</xdr:rowOff>
    </xdr:from>
    <xdr:to>
      <xdr:col>41</xdr:col>
      <xdr:colOff>101600</xdr:colOff>
      <xdr:row>78</xdr:row>
      <xdr:rowOff>75335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4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91862</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312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80359</xdr:rowOff>
    </xdr:from>
    <xdr:to>
      <xdr:col>36</xdr:col>
      <xdr:colOff>165100</xdr:colOff>
      <xdr:row>78</xdr:row>
      <xdr:rowOff>10509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1636</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37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169684</xdr:rowOff>
    </xdr:from>
    <xdr:to>
      <xdr:col>55</xdr:col>
      <xdr:colOff>0</xdr:colOff>
      <xdr:row>96</xdr:row>
      <xdr:rowOff>91453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457434"/>
          <a:ext cx="838200" cy="9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147295</xdr:rowOff>
    </xdr:from>
    <xdr:to>
      <xdr:col>50</xdr:col>
      <xdr:colOff>114300</xdr:colOff>
      <xdr:row>96</xdr:row>
      <xdr:rowOff>91453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263595"/>
          <a:ext cx="889000" cy="28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147295</xdr:rowOff>
    </xdr:from>
    <xdr:to>
      <xdr:col>45</xdr:col>
      <xdr:colOff>177800</xdr:colOff>
      <xdr:row>97</xdr:row>
      <xdr:rowOff>63894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263595"/>
          <a:ext cx="889000" cy="43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63894</xdr:rowOff>
    </xdr:from>
    <xdr:to>
      <xdr:col>41</xdr:col>
      <xdr:colOff>50800</xdr:colOff>
      <xdr:row>97</xdr:row>
      <xdr:rowOff>88951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694544"/>
          <a:ext cx="8890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22594</xdr:rowOff>
    </xdr:from>
    <xdr:to>
      <xdr:col>36</xdr:col>
      <xdr:colOff>165100</xdr:colOff>
      <xdr:row>96</xdr:row>
      <xdr:rowOff>124194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8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140721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118884</xdr:rowOff>
    </xdr:from>
    <xdr:to>
      <xdr:col>55</xdr:col>
      <xdr:colOff>50800</xdr:colOff>
      <xdr:row>96</xdr:row>
      <xdr:rowOff>49034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40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141761</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5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40653</xdr:rowOff>
    </xdr:from>
    <xdr:to>
      <xdr:col>50</xdr:col>
      <xdr:colOff>165100</xdr:colOff>
      <xdr:row>96</xdr:row>
      <xdr:rowOff>142253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9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158780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96495</xdr:rowOff>
    </xdr:from>
    <xdr:to>
      <xdr:col>46</xdr:col>
      <xdr:colOff>38100</xdr:colOff>
      <xdr:row>95</xdr:row>
      <xdr:rowOff>26645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21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43172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598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13094</xdr:rowOff>
    </xdr:from>
    <xdr:to>
      <xdr:col>41</xdr:col>
      <xdr:colOff>101600</xdr:colOff>
      <xdr:row>97</xdr:row>
      <xdr:rowOff>114694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105821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3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38151</xdr:rowOff>
    </xdr:from>
    <xdr:to>
      <xdr:col>36</xdr:col>
      <xdr:colOff>165100</xdr:colOff>
      <xdr:row>97</xdr:row>
      <xdr:rowOff>139751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66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130878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6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62466</xdr:rowOff>
    </xdr:from>
    <xdr:to>
      <xdr:col>85</xdr:col>
      <xdr:colOff>127000</xdr:colOff>
      <xdr:row>39</xdr:row>
      <xdr:rowOff>84346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749016"/>
          <a:ext cx="8382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52505</xdr:rowOff>
    </xdr:from>
    <xdr:to>
      <xdr:col>81</xdr:col>
      <xdr:colOff>50800</xdr:colOff>
      <xdr:row>39</xdr:row>
      <xdr:rowOff>84346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39055"/>
          <a:ext cx="88900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13970</xdr:rowOff>
    </xdr:from>
    <xdr:to>
      <xdr:col>76</xdr:col>
      <xdr:colOff>114300</xdr:colOff>
      <xdr:row>39</xdr:row>
      <xdr:rowOff>52505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00520"/>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139210</xdr:rowOff>
    </xdr:from>
    <xdr:to>
      <xdr:col>71</xdr:col>
      <xdr:colOff>177800</xdr:colOff>
      <xdr:row>39</xdr:row>
      <xdr:rowOff>13970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310"/>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27831</xdr:rowOff>
    </xdr:from>
    <xdr:to>
      <xdr:col>67</xdr:col>
      <xdr:colOff>101600</xdr:colOff>
      <xdr:row>35</xdr:row>
      <xdr:rowOff>129431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02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145958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580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11666</xdr:rowOff>
    </xdr:from>
    <xdr:to>
      <xdr:col>85</xdr:col>
      <xdr:colOff>177800</xdr:colOff>
      <xdr:row>39</xdr:row>
      <xdr:rowOff>113266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9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98043</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13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33546</xdr:rowOff>
    </xdr:from>
    <xdr:to>
      <xdr:col>81</xdr:col>
      <xdr:colOff>101600</xdr:colOff>
      <xdr:row>39</xdr:row>
      <xdr:rowOff>135146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2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126273</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24333" y="68128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1705</xdr:rowOff>
    </xdr:from>
    <xdr:to>
      <xdr:col>76</xdr:col>
      <xdr:colOff>165100</xdr:colOff>
      <xdr:row>39</xdr:row>
      <xdr:rowOff>103305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94432</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3017" y="6780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134620</xdr:rowOff>
    </xdr:from>
    <xdr:to>
      <xdr:col>72</xdr:col>
      <xdr:colOff>38100</xdr:colOff>
      <xdr:row>39</xdr:row>
      <xdr:rowOff>64770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55897</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88410</xdr:rowOff>
    </xdr:from>
    <xdr:to>
      <xdr:col>67</xdr:col>
      <xdr:colOff>101600</xdr:colOff>
      <xdr:row>39</xdr:row>
      <xdr:rowOff>18560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9687</xdr:rowOff>
    </xdr:from>
    <xdr:ext cx="378565"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25017" y="6696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116154</xdr:rowOff>
    </xdr:from>
    <xdr:to>
      <xdr:col>85</xdr:col>
      <xdr:colOff>127000</xdr:colOff>
      <xdr:row>73</xdr:row>
      <xdr:rowOff>118116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632004"/>
          <a:ext cx="838200"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95521</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82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118116</xdr:rowOff>
    </xdr:from>
    <xdr:to>
      <xdr:col>81</xdr:col>
      <xdr:colOff>50800</xdr:colOff>
      <xdr:row>73</xdr:row>
      <xdr:rowOff>134100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633966"/>
          <a:ext cx="889000" cy="1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34656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9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134100</xdr:rowOff>
    </xdr:from>
    <xdr:to>
      <xdr:col>76</xdr:col>
      <xdr:colOff>114300</xdr:colOff>
      <xdr:row>74</xdr:row>
      <xdr:rowOff>49346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649950"/>
          <a:ext cx="889000" cy="8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33799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49346</xdr:rowOff>
    </xdr:from>
    <xdr:to>
      <xdr:col>71</xdr:col>
      <xdr:colOff>177800</xdr:colOff>
      <xdr:row>74</xdr:row>
      <xdr:rowOff>122593</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736646"/>
          <a:ext cx="889000" cy="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34732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110005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65354</xdr:rowOff>
    </xdr:from>
    <xdr:to>
      <xdr:col>85</xdr:col>
      <xdr:colOff>177800</xdr:colOff>
      <xdr:row>73</xdr:row>
      <xdr:rowOff>166954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5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88231</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43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67316</xdr:rowOff>
    </xdr:from>
    <xdr:to>
      <xdr:col>81</xdr:col>
      <xdr:colOff>101600</xdr:colOff>
      <xdr:row>73</xdr:row>
      <xdr:rowOff>168916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13993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5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83300</xdr:rowOff>
    </xdr:from>
    <xdr:to>
      <xdr:col>76</xdr:col>
      <xdr:colOff>165100</xdr:colOff>
      <xdr:row>74</xdr:row>
      <xdr:rowOff>13450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29977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37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169996</xdr:rowOff>
    </xdr:from>
    <xdr:to>
      <xdr:col>72</xdr:col>
      <xdr:colOff>38100</xdr:colOff>
      <xdr:row>74</xdr:row>
      <xdr:rowOff>100146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68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116673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46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71793</xdr:rowOff>
    </xdr:from>
    <xdr:to>
      <xdr:col>67</xdr:col>
      <xdr:colOff>101600</xdr:colOff>
      <xdr:row>75</xdr:row>
      <xdr:rowOff>1943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7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164520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117966</xdr:rowOff>
    </xdr:from>
    <xdr:to>
      <xdr:col>85</xdr:col>
      <xdr:colOff>127000</xdr:colOff>
      <xdr:row>98</xdr:row>
      <xdr:rowOff>13905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577166"/>
          <a:ext cx="838200" cy="23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117966</xdr:rowOff>
    </xdr:from>
    <xdr:to>
      <xdr:col>81</xdr:col>
      <xdr:colOff>50800</xdr:colOff>
      <xdr:row>97</xdr:row>
      <xdr:rowOff>12108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577166"/>
          <a:ext cx="889000" cy="6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128281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30169</xdr:rowOff>
    </xdr:from>
    <xdr:to>
      <xdr:col>76</xdr:col>
      <xdr:colOff>114300</xdr:colOff>
      <xdr:row>97</xdr:row>
      <xdr:rowOff>12108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489369"/>
          <a:ext cx="889000" cy="15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116378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4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30169</xdr:rowOff>
    </xdr:from>
    <xdr:to>
      <xdr:col>71</xdr:col>
      <xdr:colOff>177800</xdr:colOff>
      <xdr:row>98</xdr:row>
      <xdr:rowOff>47704</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489369"/>
          <a:ext cx="889000" cy="36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102743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130113</xdr:rowOff>
    </xdr:from>
    <xdr:to>
      <xdr:col>67</xdr:col>
      <xdr:colOff>101600</xdr:colOff>
      <xdr:row>98</xdr:row>
      <xdr:rowOff>60263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76790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134555</xdr:rowOff>
    </xdr:from>
    <xdr:to>
      <xdr:col>85</xdr:col>
      <xdr:colOff>177800</xdr:colOff>
      <xdr:row>98</xdr:row>
      <xdr:rowOff>64705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76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112982</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4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67166</xdr:rowOff>
    </xdr:from>
    <xdr:to>
      <xdr:col>81</xdr:col>
      <xdr:colOff>101600</xdr:colOff>
      <xdr:row>96</xdr:row>
      <xdr:rowOff>168766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5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13843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30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132758</xdr:rowOff>
    </xdr:from>
    <xdr:to>
      <xdr:col>76</xdr:col>
      <xdr:colOff>165100</xdr:colOff>
      <xdr:row>97</xdr:row>
      <xdr:rowOff>62908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59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79435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36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150819</xdr:rowOff>
    </xdr:from>
    <xdr:to>
      <xdr:col>72</xdr:col>
      <xdr:colOff>38100</xdr:colOff>
      <xdr:row>96</xdr:row>
      <xdr:rowOff>80969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43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97496</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21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168354</xdr:rowOff>
    </xdr:from>
    <xdr:to>
      <xdr:col>67</xdr:col>
      <xdr:colOff>101600</xdr:colOff>
      <xdr:row>98</xdr:row>
      <xdr:rowOff>98504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79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89631</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89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22624</xdr:rowOff>
    </xdr:from>
    <xdr:to>
      <xdr:col>116</xdr:col>
      <xdr:colOff>63500</xdr:colOff>
      <xdr:row>35</xdr:row>
      <xdr:rowOff>55608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5851924"/>
          <a:ext cx="838200" cy="20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22624</xdr:rowOff>
    </xdr:from>
    <xdr:to>
      <xdr:col>111</xdr:col>
      <xdr:colOff>177800</xdr:colOff>
      <xdr:row>34</xdr:row>
      <xdr:rowOff>69977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585192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69977</xdr:rowOff>
    </xdr:from>
    <xdr:to>
      <xdr:col>107</xdr:col>
      <xdr:colOff>50800</xdr:colOff>
      <xdr:row>36</xdr:row>
      <xdr:rowOff>21808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5899277"/>
          <a:ext cx="889000" cy="29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150804</xdr:rowOff>
    </xdr:from>
    <xdr:to>
      <xdr:col>102</xdr:col>
      <xdr:colOff>114300</xdr:colOff>
      <xdr:row>36</xdr:row>
      <xdr:rowOff>21808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15155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6114</xdr:rowOff>
    </xdr:from>
    <xdr:to>
      <xdr:col>98</xdr:col>
      <xdr:colOff>38100</xdr:colOff>
      <xdr:row>37</xdr:row>
      <xdr:rowOff>107714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34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98841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4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4808</xdr:rowOff>
    </xdr:from>
    <xdr:to>
      <xdr:col>116</xdr:col>
      <xdr:colOff>114300</xdr:colOff>
      <xdr:row>35</xdr:row>
      <xdr:rowOff>106408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00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27685</xdr:rowOff>
    </xdr:from>
    <xdr:ext cx="469744"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8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143274</xdr:rowOff>
    </xdr:from>
    <xdr:to>
      <xdr:col>112</xdr:col>
      <xdr:colOff>38100</xdr:colOff>
      <xdr:row>34</xdr:row>
      <xdr:rowOff>73424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80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89951</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428" y="557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19177</xdr:rowOff>
    </xdr:from>
    <xdr:to>
      <xdr:col>107</xdr:col>
      <xdr:colOff>101600</xdr:colOff>
      <xdr:row>34</xdr:row>
      <xdr:rowOff>120777</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8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137304</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428" y="562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142458</xdr:rowOff>
    </xdr:from>
    <xdr:to>
      <xdr:col>102</xdr:col>
      <xdr:colOff>165100</xdr:colOff>
      <xdr:row>36</xdr:row>
      <xdr:rowOff>72608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14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89135</xdr:rowOff>
    </xdr:from>
    <xdr:ext cx="469744"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428" y="591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100004</xdr:rowOff>
    </xdr:from>
    <xdr:to>
      <xdr:col>98</xdr:col>
      <xdr:colOff>38100</xdr:colOff>
      <xdr:row>36</xdr:row>
      <xdr:rowOff>30154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1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46681</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87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104115</xdr:rowOff>
    </xdr:from>
    <xdr:to>
      <xdr:col>116</xdr:col>
      <xdr:colOff>63500</xdr:colOff>
      <xdr:row>56</xdr:row>
      <xdr:rowOff>111125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1323300" y="9705315"/>
          <a:ext cx="8382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136517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7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111125</xdr:rowOff>
    </xdr:from>
    <xdr:to>
      <xdr:col>111</xdr:col>
      <xdr:colOff>177800</xdr:colOff>
      <xdr:row>56</xdr:row>
      <xdr:rowOff>117449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0434300" y="9712325"/>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57573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96418</xdr:rowOff>
    </xdr:from>
    <xdr:to>
      <xdr:col>107</xdr:col>
      <xdr:colOff>50800</xdr:colOff>
      <xdr:row>56</xdr:row>
      <xdr:rowOff>117449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697618"/>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46906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81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85522</xdr:rowOff>
    </xdr:from>
    <xdr:to>
      <xdr:col>102</xdr:col>
      <xdr:colOff>114300</xdr:colOff>
      <xdr:row>56</xdr:row>
      <xdr:rowOff>96418</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9686722"/>
          <a:ext cx="889000" cy="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44696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81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44704</xdr:rowOff>
    </xdr:from>
    <xdr:to>
      <xdr:col>98</xdr:col>
      <xdr:colOff>38100</xdr:colOff>
      <xdr:row>56</xdr:row>
      <xdr:rowOff>146304</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64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137431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3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53315</xdr:rowOff>
    </xdr:from>
    <xdr:to>
      <xdr:col>116</xdr:col>
      <xdr:colOff>114300</xdr:colOff>
      <xdr:row>56</xdr:row>
      <xdr:rowOff>154915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6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76192</xdr:rowOff>
    </xdr:from>
    <xdr:ext cx="469744"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50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60325</xdr:rowOff>
    </xdr:from>
    <xdr:to>
      <xdr:col>112</xdr:col>
      <xdr:colOff>38100</xdr:colOff>
      <xdr:row>56</xdr:row>
      <xdr:rowOff>161925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7002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88428" y="943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66649</xdr:rowOff>
    </xdr:from>
    <xdr:to>
      <xdr:col>107</xdr:col>
      <xdr:colOff>101600</xdr:colOff>
      <xdr:row>56</xdr:row>
      <xdr:rowOff>168249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6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13326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99428" y="944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45618</xdr:rowOff>
    </xdr:from>
    <xdr:to>
      <xdr:col>102</xdr:col>
      <xdr:colOff>165100</xdr:colOff>
      <xdr:row>56</xdr:row>
      <xdr:rowOff>147218</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64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163745</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10428" y="94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34722</xdr:rowOff>
    </xdr:from>
    <xdr:to>
      <xdr:col>98</xdr:col>
      <xdr:colOff>38100</xdr:colOff>
      <xdr:row>56</xdr:row>
      <xdr:rowOff>136322</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63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152849</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21428" y="941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a:extLst>
            <a:ext uri="{FF2B5EF4-FFF2-40B4-BE49-F238E27FC236}">
              <a16:creationId xmlns:a16="http://schemas.microsoft.com/office/drawing/2014/main" id="{00000000-0008-0000-0600-00005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60" name="繰出金最小値テキスト">
          <a:extLst>
            <a:ext uri="{FF2B5EF4-FFF2-40B4-BE49-F238E27FC236}">
              <a16:creationId xmlns:a16="http://schemas.microsoft.com/office/drawing/2014/main" id="{00000000-0008-0000-0600-00005C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62" name="繰出金最大値テキスト">
          <a:extLst>
            <a:ext uri="{FF2B5EF4-FFF2-40B4-BE49-F238E27FC236}">
              <a16:creationId xmlns:a16="http://schemas.microsoft.com/office/drawing/2014/main" id="{00000000-0008-0000-0600-00005E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155199</xdr:rowOff>
    </xdr:from>
    <xdr:to>
      <xdr:col>116</xdr:col>
      <xdr:colOff>63500</xdr:colOff>
      <xdr:row>71</xdr:row>
      <xdr:rowOff>83876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1323300" y="12156699"/>
          <a:ext cx="8382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53885</xdr:rowOff>
    </xdr:from>
    <xdr:ext cx="534377" cy="259045"/>
    <xdr:sp macro="" textlink="">
      <xdr:nvSpPr>
        <xdr:cNvPr id="865" name="繰出金平均値テキスト">
          <a:extLst>
            <a:ext uri="{FF2B5EF4-FFF2-40B4-BE49-F238E27FC236}">
              <a16:creationId xmlns:a16="http://schemas.microsoft.com/office/drawing/2014/main" id="{00000000-0008-0000-0600-000061030000}"/>
            </a:ext>
          </a:extLst>
        </xdr:cNvPr>
        <xdr:cNvSpPr txBox="1"/>
      </xdr:nvSpPr>
      <xdr:spPr>
        <a:xfrm>
          <a:off x="22212300" y="1256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83876</xdr:rowOff>
    </xdr:from>
    <xdr:to>
      <xdr:col>111</xdr:col>
      <xdr:colOff>177800</xdr:colOff>
      <xdr:row>72</xdr:row>
      <xdr:rowOff>20600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0434300" y="12256826"/>
          <a:ext cx="889000" cy="10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57909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4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20600</xdr:rowOff>
    </xdr:from>
    <xdr:to>
      <xdr:col>107</xdr:col>
      <xdr:colOff>50800</xdr:colOff>
      <xdr:row>72</xdr:row>
      <xdr:rowOff>38567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9545300" y="12365000"/>
          <a:ext cx="889000" cy="1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125026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81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38567</xdr:rowOff>
    </xdr:from>
    <xdr:to>
      <xdr:col>102</xdr:col>
      <xdr:colOff>114300</xdr:colOff>
      <xdr:row>72</xdr:row>
      <xdr:rowOff>41859</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8656300" y="12382967"/>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20640</xdr:rowOff>
    </xdr:from>
    <xdr:to>
      <xdr:col>98</xdr:col>
      <xdr:colOff>38100</xdr:colOff>
      <xdr:row>74</xdr:row>
      <xdr:rowOff>122240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8605500" y="1270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113367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0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104399</xdr:rowOff>
    </xdr:from>
    <xdr:to>
      <xdr:col>116</xdr:col>
      <xdr:colOff>114300</xdr:colOff>
      <xdr:row>71</xdr:row>
      <xdr:rowOff>34549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2110700" y="1210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127276</xdr:rowOff>
    </xdr:from>
    <xdr:ext cx="534377" cy="259045"/>
    <xdr:sp macro="" textlink="">
      <xdr:nvSpPr>
        <xdr:cNvPr id="884" name="繰出金該当値テキスト">
          <a:extLst>
            <a:ext uri="{FF2B5EF4-FFF2-40B4-BE49-F238E27FC236}">
              <a16:creationId xmlns:a16="http://schemas.microsoft.com/office/drawing/2014/main" id="{00000000-0008-0000-0600-000074030000}"/>
            </a:ext>
          </a:extLst>
        </xdr:cNvPr>
        <xdr:cNvSpPr txBox="1"/>
      </xdr:nvSpPr>
      <xdr:spPr>
        <a:xfrm>
          <a:off x="22212300" y="1195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33076</xdr:rowOff>
    </xdr:from>
    <xdr:to>
      <xdr:col>112</xdr:col>
      <xdr:colOff>38100</xdr:colOff>
      <xdr:row>71</xdr:row>
      <xdr:rowOff>134676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1272500" y="1220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151203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056111" y="1198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141250</xdr:rowOff>
    </xdr:from>
    <xdr:to>
      <xdr:col>107</xdr:col>
      <xdr:colOff>101600</xdr:colOff>
      <xdr:row>72</xdr:row>
      <xdr:rowOff>71400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0383500" y="1231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87927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167111" y="120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159217</xdr:rowOff>
    </xdr:from>
    <xdr:to>
      <xdr:col>102</xdr:col>
      <xdr:colOff>165100</xdr:colOff>
      <xdr:row>72</xdr:row>
      <xdr:rowOff>89367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9494500" y="1233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105894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278111" y="1210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162509</xdr:rowOff>
    </xdr:from>
    <xdr:to>
      <xdr:col>98</xdr:col>
      <xdr:colOff>38100</xdr:colOff>
      <xdr:row>72</xdr:row>
      <xdr:rowOff>92659</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8605500" y="123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109186</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389111" y="1211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積立金は、住民一人あたり</a:t>
          </a:r>
          <a:r>
            <a:rPr kumimoji="1" lang="en-US" altLang="ja-JP" sz="1100">
              <a:latin typeface="ＭＳ Ｐゴシック" panose="020B0600070205080204" pitchFamily="50" charset="-128"/>
              <a:ea typeface="ＭＳ Ｐゴシック" panose="020B0600070205080204" pitchFamily="50" charset="-128"/>
            </a:rPr>
            <a:t>15,704</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14,627</a:t>
          </a:r>
          <a:r>
            <a:rPr kumimoji="1" lang="ja-JP" altLang="en-US" sz="1100">
              <a:latin typeface="ＭＳ Ｐゴシック" panose="020B0600070205080204" pitchFamily="50" charset="-128"/>
              <a:ea typeface="ＭＳ Ｐゴシック" panose="020B0600070205080204" pitchFamily="50" charset="-128"/>
            </a:rPr>
            <a:t>円減少している。主な要因としては、減債基金積立金等が減少したためである。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投資及び出資金は、住民一人あたり</a:t>
          </a:r>
          <a:r>
            <a:rPr kumimoji="1" lang="en-US" altLang="ja-JP" sz="1100">
              <a:latin typeface="ＭＳ Ｐゴシック" panose="020B0600070205080204" pitchFamily="50" charset="-128"/>
              <a:ea typeface="ＭＳ Ｐゴシック" panose="020B0600070205080204" pitchFamily="50" charset="-128"/>
            </a:rPr>
            <a:t>4,465</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1,252</a:t>
          </a:r>
          <a:r>
            <a:rPr kumimoji="1" lang="ja-JP" altLang="en-US" sz="1100">
              <a:latin typeface="ＭＳ Ｐゴシック" panose="020B0600070205080204" pitchFamily="50" charset="-128"/>
              <a:ea typeface="ＭＳ Ｐゴシック" panose="020B0600070205080204" pitchFamily="50" charset="-128"/>
            </a:rPr>
            <a:t>円減少している。主な要因としては、公共下水道事業会計出資金等が減少したためである。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普通建設事業費は、住民一人あたり</a:t>
          </a:r>
          <a:r>
            <a:rPr kumimoji="1" lang="en-US" altLang="ja-JP" sz="1100">
              <a:latin typeface="ＭＳ Ｐゴシック" panose="020B0600070205080204" pitchFamily="50" charset="-128"/>
              <a:ea typeface="ＭＳ Ｐゴシック" panose="020B0600070205080204" pitchFamily="50" charset="-128"/>
            </a:rPr>
            <a:t>87,460</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29,123</a:t>
          </a:r>
          <a:r>
            <a:rPr kumimoji="1" lang="ja-JP" altLang="en-US" sz="1100">
              <a:latin typeface="ＭＳ Ｐゴシック" panose="020B0600070205080204" pitchFamily="50" charset="-128"/>
              <a:ea typeface="ＭＳ Ｐゴシック" panose="020B0600070205080204" pitchFamily="50" charset="-128"/>
            </a:rPr>
            <a:t>円増加している。また、普通建設事業（うち新規整備）は、住民一人あたり</a:t>
          </a:r>
          <a:r>
            <a:rPr kumimoji="1" lang="en-US" altLang="ja-JP" sz="1100">
              <a:latin typeface="ＭＳ Ｐゴシック" panose="020B0600070205080204" pitchFamily="50" charset="-128"/>
              <a:ea typeface="ＭＳ Ｐゴシック" panose="020B0600070205080204" pitchFamily="50" charset="-128"/>
            </a:rPr>
            <a:t>35,730</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26,555</a:t>
          </a:r>
          <a:r>
            <a:rPr kumimoji="1" lang="ja-JP" altLang="en-US" sz="1100">
              <a:latin typeface="ＭＳ Ｐゴシック" panose="020B0600070205080204" pitchFamily="50" charset="-128"/>
              <a:ea typeface="ＭＳ Ｐゴシック" panose="020B0600070205080204" pitchFamily="50" charset="-128"/>
            </a:rPr>
            <a:t>円増加している。主な要因としては、東部学校給食センター整備事業等の大規模な施設整備事業が増加したためである。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人件費は、住民一人あたり</a:t>
          </a:r>
          <a:r>
            <a:rPr kumimoji="1" lang="en-US" altLang="ja-JP" sz="1100">
              <a:latin typeface="ＭＳ Ｐゴシック" panose="020B0600070205080204" pitchFamily="50" charset="-128"/>
              <a:ea typeface="ＭＳ Ｐゴシック" panose="020B0600070205080204" pitchFamily="50" charset="-128"/>
            </a:rPr>
            <a:t>86,695</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9,115</a:t>
          </a:r>
          <a:r>
            <a:rPr kumimoji="1" lang="ja-JP" altLang="en-US" sz="1100">
              <a:latin typeface="ＭＳ Ｐゴシック" panose="020B0600070205080204" pitchFamily="50" charset="-128"/>
              <a:ea typeface="ＭＳ Ｐゴシック" panose="020B0600070205080204" pitchFamily="50" charset="-128"/>
            </a:rPr>
            <a:t>円増加している。主な要因としては、人事院勧告に基づく給与改定や会計年度任用職員への勤勉手当の支給開始等により増加したためである。</a:t>
          </a:r>
        </a:p>
        <a:p>
          <a:r>
            <a:rPr kumimoji="1" lang="ja-JP" altLang="en-US" sz="1100">
              <a:latin typeface="ＭＳ Ｐゴシック" panose="020B0600070205080204" pitchFamily="50" charset="-128"/>
              <a:ea typeface="ＭＳ Ｐゴシック" panose="020B0600070205080204" pitchFamily="50" charset="-128"/>
            </a:rPr>
            <a:t>扶助費は、住民一人あたり</a:t>
          </a:r>
          <a:r>
            <a:rPr kumimoji="1" lang="en-US" altLang="ja-JP" sz="1100">
              <a:latin typeface="ＭＳ Ｐゴシック" panose="020B0600070205080204" pitchFamily="50" charset="-128"/>
              <a:ea typeface="ＭＳ Ｐゴシック" panose="020B0600070205080204" pitchFamily="50" charset="-128"/>
            </a:rPr>
            <a:t>135,183</a:t>
          </a:r>
          <a:r>
            <a:rPr kumimoji="1" lang="ja-JP" altLang="en-US" sz="1100">
              <a:latin typeface="ＭＳ Ｐゴシック" panose="020B0600070205080204" pitchFamily="50" charset="-128"/>
              <a:ea typeface="ＭＳ Ｐゴシック" panose="020B0600070205080204" pitchFamily="50" charset="-128"/>
            </a:rPr>
            <a:t>円であり、前年度から</a:t>
          </a:r>
          <a:r>
            <a:rPr kumimoji="1" lang="en-US" altLang="ja-JP" sz="1100">
              <a:latin typeface="ＭＳ Ｐゴシック" panose="020B0600070205080204" pitchFamily="50" charset="-128"/>
              <a:ea typeface="ＭＳ Ｐゴシック" panose="020B0600070205080204" pitchFamily="50" charset="-128"/>
            </a:rPr>
            <a:t>7,585</a:t>
          </a:r>
          <a:r>
            <a:rPr kumimoji="1" lang="ja-JP" altLang="en-US" sz="1100">
              <a:latin typeface="ＭＳ Ｐゴシック" panose="020B0600070205080204" pitchFamily="50" charset="-128"/>
              <a:ea typeface="ＭＳ Ｐゴシック" panose="020B0600070205080204" pitchFamily="50" charset="-128"/>
            </a:rPr>
            <a:t>円増加している。主な要因としては、低所得者支援・定額減税補足給付金支給事業等が増加したためである。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社会保障経費の充実等による扶助費の増加や、老朽化する公共施設等の維持補修経費の増加に加え、やすらぎ苑整備事業や小松認定こども園整備事業等の大型事業の実施による地方債の借り入れも見込まれていることから、引き続き、事業実施方法や事業規模の適正化、費用対効果を十分考慮し、歳入・歳出両面による取組を推進し、持続可能な財政基盤の確立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愛媛県西条市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103,413
101,406
510.04
59,713,777
56,027,250
3,561,076
30,108,263
58,367,801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47716</xdr:rowOff>
    </xdr:from>
    <xdr:to>
      <xdr:col>24</xdr:col>
      <xdr:colOff>63500</xdr:colOff>
      <xdr:row>31</xdr:row>
      <xdr:rowOff>50981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3626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21607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50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50981</xdr:rowOff>
    </xdr:from>
    <xdr:to>
      <xdr:col>19</xdr:col>
      <xdr:colOff>177800</xdr:colOff>
      <xdr:row>33</xdr:row>
      <xdr:rowOff>111942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365931"/>
          <a:ext cx="889000" cy="40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53720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111942</xdr:rowOff>
    </xdr:from>
    <xdr:to>
      <xdr:col>15</xdr:col>
      <xdr:colOff>50800</xdr:colOff>
      <xdr:row>34</xdr:row>
      <xdr:rowOff>50437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769792"/>
          <a:ext cx="889000" cy="10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89643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67310</xdr:rowOff>
    </xdr:from>
    <xdr:to>
      <xdr:col>10</xdr:col>
      <xdr:colOff>114300</xdr:colOff>
      <xdr:row>34</xdr:row>
      <xdr:rowOff>50437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25160"/>
          <a:ext cx="889000" cy="15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122300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74204</xdr:rowOff>
    </xdr:from>
    <xdr:to>
      <xdr:col>6</xdr:col>
      <xdr:colOff>38100</xdr:colOff>
      <xdr:row>34</xdr:row>
      <xdr:rowOff>4354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73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166931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168366</xdr:rowOff>
    </xdr:from>
    <xdr:to>
      <xdr:col>24</xdr:col>
      <xdr:colOff>114300</xdr:colOff>
      <xdr:row>31</xdr:row>
      <xdr:rowOff>98516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19793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1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181</xdr:rowOff>
    </xdr:from>
    <xdr:to>
      <xdr:col>20</xdr:col>
      <xdr:colOff>38100</xdr:colOff>
      <xdr:row>31</xdr:row>
      <xdr:rowOff>101781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3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118308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0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61142</xdr:rowOff>
    </xdr:from>
    <xdr:to>
      <xdr:col>15</xdr:col>
      <xdr:colOff>101600</xdr:colOff>
      <xdr:row>33</xdr:row>
      <xdr:rowOff>162742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7819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9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171087</xdr:rowOff>
    </xdr:from>
    <xdr:to>
      <xdr:col>10</xdr:col>
      <xdr:colOff>165100</xdr:colOff>
      <xdr:row>34</xdr:row>
      <xdr:rowOff>101237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117764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0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16510</xdr:rowOff>
    </xdr:from>
    <xdr:to>
      <xdr:col>6</xdr:col>
      <xdr:colOff>38100</xdr:colOff>
      <xdr:row>33</xdr:row>
      <xdr:rowOff>118110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7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134637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44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136151</xdr:rowOff>
    </xdr:from>
    <xdr:to>
      <xdr:col>24</xdr:col>
      <xdr:colOff>62865</xdr:colOff>
      <xdr:row>59</xdr:row>
      <xdr:rowOff>23713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051551"/>
          <a:ext cx="1270" cy="1087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27540</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14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23713</xdr:rowOff>
    </xdr:from>
    <xdr:to>
      <xdr:col>24</xdr:col>
      <xdr:colOff>152400</xdr:colOff>
      <xdr:row>59</xdr:row>
      <xdr:rowOff>23713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139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82828</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82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136151</xdr:rowOff>
    </xdr:from>
    <xdr:to>
      <xdr:col>24</xdr:col>
      <xdr:colOff>152400</xdr:colOff>
      <xdr:row>52</xdr:row>
      <xdr:rowOff>136151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05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144522</xdr:rowOff>
    </xdr:from>
    <xdr:to>
      <xdr:col>24</xdr:col>
      <xdr:colOff>63500</xdr:colOff>
      <xdr:row>57</xdr:row>
      <xdr:rowOff>66167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3797300" y="9745722"/>
          <a:ext cx="838200" cy="9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154471</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58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131594</xdr:rowOff>
    </xdr:from>
    <xdr:to>
      <xdr:col>24</xdr:col>
      <xdr:colOff>114300</xdr:colOff>
      <xdr:row>57</xdr:row>
      <xdr:rowOff>61744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73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144522</xdr:rowOff>
    </xdr:from>
    <xdr:to>
      <xdr:col>19</xdr:col>
      <xdr:colOff>177800</xdr:colOff>
      <xdr:row>56</xdr:row>
      <xdr:rowOff>152709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745722"/>
          <a:ext cx="889000" cy="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62840</xdr:rowOff>
    </xdr:from>
    <xdr:to>
      <xdr:col>20</xdr:col>
      <xdr:colOff>38100</xdr:colOff>
      <xdr:row>57</xdr:row>
      <xdr:rowOff>164440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8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155567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9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63304</xdr:rowOff>
    </xdr:from>
    <xdr:to>
      <xdr:col>15</xdr:col>
      <xdr:colOff>50800</xdr:colOff>
      <xdr:row>56</xdr:row>
      <xdr:rowOff>152709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664504"/>
          <a:ext cx="889000" cy="8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59727</xdr:rowOff>
    </xdr:from>
    <xdr:to>
      <xdr:col>15</xdr:col>
      <xdr:colOff>101600</xdr:colOff>
      <xdr:row>57</xdr:row>
      <xdr:rowOff>161327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83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152454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92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113716</xdr:rowOff>
    </xdr:from>
    <xdr:to>
      <xdr:col>10</xdr:col>
      <xdr:colOff>114300</xdr:colOff>
      <xdr:row>56</xdr:row>
      <xdr:rowOff>63304</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a:off x="1130300" y="8857666"/>
          <a:ext cx="889000" cy="80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40796</xdr:rowOff>
    </xdr:from>
    <xdr:to>
      <xdr:col>10</xdr:col>
      <xdr:colOff>165100</xdr:colOff>
      <xdr:row>57</xdr:row>
      <xdr:rowOff>142396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981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133523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90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122189</xdr:rowOff>
    </xdr:from>
    <xdr:to>
      <xdr:col>6</xdr:col>
      <xdr:colOff>38100</xdr:colOff>
      <xdr:row>51</xdr:row>
      <xdr:rowOff>52339</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86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68866</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30795" y="846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15367</xdr:rowOff>
    </xdr:from>
    <xdr:to>
      <xdr:col>24</xdr:col>
      <xdr:colOff>114300</xdr:colOff>
      <xdr:row>57</xdr:row>
      <xdr:rowOff>116967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978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165244</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7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93722</xdr:rowOff>
    </xdr:from>
    <xdr:to>
      <xdr:col>20</xdr:col>
      <xdr:colOff>38100</xdr:colOff>
      <xdr:row>57</xdr:row>
      <xdr:rowOff>23872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969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40399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47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101909</xdr:rowOff>
    </xdr:from>
    <xdr:to>
      <xdr:col>15</xdr:col>
      <xdr:colOff>101600</xdr:colOff>
      <xdr:row>57</xdr:row>
      <xdr:rowOff>32059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97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48586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4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12504</xdr:rowOff>
    </xdr:from>
    <xdr:to>
      <xdr:col>10</xdr:col>
      <xdr:colOff>165100</xdr:colOff>
      <xdr:row>56</xdr:row>
      <xdr:rowOff>114104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961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130631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38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62916</xdr:rowOff>
    </xdr:from>
    <xdr:to>
      <xdr:col>6</xdr:col>
      <xdr:colOff>38100</xdr:colOff>
      <xdr:row>51</xdr:row>
      <xdr:rowOff>164516</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880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155643</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30795" y="889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170694</xdr:rowOff>
    </xdr:from>
    <xdr:to>
      <xdr:col>24</xdr:col>
      <xdr:colOff>63500</xdr:colOff>
      <xdr:row>72</xdr:row>
      <xdr:rowOff>158045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343644"/>
          <a:ext cx="838200" cy="1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158045</xdr:rowOff>
    </xdr:from>
    <xdr:to>
      <xdr:col>19</xdr:col>
      <xdr:colOff>177800</xdr:colOff>
      <xdr:row>74</xdr:row>
      <xdr:rowOff>197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502445"/>
          <a:ext cx="889000" cy="18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109772</xdr:rowOff>
    </xdr:from>
    <xdr:to>
      <xdr:col>15</xdr:col>
      <xdr:colOff>50800</xdr:colOff>
      <xdr:row>74</xdr:row>
      <xdr:rowOff>197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625622"/>
          <a:ext cx="889000" cy="6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109772</xdr:rowOff>
    </xdr:from>
    <xdr:to>
      <xdr:col>10</xdr:col>
      <xdr:colOff>114300</xdr:colOff>
      <xdr:row>76</xdr:row>
      <xdr:rowOff>81731</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625622"/>
          <a:ext cx="889000" cy="48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76194</xdr:rowOff>
    </xdr:from>
    <xdr:to>
      <xdr:col>6</xdr:col>
      <xdr:colOff>38100</xdr:colOff>
      <xdr:row>74</xdr:row>
      <xdr:rowOff>6344</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2592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22871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36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119894</xdr:rowOff>
    </xdr:from>
    <xdr:to>
      <xdr:col>24</xdr:col>
      <xdr:colOff>114300</xdr:colOff>
      <xdr:row>72</xdr:row>
      <xdr:rowOff>50044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29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142771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144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107245</xdr:rowOff>
    </xdr:from>
    <xdr:to>
      <xdr:col>20</xdr:col>
      <xdr:colOff>38100</xdr:colOff>
      <xdr:row>73</xdr:row>
      <xdr:rowOff>37395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4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53922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2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120847</xdr:rowOff>
    </xdr:from>
    <xdr:to>
      <xdr:col>15</xdr:col>
      <xdr:colOff>101600</xdr:colOff>
      <xdr:row>74</xdr:row>
      <xdr:rowOff>50997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63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67524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41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58972</xdr:rowOff>
    </xdr:from>
    <xdr:to>
      <xdr:col>10</xdr:col>
      <xdr:colOff>165100</xdr:colOff>
      <xdr:row>73</xdr:row>
      <xdr:rowOff>160572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5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5649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35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30931</xdr:rowOff>
    </xdr:from>
    <xdr:to>
      <xdr:col>6</xdr:col>
      <xdr:colOff>38100</xdr:colOff>
      <xdr:row>76</xdr:row>
      <xdr:rowOff>132531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0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123658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15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163361</xdr:rowOff>
    </xdr:from>
    <xdr:to>
      <xdr:col>24</xdr:col>
      <xdr:colOff>62865</xdr:colOff>
      <xdr:row>99</xdr:row>
      <xdr:rowOff>52794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765311"/>
          <a:ext cx="1270" cy="1261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56621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3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52794</xdr:rowOff>
    </xdr:from>
    <xdr:to>
      <xdr:col>24</xdr:col>
      <xdr:colOff>152400</xdr:colOff>
      <xdr:row>99</xdr:row>
      <xdr:rowOff>52794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2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110038</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54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163361</xdr:rowOff>
    </xdr:from>
    <xdr:to>
      <xdr:col>24</xdr:col>
      <xdr:colOff>152400</xdr:colOff>
      <xdr:row>91</xdr:row>
      <xdr:rowOff>163361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765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95923</xdr:rowOff>
    </xdr:from>
    <xdr:to>
      <xdr:col>24</xdr:col>
      <xdr:colOff>63500</xdr:colOff>
      <xdr:row>95</xdr:row>
      <xdr:rowOff>123661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383673"/>
          <a:ext cx="838200" cy="2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129391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17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150964</xdr:rowOff>
    </xdr:from>
    <xdr:to>
      <xdr:col>24</xdr:col>
      <xdr:colOff>114300</xdr:colOff>
      <xdr:row>96</xdr:row>
      <xdr:rowOff>81114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3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120650</xdr:rowOff>
    </xdr:from>
    <xdr:to>
      <xdr:col>19</xdr:col>
      <xdr:colOff>177800</xdr:colOff>
      <xdr:row>95</xdr:row>
      <xdr:rowOff>95923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5551150"/>
          <a:ext cx="889000" cy="83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139915</xdr:rowOff>
    </xdr:from>
    <xdr:to>
      <xdr:col>20</xdr:col>
      <xdr:colOff>38100</xdr:colOff>
      <xdr:row>96</xdr:row>
      <xdr:rowOff>70065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61192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2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120650</xdr:rowOff>
    </xdr:from>
    <xdr:to>
      <xdr:col>15</xdr:col>
      <xdr:colOff>50800</xdr:colOff>
      <xdr:row>96</xdr:row>
      <xdr:rowOff>151625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5551150"/>
          <a:ext cx="889000" cy="105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118618</xdr:rowOff>
    </xdr:from>
    <xdr:to>
      <xdr:col>15</xdr:col>
      <xdr:colOff>101600</xdr:colOff>
      <xdr:row>96</xdr:row>
      <xdr:rowOff>48768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39895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151625</xdr:rowOff>
    </xdr:from>
    <xdr:to>
      <xdr:col>10</xdr:col>
      <xdr:colOff>114300</xdr:colOff>
      <xdr:row>99</xdr:row>
      <xdr:rowOff>91960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10825"/>
          <a:ext cx="889000" cy="4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108789</xdr:rowOff>
    </xdr:from>
    <xdr:to>
      <xdr:col>10</xdr:col>
      <xdr:colOff>165100</xdr:colOff>
      <xdr:row>96</xdr:row>
      <xdr:rowOff>38939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55466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57201</xdr:rowOff>
    </xdr:from>
    <xdr:to>
      <xdr:col>6</xdr:col>
      <xdr:colOff>38100</xdr:colOff>
      <xdr:row>96</xdr:row>
      <xdr:rowOff>158801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3878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72861</xdr:rowOff>
    </xdr:from>
    <xdr:to>
      <xdr:col>24</xdr:col>
      <xdr:colOff>114300</xdr:colOff>
      <xdr:row>96</xdr:row>
      <xdr:rowOff>3011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6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95738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1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45123</xdr:rowOff>
    </xdr:from>
    <xdr:to>
      <xdr:col>20</xdr:col>
      <xdr:colOff>38100</xdr:colOff>
      <xdr:row>95</xdr:row>
      <xdr:rowOff>146723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3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163250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0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69850</xdr:rowOff>
    </xdr:from>
    <xdr:to>
      <xdr:col>15</xdr:col>
      <xdr:colOff>101600</xdr:colOff>
      <xdr:row>91</xdr:row>
      <xdr:rowOff>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55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16527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27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100825</xdr:rowOff>
    </xdr:from>
    <xdr:to>
      <xdr:col>10</xdr:col>
      <xdr:colOff>165100</xdr:colOff>
      <xdr:row>97</xdr:row>
      <xdr:rowOff>30975</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5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22102</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65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41160</xdr:rowOff>
    </xdr:from>
    <xdr:to>
      <xdr:col>6</xdr:col>
      <xdr:colOff>38100</xdr:colOff>
      <xdr:row>99</xdr:row>
      <xdr:rowOff>142760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1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133887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10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147564</xdr:rowOff>
    </xdr:from>
    <xdr:to>
      <xdr:col>55</xdr:col>
      <xdr:colOff>0</xdr:colOff>
      <xdr:row>37</xdr:row>
      <xdr:rowOff>148753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491214"/>
          <a:ext cx="8382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148753</xdr:rowOff>
    </xdr:from>
    <xdr:to>
      <xdr:col>50</xdr:col>
      <xdr:colOff>114300</xdr:colOff>
      <xdr:row>37</xdr:row>
      <xdr:rowOff>150490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492403"/>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150490</xdr:rowOff>
    </xdr:from>
    <xdr:to>
      <xdr:col>45</xdr:col>
      <xdr:colOff>177800</xdr:colOff>
      <xdr:row>37</xdr:row>
      <xdr:rowOff>152227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494140"/>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106781</xdr:rowOff>
    </xdr:from>
    <xdr:to>
      <xdr:col>41</xdr:col>
      <xdr:colOff>50800</xdr:colOff>
      <xdr:row>37</xdr:row>
      <xdr:rowOff>152227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450431"/>
          <a:ext cx="889000" cy="4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134712</xdr:rowOff>
    </xdr:from>
    <xdr:to>
      <xdr:col>36</xdr:col>
      <xdr:colOff>165100</xdr:colOff>
      <xdr:row>38</xdr:row>
      <xdr:rowOff>64861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783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55988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57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96764</xdr:rowOff>
    </xdr:from>
    <xdr:to>
      <xdr:col>55</xdr:col>
      <xdr:colOff>50800</xdr:colOff>
      <xdr:row>38</xdr:row>
      <xdr:rowOff>26914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4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75191</xdr:rowOff>
    </xdr:from>
    <xdr:ext cx="469744"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1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97953</xdr:rowOff>
    </xdr:from>
    <xdr:to>
      <xdr:col>50</xdr:col>
      <xdr:colOff>165100</xdr:colOff>
      <xdr:row>38</xdr:row>
      <xdr:rowOff>28102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4416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19230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04428" y="653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99690</xdr:rowOff>
    </xdr:from>
    <xdr:to>
      <xdr:col>46</xdr:col>
      <xdr:colOff>38100</xdr:colOff>
      <xdr:row>38</xdr:row>
      <xdr:rowOff>29840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4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20967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15428" y="653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101427</xdr:rowOff>
    </xdr:from>
    <xdr:to>
      <xdr:col>41</xdr:col>
      <xdr:colOff>101600</xdr:colOff>
      <xdr:row>38</xdr:row>
      <xdr:rowOff>31577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44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22704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26428" y="653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55981</xdr:rowOff>
    </xdr:from>
    <xdr:to>
      <xdr:col>36</xdr:col>
      <xdr:colOff>165100</xdr:colOff>
      <xdr:row>37</xdr:row>
      <xdr:rowOff>157581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2658</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37428" y="617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88722</xdr:rowOff>
    </xdr:from>
    <xdr:to>
      <xdr:col>55</xdr:col>
      <xdr:colOff>0</xdr:colOff>
      <xdr:row>55</xdr:row>
      <xdr:rowOff>150063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518472"/>
          <a:ext cx="8382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93921</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695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66777</xdr:rowOff>
    </xdr:from>
    <xdr:to>
      <xdr:col>50</xdr:col>
      <xdr:colOff>114300</xdr:colOff>
      <xdr:row>55</xdr:row>
      <xdr:rowOff>88722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496527"/>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84891</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85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66777</xdr:rowOff>
    </xdr:from>
    <xdr:to>
      <xdr:col>45</xdr:col>
      <xdr:colOff>177800</xdr:colOff>
      <xdr:row>55</xdr:row>
      <xdr:rowOff>124498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496527"/>
          <a:ext cx="8890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80739</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853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124498</xdr:rowOff>
    </xdr:from>
    <xdr:to>
      <xdr:col>41</xdr:col>
      <xdr:colOff>50800</xdr:colOff>
      <xdr:row>55</xdr:row>
      <xdr:rowOff>158369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554248"/>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90758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8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168148</xdr:rowOff>
    </xdr:from>
    <xdr:to>
      <xdr:col>36</xdr:col>
      <xdr:colOff>165100</xdr:colOff>
      <xdr:row>55</xdr:row>
      <xdr:rowOff>98298</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42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114825</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20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99263</xdr:rowOff>
    </xdr:from>
    <xdr:to>
      <xdr:col>55</xdr:col>
      <xdr:colOff>50800</xdr:colOff>
      <xdr:row>56</xdr:row>
      <xdr:rowOff>29413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2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122140</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38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37922</xdr:rowOff>
    </xdr:from>
    <xdr:to>
      <xdr:col>50</xdr:col>
      <xdr:colOff>165100</xdr:colOff>
      <xdr:row>55</xdr:row>
      <xdr:rowOff>139522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4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156049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24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15977</xdr:rowOff>
    </xdr:from>
    <xdr:to>
      <xdr:col>46</xdr:col>
      <xdr:colOff>38100</xdr:colOff>
      <xdr:row>55</xdr:row>
      <xdr:rowOff>117577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44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134104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22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73698</xdr:rowOff>
    </xdr:from>
    <xdr:to>
      <xdr:col>41</xdr:col>
      <xdr:colOff>101600</xdr:colOff>
      <xdr:row>56</xdr:row>
      <xdr:rowOff>3848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5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20375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27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107569</xdr:rowOff>
    </xdr:from>
    <xdr:to>
      <xdr:col>36</xdr:col>
      <xdr:colOff>165100</xdr:colOff>
      <xdr:row>56</xdr:row>
      <xdr:rowOff>37719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5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28846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6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167198</xdr:rowOff>
    </xdr:from>
    <xdr:to>
      <xdr:col>55</xdr:col>
      <xdr:colOff>0</xdr:colOff>
      <xdr:row>77</xdr:row>
      <xdr:rowOff>17661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9639300" y="13197398"/>
          <a:ext cx="838200" cy="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19686</xdr:rowOff>
    </xdr:from>
    <xdr:to>
      <xdr:col>50</xdr:col>
      <xdr:colOff>114300</xdr:colOff>
      <xdr:row>77</xdr:row>
      <xdr:rowOff>17661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049886"/>
          <a:ext cx="889000" cy="16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92151</xdr:rowOff>
    </xdr:from>
    <xdr:to>
      <xdr:col>45</xdr:col>
      <xdr:colOff>177800</xdr:colOff>
      <xdr:row>76</xdr:row>
      <xdr:rowOff>19686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2779451"/>
          <a:ext cx="889000" cy="27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2111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92151</xdr:rowOff>
    </xdr:from>
    <xdr:to>
      <xdr:col>41</xdr:col>
      <xdr:colOff>50800</xdr:colOff>
      <xdr:row>75</xdr:row>
      <xdr:rowOff>130132</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2779451"/>
          <a:ext cx="889000" cy="20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113164</xdr:rowOff>
    </xdr:from>
    <xdr:to>
      <xdr:col>36</xdr:col>
      <xdr:colOff>165100</xdr:colOff>
      <xdr:row>75</xdr:row>
      <xdr:rowOff>43314</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80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59841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57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116398</xdr:rowOff>
    </xdr:from>
    <xdr:to>
      <xdr:col>55</xdr:col>
      <xdr:colOff>50800</xdr:colOff>
      <xdr:row>77</xdr:row>
      <xdr:rowOff>46548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14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139275</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99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138311</xdr:rowOff>
    </xdr:from>
    <xdr:to>
      <xdr:col>50</xdr:col>
      <xdr:colOff>165100</xdr:colOff>
      <xdr:row>77</xdr:row>
      <xdr:rowOff>68461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16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59588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26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140335</xdr:rowOff>
    </xdr:from>
    <xdr:to>
      <xdr:col>46</xdr:col>
      <xdr:colOff>38100</xdr:colOff>
      <xdr:row>76</xdr:row>
      <xdr:rowOff>70486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2999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87012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277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41351</xdr:rowOff>
    </xdr:from>
    <xdr:to>
      <xdr:col>41</xdr:col>
      <xdr:colOff>101600</xdr:colOff>
      <xdr:row>74</xdr:row>
      <xdr:rowOff>142951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272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159478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250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79332</xdr:rowOff>
    </xdr:from>
    <xdr:to>
      <xdr:col>36</xdr:col>
      <xdr:colOff>165100</xdr:colOff>
      <xdr:row>76</xdr:row>
      <xdr:rowOff>9482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293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609</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03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24405</xdr:rowOff>
    </xdr:from>
    <xdr:to>
      <xdr:col>55</xdr:col>
      <xdr:colOff>0</xdr:colOff>
      <xdr:row>97</xdr:row>
      <xdr:rowOff>52735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655055"/>
          <a:ext cx="838200" cy="28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52735</xdr:rowOff>
    </xdr:from>
    <xdr:to>
      <xdr:col>50</xdr:col>
      <xdr:colOff>114300</xdr:colOff>
      <xdr:row>97</xdr:row>
      <xdr:rowOff>104234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83385"/>
          <a:ext cx="889000" cy="5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97555</xdr:rowOff>
    </xdr:from>
    <xdr:to>
      <xdr:col>45</xdr:col>
      <xdr:colOff>177800</xdr:colOff>
      <xdr:row>97</xdr:row>
      <xdr:rowOff>104234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28205"/>
          <a:ext cx="889000" cy="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105786</xdr:rowOff>
    </xdr:from>
    <xdr:to>
      <xdr:col>41</xdr:col>
      <xdr:colOff>50800</xdr:colOff>
      <xdr:row>97</xdr:row>
      <xdr:rowOff>97555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564986"/>
          <a:ext cx="889000" cy="16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121465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4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118390</xdr:rowOff>
    </xdr:from>
    <xdr:to>
      <xdr:col>36</xdr:col>
      <xdr:colOff>165100</xdr:colOff>
      <xdr:row>97</xdr:row>
      <xdr:rowOff>48540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39667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7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145055</xdr:rowOff>
    </xdr:from>
    <xdr:to>
      <xdr:col>55</xdr:col>
      <xdr:colOff>50800</xdr:colOff>
      <xdr:row>97</xdr:row>
      <xdr:rowOff>75205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123482</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58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1935</xdr:rowOff>
    </xdr:from>
    <xdr:to>
      <xdr:col>50</xdr:col>
      <xdr:colOff>165100</xdr:colOff>
      <xdr:row>97</xdr:row>
      <xdr:rowOff>103535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63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94662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7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53434</xdr:rowOff>
    </xdr:from>
    <xdr:to>
      <xdr:col>46</xdr:col>
      <xdr:colOff>38100</xdr:colOff>
      <xdr:row>97</xdr:row>
      <xdr:rowOff>155034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6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146161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7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46755</xdr:rowOff>
    </xdr:from>
    <xdr:to>
      <xdr:col>41</xdr:col>
      <xdr:colOff>101600</xdr:colOff>
      <xdr:row>97</xdr:row>
      <xdr:rowOff>148355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139482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7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54986</xdr:rowOff>
    </xdr:from>
    <xdr:to>
      <xdr:col>36</xdr:col>
      <xdr:colOff>165100</xdr:colOff>
      <xdr:row>96</xdr:row>
      <xdr:rowOff>156586</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5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1663</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2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70617</xdr:rowOff>
    </xdr:from>
    <xdr:to>
      <xdr:col>85</xdr:col>
      <xdr:colOff>127000</xdr:colOff>
      <xdr:row>37</xdr:row>
      <xdr:rowOff>149713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14267"/>
          <a:ext cx="8382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83053</xdr:rowOff>
    </xdr:from>
    <xdr:to>
      <xdr:col>81</xdr:col>
      <xdr:colOff>50800</xdr:colOff>
      <xdr:row>37</xdr:row>
      <xdr:rowOff>149713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426703"/>
          <a:ext cx="889000" cy="6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83053</xdr:rowOff>
    </xdr:from>
    <xdr:to>
      <xdr:col>76</xdr:col>
      <xdr:colOff>114300</xdr:colOff>
      <xdr:row>38</xdr:row>
      <xdr:rowOff>5192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26703"/>
          <a:ext cx="889000" cy="9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135404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7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5192</xdr:rowOff>
    </xdr:from>
    <xdr:to>
      <xdr:col>71</xdr:col>
      <xdr:colOff>177800</xdr:colOff>
      <xdr:row>38</xdr:row>
      <xdr:rowOff>21971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20292"/>
          <a:ext cx="889000" cy="1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133706</xdr:rowOff>
    </xdr:from>
    <xdr:to>
      <xdr:col>67</xdr:col>
      <xdr:colOff>101600</xdr:colOff>
      <xdr:row>37</xdr:row>
      <xdr:rowOff>63856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05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80383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8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19817</xdr:rowOff>
    </xdr:from>
    <xdr:to>
      <xdr:col>85</xdr:col>
      <xdr:colOff>177800</xdr:colOff>
      <xdr:row>37</xdr:row>
      <xdr:rowOff>121417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6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169694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4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98913</xdr:rowOff>
    </xdr:from>
    <xdr:to>
      <xdr:col>81</xdr:col>
      <xdr:colOff>101600</xdr:colOff>
      <xdr:row>38</xdr:row>
      <xdr:rowOff>29063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20190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32253</xdr:rowOff>
    </xdr:from>
    <xdr:to>
      <xdr:col>76</xdr:col>
      <xdr:colOff>165100</xdr:colOff>
      <xdr:row>37</xdr:row>
      <xdr:rowOff>133853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7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150380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5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125842</xdr:rowOff>
    </xdr:from>
    <xdr:to>
      <xdr:col>72</xdr:col>
      <xdr:colOff>38100</xdr:colOff>
      <xdr:row>38</xdr:row>
      <xdr:rowOff>55992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6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47119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142621</xdr:rowOff>
    </xdr:from>
    <xdr:to>
      <xdr:col>67</xdr:col>
      <xdr:colOff>101600</xdr:colOff>
      <xdr:row>38</xdr:row>
      <xdr:rowOff>72771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63898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58939</xdr:rowOff>
    </xdr:from>
    <xdr:to>
      <xdr:col>85</xdr:col>
      <xdr:colOff>127000</xdr:colOff>
      <xdr:row>58</xdr:row>
      <xdr:rowOff>92369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660139"/>
          <a:ext cx="838200" cy="37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55825</xdr:rowOff>
    </xdr:from>
    <xdr:to>
      <xdr:col>81</xdr:col>
      <xdr:colOff>50800</xdr:colOff>
      <xdr:row>58</xdr:row>
      <xdr:rowOff>92369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999925"/>
          <a:ext cx="889000" cy="36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55825</xdr:rowOff>
    </xdr:from>
    <xdr:to>
      <xdr:col>76</xdr:col>
      <xdr:colOff>114300</xdr:colOff>
      <xdr:row>58</xdr:row>
      <xdr:rowOff>96506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999925"/>
          <a:ext cx="889000" cy="40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73895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7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78000</xdr:rowOff>
    </xdr:from>
    <xdr:to>
      <xdr:col>71</xdr:col>
      <xdr:colOff>177800</xdr:colOff>
      <xdr:row>58</xdr:row>
      <xdr:rowOff>96506</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10022100"/>
          <a:ext cx="889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82761</xdr:rowOff>
    </xdr:from>
    <xdr:to>
      <xdr:col>67</xdr:col>
      <xdr:colOff>101600</xdr:colOff>
      <xdr:row>58</xdr:row>
      <xdr:rowOff>12911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29438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3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8139</xdr:rowOff>
    </xdr:from>
    <xdr:to>
      <xdr:col>85</xdr:col>
      <xdr:colOff>177800</xdr:colOff>
      <xdr:row>56</xdr:row>
      <xdr:rowOff>109739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0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31016</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46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41569</xdr:rowOff>
    </xdr:from>
    <xdr:to>
      <xdr:col>81</xdr:col>
      <xdr:colOff>101600</xdr:colOff>
      <xdr:row>58</xdr:row>
      <xdr:rowOff>143169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8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134296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7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5025</xdr:rowOff>
    </xdr:from>
    <xdr:to>
      <xdr:col>76</xdr:col>
      <xdr:colOff>165100</xdr:colOff>
      <xdr:row>58</xdr:row>
      <xdr:rowOff>106625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4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97752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4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45706</xdr:rowOff>
    </xdr:from>
    <xdr:to>
      <xdr:col>72</xdr:col>
      <xdr:colOff>38100</xdr:colOff>
      <xdr:row>58</xdr:row>
      <xdr:rowOff>147306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138433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27200</xdr:rowOff>
    </xdr:from>
    <xdr:to>
      <xdr:col>67</xdr:col>
      <xdr:colOff>101600</xdr:colOff>
      <xdr:row>58</xdr:row>
      <xdr:rowOff>128800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7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119927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0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62466</xdr:rowOff>
    </xdr:from>
    <xdr:to>
      <xdr:col>85</xdr:col>
      <xdr:colOff>127000</xdr:colOff>
      <xdr:row>79</xdr:row>
      <xdr:rowOff>84347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5481300" y="13607016"/>
          <a:ext cx="838200" cy="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52505</xdr:rowOff>
    </xdr:from>
    <xdr:to>
      <xdr:col>81</xdr:col>
      <xdr:colOff>50800</xdr:colOff>
      <xdr:row>79</xdr:row>
      <xdr:rowOff>84347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597055"/>
          <a:ext cx="889000" cy="3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13970</xdr:rowOff>
    </xdr:from>
    <xdr:to>
      <xdr:col>76</xdr:col>
      <xdr:colOff>114300</xdr:colOff>
      <xdr:row>79</xdr:row>
      <xdr:rowOff>52505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558520"/>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139210</xdr:rowOff>
    </xdr:from>
    <xdr:to>
      <xdr:col>71</xdr:col>
      <xdr:colOff>177800</xdr:colOff>
      <xdr:row>79</xdr:row>
      <xdr:rowOff>13970</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814300" y="13512310"/>
          <a:ext cx="889000" cy="4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27831</xdr:rowOff>
    </xdr:from>
    <xdr:to>
      <xdr:col>67</xdr:col>
      <xdr:colOff>101600</xdr:colOff>
      <xdr:row>75</xdr:row>
      <xdr:rowOff>129431</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145958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26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11666</xdr:rowOff>
    </xdr:from>
    <xdr:to>
      <xdr:col>85</xdr:col>
      <xdr:colOff>177800</xdr:colOff>
      <xdr:row>79</xdr:row>
      <xdr:rowOff>113266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5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98043</xdr:rowOff>
    </xdr:from>
    <xdr:ext cx="378565"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471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33547</xdr:rowOff>
    </xdr:from>
    <xdr:to>
      <xdr:col>81</xdr:col>
      <xdr:colOff>101600</xdr:colOff>
      <xdr:row>79</xdr:row>
      <xdr:rowOff>135147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7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126274</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324333" y="136708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1705</xdr:rowOff>
    </xdr:from>
    <xdr:to>
      <xdr:col>76</xdr:col>
      <xdr:colOff>165100</xdr:colOff>
      <xdr:row>79</xdr:row>
      <xdr:rowOff>103305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54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94432</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403017" y="13638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134620</xdr:rowOff>
    </xdr:from>
    <xdr:to>
      <xdr:col>72</xdr:col>
      <xdr:colOff>38100</xdr:colOff>
      <xdr:row>79</xdr:row>
      <xdr:rowOff>64770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55897</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514017" y="1360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88410</xdr:rowOff>
    </xdr:from>
    <xdr:to>
      <xdr:col>67</xdr:col>
      <xdr:colOff>101600</xdr:colOff>
      <xdr:row>79</xdr:row>
      <xdr:rowOff>18560</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4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9687</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625017" y="13554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116154</xdr:rowOff>
    </xdr:from>
    <xdr:to>
      <xdr:col>85</xdr:col>
      <xdr:colOff>127000</xdr:colOff>
      <xdr:row>93</xdr:row>
      <xdr:rowOff>118117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061004"/>
          <a:ext cx="8382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95521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2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118117</xdr:rowOff>
    </xdr:from>
    <xdr:to>
      <xdr:col>81</xdr:col>
      <xdr:colOff>50800</xdr:colOff>
      <xdr:row>93</xdr:row>
      <xdr:rowOff>134099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062967"/>
          <a:ext cx="889000" cy="1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34656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32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134099</xdr:rowOff>
    </xdr:from>
    <xdr:to>
      <xdr:col>76</xdr:col>
      <xdr:colOff>114300</xdr:colOff>
      <xdr:row>94</xdr:row>
      <xdr:rowOff>49346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078949"/>
          <a:ext cx="889000" cy="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33799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49346</xdr:rowOff>
    </xdr:from>
    <xdr:to>
      <xdr:col>71</xdr:col>
      <xdr:colOff>177800</xdr:colOff>
      <xdr:row>94</xdr:row>
      <xdr:rowOff>122593</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165646"/>
          <a:ext cx="889000" cy="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34713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109986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65354</xdr:rowOff>
    </xdr:from>
    <xdr:to>
      <xdr:col>85</xdr:col>
      <xdr:colOff>177800</xdr:colOff>
      <xdr:row>93</xdr:row>
      <xdr:rowOff>166954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01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88231</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86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67317</xdr:rowOff>
    </xdr:from>
    <xdr:to>
      <xdr:col>81</xdr:col>
      <xdr:colOff>101600</xdr:colOff>
      <xdr:row>93</xdr:row>
      <xdr:rowOff>168917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01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13994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787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83299</xdr:rowOff>
    </xdr:from>
    <xdr:to>
      <xdr:col>76</xdr:col>
      <xdr:colOff>165100</xdr:colOff>
      <xdr:row>94</xdr:row>
      <xdr:rowOff>13449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02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29976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80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169996</xdr:rowOff>
    </xdr:from>
    <xdr:to>
      <xdr:col>72</xdr:col>
      <xdr:colOff>38100</xdr:colOff>
      <xdr:row>94</xdr:row>
      <xdr:rowOff>100146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11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116673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89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71793</xdr:rowOff>
    </xdr:from>
    <xdr:to>
      <xdr:col>67</xdr:col>
      <xdr:colOff>101600</xdr:colOff>
      <xdr:row>95</xdr:row>
      <xdr:rowOff>1943</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1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164520</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2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54610</xdr:rowOff>
    </xdr:from>
    <xdr:to>
      <xdr:col>98</xdr:col>
      <xdr:colOff>38100</xdr:colOff>
      <xdr:row>34</xdr:row>
      <xdr:rowOff>156210</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1287</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5659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総務費は、住民一人あたり</a:t>
          </a:r>
          <a:r>
            <a:rPr kumimoji="1" lang="en-US" altLang="ja-JP" sz="1300">
              <a:latin typeface="ＭＳ Ｐゴシック" panose="020B0600070205080204" pitchFamily="50" charset="-128"/>
              <a:ea typeface="ＭＳ Ｐゴシック" panose="020B0600070205080204" pitchFamily="50" charset="-128"/>
            </a:rPr>
            <a:t>64,505</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8,552</a:t>
          </a:r>
          <a:r>
            <a:rPr kumimoji="1" lang="ja-JP" altLang="en-US" sz="1300">
              <a:latin typeface="ＭＳ Ｐゴシック" panose="020B0600070205080204" pitchFamily="50" charset="-128"/>
              <a:ea typeface="ＭＳ Ｐゴシック" panose="020B0600070205080204" pitchFamily="50" charset="-128"/>
            </a:rPr>
            <a:t>円減少している。主な要因としては、減債基金積立金等が減少したためである。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15,228</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1,610</a:t>
          </a:r>
          <a:r>
            <a:rPr kumimoji="1" lang="ja-JP" altLang="en-US" sz="1300">
              <a:latin typeface="ＭＳ Ｐゴシック" panose="020B0600070205080204" pitchFamily="50" charset="-128"/>
              <a:ea typeface="ＭＳ Ｐゴシック" panose="020B0600070205080204" pitchFamily="50" charset="-128"/>
            </a:rPr>
            <a:t>円減少している。主な要因としては、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団体営ほ場整備事業等</a:t>
          </a:r>
          <a:r>
            <a:rPr kumimoji="1" lang="ja-JP" altLang="en-US" sz="1300">
              <a:latin typeface="ＭＳ Ｐゴシック" panose="020B0600070205080204" pitchFamily="50" charset="-128"/>
              <a:ea typeface="ＭＳ Ｐゴシック" panose="020B0600070205080204" pitchFamily="50" charset="-128"/>
            </a:rPr>
            <a:t>が減少したためである。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80,919</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34,571</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円増加している。主な要因としては、東部学校給食センター整備事業等が増加したためである。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205,373</a:t>
          </a:r>
          <a:r>
            <a:rPr kumimoji="1" lang="ja-JP" altLang="en-US" sz="1300">
              <a:latin typeface="ＭＳ Ｐゴシック" panose="020B0600070205080204" pitchFamily="50" charset="-128"/>
              <a:ea typeface="ＭＳ Ｐゴシック" panose="020B0600070205080204" pitchFamily="50" charset="-128"/>
            </a:rPr>
            <a:t>円であり、前年度から</a:t>
          </a:r>
          <a:r>
            <a:rPr kumimoji="1" lang="en-US" altLang="ja-JP" sz="1300">
              <a:latin typeface="ＭＳ Ｐゴシック" panose="020B0600070205080204" pitchFamily="50" charset="-128"/>
              <a:ea typeface="ＭＳ Ｐゴシック" panose="020B0600070205080204" pitchFamily="50" charset="-128"/>
            </a:rPr>
            <a:t>8,336</a:t>
          </a:r>
          <a:r>
            <a:rPr kumimoji="1" lang="ja-JP" altLang="en-US" sz="1300">
              <a:latin typeface="ＭＳ Ｐゴシック" panose="020B0600070205080204" pitchFamily="50" charset="-128"/>
              <a:ea typeface="ＭＳ Ｐゴシック" panose="020B0600070205080204" pitchFamily="50" charset="-128"/>
            </a:rPr>
            <a:t>円増加している。主な要因としては、低所得者支援・定額減税補足給付金等が増加したためである。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社会保障経費の充実等による扶助費の増加や、老朽化する公共施設等の維持補修経費の増加に加え、やすらぎ苑整備事業や小松認定こども園整備事業等の大型事業の実施による地方債の借り入れも見込まれていることから、引き続き、事業実施方法や事業規模の適正化、費用対効果を十分考慮し、歳入・歳出両面による取組を推進し、持続可能な財政基盤の確立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東部学校給食センター整備事業等の大型事業を実施したものの、大型事業の財源となる地方債が増加したほか、固定資産税等が増加したことから、実質収支比率は</a:t>
          </a:r>
          <a:r>
            <a:rPr kumimoji="1" lang="en-US" altLang="ja-JP" sz="1100">
              <a:latin typeface="ＭＳ ゴシック" pitchFamily="49" charset="-128"/>
              <a:ea typeface="ＭＳ ゴシック" pitchFamily="49" charset="-128"/>
            </a:rPr>
            <a:t>11.83</a:t>
          </a:r>
          <a:r>
            <a:rPr kumimoji="1" lang="ja-JP" altLang="en-US" sz="1100">
              <a:latin typeface="ＭＳ ゴシック" pitchFamily="49" charset="-128"/>
              <a:ea typeface="ＭＳ ゴシック" pitchFamily="49" charset="-128"/>
            </a:rPr>
            <a:t>％で前年度比</a:t>
          </a:r>
          <a:r>
            <a:rPr kumimoji="1" lang="en-US" altLang="ja-JP" sz="1100">
              <a:latin typeface="ＭＳ ゴシック" pitchFamily="49" charset="-128"/>
              <a:ea typeface="ＭＳ ゴシック" pitchFamily="49" charset="-128"/>
            </a:rPr>
            <a:t>1.67</a:t>
          </a:r>
          <a:r>
            <a:rPr kumimoji="1" lang="ja-JP" altLang="en-US" sz="1100">
              <a:latin typeface="ＭＳ ゴシック" pitchFamily="49" charset="-128"/>
              <a:ea typeface="ＭＳ ゴシック" pitchFamily="49" charset="-128"/>
            </a:rPr>
            <a:t>ポイント上昇している。実質単年度収支は</a:t>
          </a:r>
          <a:r>
            <a:rPr kumimoji="1" lang="en-US" altLang="ja-JP" sz="1100">
              <a:latin typeface="ＭＳ ゴシック" pitchFamily="49" charset="-128"/>
              <a:ea typeface="ＭＳ ゴシック" pitchFamily="49" charset="-128"/>
            </a:rPr>
            <a:t>0.43</a:t>
          </a:r>
          <a:r>
            <a:rPr kumimoji="1" lang="ja-JP" altLang="en-US" sz="1100">
              <a:latin typeface="ＭＳ ゴシック" pitchFamily="49" charset="-128"/>
              <a:ea typeface="ＭＳ ゴシック" pitchFamily="49" charset="-128"/>
            </a:rPr>
            <a:t>％で前年度比</a:t>
          </a:r>
          <a:r>
            <a:rPr kumimoji="1" lang="en-US" altLang="ja-JP" sz="1100">
              <a:latin typeface="ＭＳ ゴシック" pitchFamily="49" charset="-128"/>
              <a:ea typeface="ＭＳ ゴシック" pitchFamily="49" charset="-128"/>
            </a:rPr>
            <a:t>1.89</a:t>
          </a:r>
          <a:r>
            <a:rPr kumimoji="1" lang="ja-JP" altLang="en-US" sz="1100">
              <a:latin typeface="ＭＳ ゴシック" pitchFamily="49" charset="-128"/>
              <a:ea typeface="ＭＳ ゴシック" pitchFamily="49" charset="-128"/>
            </a:rPr>
            <a:t>ポイント上昇となったものの、財政調整基金について、約</a:t>
          </a:r>
          <a:r>
            <a:rPr kumimoji="1" lang="en-US" altLang="ja-JP" sz="1100">
              <a:latin typeface="ＭＳ ゴシック" pitchFamily="49" charset="-128"/>
              <a:ea typeface="ＭＳ ゴシック" pitchFamily="49" charset="-128"/>
            </a:rPr>
            <a:t>1,289</a:t>
          </a:r>
          <a:r>
            <a:rPr kumimoji="1" lang="ja-JP" altLang="en-US" sz="1100">
              <a:latin typeface="ＭＳ ゴシック" pitchFamily="49" charset="-128"/>
              <a:ea typeface="ＭＳ ゴシック" pitchFamily="49" charset="-128"/>
            </a:rPr>
            <a:t>百万円の積み立てを行った一方で、</a:t>
          </a:r>
          <a:r>
            <a:rPr kumimoji="1" lang="en-US" altLang="ja-JP" sz="1100">
              <a:latin typeface="ＭＳ ゴシック" pitchFamily="49" charset="-128"/>
              <a:ea typeface="ＭＳ ゴシック" pitchFamily="49" charset="-128"/>
            </a:rPr>
            <a:t>1,750</a:t>
          </a:r>
          <a:r>
            <a:rPr kumimoji="1" lang="ja-JP" altLang="en-US" sz="1100">
              <a:latin typeface="ＭＳ ゴシック" pitchFamily="49" charset="-128"/>
              <a:ea typeface="ＭＳ ゴシック" pitchFamily="49" charset="-128"/>
            </a:rPr>
            <a:t>百万円の取り崩しを行ったことから、残高は減少している。</a:t>
          </a:r>
          <a:endParaRPr kumimoji="1" lang="en-US" altLang="ja-JP" sz="1100">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今後は、社会保障経費をはじめとする扶助費等の義務的経費の増加に加え、物価高騰等による各種の経費が増加する一方、人口減少により税収の大幅な伸びも期待できないことから、歳入・歳出両面による取組を推進し、財政調整基金の慎重な取り崩しと積み立てに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愛媛県西条市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全会計において黒字決算または、歳入歳出同額となっており、収支の均衡が図られている</a:t>
          </a:r>
          <a:r>
            <a:rPr kumimoji="1" lang="ja-JP" altLang="en-US" sz="1400">
              <a:solidFill>
                <a:sysClr val="windowText" lastClr="000000"/>
              </a:solidFill>
              <a:latin typeface="ＭＳ ゴシック" pitchFamily="49" charset="-128"/>
              <a:ea typeface="ＭＳ ゴシック" pitchFamily="49" charset="-128"/>
            </a:rPr>
            <a:t>。今後とも健全で安定した財政運営に努める。</a:t>
          </a:r>
          <a:endParaRPr kumimoji="1" lang="en-US" altLang="ja-JP"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c r="B2" s="164" t="s">
        <v>77</v>
      </c>
      <c r="C2" s="164"/>
      <c r="D2" s="165"/>
    </row>
    <row r="3" spans="1:119" ht="18.75" customHeight="1" thickBot="1">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59713777</v>
      </c>
      <c r="BO4" s="358"/>
      <c r="BP4" s="358"/>
      <c r="BQ4" s="358"/>
      <c r="BR4" s="358"/>
      <c r="BS4" s="358"/>
      <c r="BT4" s="358"/>
      <c r="BU4" s="359"/>
      <c r="BV4" s="357">
        <v>55967346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11.8</v>
      </c>
      <c r="CU4" s="364"/>
      <c r="CV4" s="364"/>
      <c r="CW4" s="364"/>
      <c r="CX4" s="364"/>
      <c r="CY4" s="364"/>
      <c r="CZ4" s="364"/>
      <c r="DA4" s="365"/>
      <c r="DB4" s="363">
        <v>10.199999999999999</v>
      </c>
      <c r="DC4" s="364"/>
      <c r="DD4" s="364"/>
      <c r="DE4" s="364"/>
      <c r="DF4" s="364"/>
      <c r="DG4" s="364"/>
      <c r="DH4" s="364"/>
      <c r="DI4" s="365"/>
    </row>
    <row r="5" spans="1:119" ht="18.75" customHeight="1">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56027250</v>
      </c>
      <c r="BO5" s="395"/>
      <c r="BP5" s="395"/>
      <c r="BQ5" s="395"/>
      <c r="BR5" s="395"/>
      <c r="BS5" s="395"/>
      <c r="BT5" s="395"/>
      <c r="BU5" s="396"/>
      <c r="BV5" s="394">
        <v>52798850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v>
      </c>
      <c r="CU5" s="392"/>
      <c r="CV5" s="392"/>
      <c r="CW5" s="392"/>
      <c r="CX5" s="392"/>
      <c r="CY5" s="392"/>
      <c r="CZ5" s="392"/>
      <c r="DA5" s="393"/>
      <c r="DB5" s="391">
        <v>87.3</v>
      </c>
      <c r="DC5" s="392"/>
      <c r="DD5" s="392"/>
      <c r="DE5" s="392"/>
      <c r="DF5" s="392"/>
      <c r="DG5" s="392"/>
      <c r="DH5" s="392"/>
      <c r="DI5" s="393"/>
    </row>
    <row r="6" spans="1:119" ht="18.75" customHeight="1">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3686527</v>
      </c>
      <c r="BO6" s="395"/>
      <c r="BP6" s="395"/>
      <c r="BQ6" s="395"/>
      <c r="BR6" s="395"/>
      <c r="BS6" s="395"/>
      <c r="BT6" s="395"/>
      <c r="BU6" s="396"/>
      <c r="BV6" s="394">
        <v>3168496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v>
      </c>
      <c r="CU6" s="432"/>
      <c r="CV6" s="432"/>
      <c r="CW6" s="432"/>
      <c r="CX6" s="432"/>
      <c r="CY6" s="432"/>
      <c r="CZ6" s="432"/>
      <c r="DA6" s="433"/>
      <c r="DB6" s="431">
        <v>87.3</v>
      </c>
      <c r="DC6" s="432"/>
      <c r="DD6" s="432"/>
      <c r="DE6" s="432"/>
      <c r="DF6" s="432"/>
      <c r="DG6" s="432"/>
      <c r="DH6" s="432"/>
      <c r="DI6" s="433"/>
    </row>
    <row r="7" spans="1:119" ht="18.75" customHeight="1">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125451</v>
      </c>
      <c r="BO7" s="395"/>
      <c r="BP7" s="395"/>
      <c r="BQ7" s="395"/>
      <c r="BR7" s="395"/>
      <c r="BS7" s="395"/>
      <c r="BT7" s="395"/>
      <c r="BU7" s="396"/>
      <c r="BV7" s="394">
        <v>199956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30108263</v>
      </c>
      <c r="CU7" s="395"/>
      <c r="CV7" s="395"/>
      <c r="CW7" s="395"/>
      <c r="CX7" s="395"/>
      <c r="CY7" s="395"/>
      <c r="CZ7" s="395"/>
      <c r="DA7" s="396"/>
      <c r="DB7" s="394">
        <v>29231091</v>
      </c>
      <c r="DC7" s="395"/>
      <c r="DD7" s="395"/>
      <c r="DE7" s="395"/>
      <c r="DF7" s="395"/>
      <c r="DG7" s="395"/>
      <c r="DH7" s="395"/>
      <c r="DI7" s="396"/>
    </row>
    <row r="8" spans="1:119" ht="18.75" customHeight="1" thickBot="1">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3561076</v>
      </c>
      <c r="BO8" s="395"/>
      <c r="BP8" s="395"/>
      <c r="BQ8" s="395"/>
      <c r="BR8" s="395"/>
      <c r="BS8" s="395"/>
      <c r="BT8" s="395"/>
      <c r="BU8" s="396"/>
      <c r="BV8" s="394">
        <v>2968540</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0.63</v>
      </c>
      <c r="CU8" s="435"/>
      <c r="CV8" s="435"/>
      <c r="CW8" s="435"/>
      <c r="CX8" s="435"/>
      <c r="CY8" s="435"/>
      <c r="CZ8" s="435"/>
      <c r="DA8" s="436"/>
      <c r="DB8" s="434">
        <v>0.61</v>
      </c>
      <c r="DC8" s="435"/>
      <c r="DD8" s="435"/>
      <c r="DE8" s="435"/>
      <c r="DF8" s="435"/>
      <c r="DG8" s="435"/>
      <c r="DH8" s="435"/>
      <c r="DI8" s="436"/>
    </row>
    <row r="9" spans="1:119" ht="18.75" customHeight="1" thickBot="1">
      <c r="A9" s="163"/>
      <c r="B9" s="388" t="s">
        <v>106</v>
      </c>
      <c r="C9" s="389"/>
      <c r="D9" s="389"/>
      <c r="E9" s="389"/>
      <c r="F9" s="389"/>
      <c r="G9" s="389"/>
      <c r="H9" s="389"/>
      <c r="I9" s="389"/>
      <c r="J9" s="389"/>
      <c r="K9" s="437"/>
      <c r="L9" s="438" t="s">
        <v>107</v>
      </c>
      <c r="M9" s="439"/>
      <c r="N9" s="439"/>
      <c r="O9" s="439"/>
      <c r="P9" s="439"/>
      <c r="Q9" s="440"/>
      <c r="R9" s="441">
        <v>104791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592536</v>
      </c>
      <c r="BO9" s="395"/>
      <c r="BP9" s="395"/>
      <c r="BQ9" s="395"/>
      <c r="BR9" s="395"/>
      <c r="BS9" s="395"/>
      <c r="BT9" s="395"/>
      <c r="BU9" s="396"/>
      <c r="BV9" s="394">
        <v>-1028109</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12.6</v>
      </c>
      <c r="CU9" s="392"/>
      <c r="CV9" s="392"/>
      <c r="CW9" s="392"/>
      <c r="CX9" s="392"/>
      <c r="CY9" s="392"/>
      <c r="CZ9" s="392"/>
      <c r="DA9" s="393"/>
      <c r="DB9" s="391">
        <v>12.7</v>
      </c>
      <c r="DC9" s="392"/>
      <c r="DD9" s="392"/>
      <c r="DE9" s="392"/>
      <c r="DF9" s="392"/>
      <c r="DG9" s="392"/>
      <c r="DH9" s="392"/>
      <c r="DI9" s="393"/>
    </row>
    <row r="10" spans="1:119" ht="18.75" customHeight="1" thickBot="1">
      <c r="A10" s="163"/>
      <c r="B10" s="388"/>
      <c r="C10" s="389"/>
      <c r="D10" s="389"/>
      <c r="E10" s="389"/>
      <c r="F10" s="389"/>
      <c r="G10" s="389"/>
      <c r="H10" s="389"/>
      <c r="I10" s="389"/>
      <c r="J10" s="389"/>
      <c r="K10" s="437"/>
      <c r="L10" s="444" t="s">
        <v>112</v>
      </c>
      <c r="M10" s="424"/>
      <c r="N10" s="424"/>
      <c r="O10" s="424"/>
      <c r="P10" s="424"/>
      <c r="Q10" s="425"/>
      <c r="R10" s="445">
        <v>108174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1288317</v>
      </c>
      <c r="BO10" s="395"/>
      <c r="BP10" s="395"/>
      <c r="BQ10" s="395"/>
      <c r="BR10" s="395"/>
      <c r="BS10" s="395"/>
      <c r="BT10" s="395"/>
      <c r="BU10" s="396"/>
      <c r="BV10" s="394">
        <v>2002406</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119</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c r="A12" s="163"/>
      <c r="B12" s="454" t="s">
        <v>123</v>
      </c>
      <c r="C12" s="455"/>
      <c r="D12" s="455"/>
      <c r="E12" s="455"/>
      <c r="F12" s="455"/>
      <c r="G12" s="455"/>
      <c r="H12" s="455"/>
      <c r="I12" s="455"/>
      <c r="J12" s="455"/>
      <c r="K12" s="456"/>
      <c r="L12" s="463" t="s">
        <v>124</v>
      </c>
      <c r="M12" s="464"/>
      <c r="N12" s="464"/>
      <c r="O12" s="464"/>
      <c r="P12" s="464"/>
      <c r="Q12" s="465"/>
      <c r="R12" s="466">
        <v>103413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1750000</v>
      </c>
      <c r="BO12" s="395"/>
      <c r="BP12" s="395"/>
      <c r="BQ12" s="395"/>
      <c r="BR12" s="395"/>
      <c r="BS12" s="395"/>
      <c r="BT12" s="395"/>
      <c r="BU12" s="396"/>
      <c r="BV12" s="394">
        <v>1400000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c r="A13" s="163"/>
      <c r="B13" s="457"/>
      <c r="C13" s="458"/>
      <c r="D13" s="458"/>
      <c r="E13" s="458"/>
      <c r="F13" s="458"/>
      <c r="G13" s="458"/>
      <c r="H13" s="458"/>
      <c r="I13" s="458"/>
      <c r="J13" s="458"/>
      <c r="K13" s="459"/>
      <c r="L13" s="178"/>
      <c r="M13" s="485" t="s">
        <v>130</v>
      </c>
      <c r="N13" s="486"/>
      <c r="O13" s="486"/>
      <c r="P13" s="486"/>
      <c r="Q13" s="487"/>
      <c r="R13" s="478">
        <v>101406</v>
      </c>
      <c r="S13" s="479"/>
      <c r="T13" s="479"/>
      <c r="U13" s="479"/>
      <c r="V13" s="480"/>
      <c r="W13" s="410" t="s">
        <v>131</v>
      </c>
      <c r="X13" s="411"/>
      <c r="Y13" s="411"/>
      <c r="Z13" s="411"/>
      <c r="AA13" s="411"/>
      <c r="AB13" s="401"/>
      <c r="AC13" s="445">
        <v>3413</v>
      </c>
      <c r="AD13" s="446"/>
      <c r="AE13" s="446"/>
      <c r="AF13" s="446"/>
      <c r="AG13" s="488"/>
      <c r="AH13" s="445">
        <v>3811</v>
      </c>
      <c r="AI13" s="446"/>
      <c r="AJ13" s="446"/>
      <c r="AK13" s="446"/>
      <c r="AL13" s="447"/>
      <c r="AM13" s="423" t="s">
        <v>132</v>
      </c>
      <c r="AN13" s="424"/>
      <c r="AO13" s="424"/>
      <c r="AP13" s="424"/>
      <c r="AQ13" s="424"/>
      <c r="AR13" s="424"/>
      <c r="AS13" s="424"/>
      <c r="AT13" s="425"/>
      <c r="AU13" s="426" t="s">
        <v>119</v>
      </c>
      <c r="AV13" s="427"/>
      <c r="AW13" s="427"/>
      <c r="AX13" s="427"/>
      <c r="AY13" s="428" t="s">
        <v>133</v>
      </c>
      <c r="AZ13" s="429"/>
      <c r="BA13" s="429"/>
      <c r="BB13" s="429"/>
      <c r="BC13" s="429"/>
      <c r="BD13" s="429"/>
      <c r="BE13" s="429"/>
      <c r="BF13" s="429"/>
      <c r="BG13" s="429"/>
      <c r="BH13" s="429"/>
      <c r="BI13" s="429"/>
      <c r="BJ13" s="429"/>
      <c r="BK13" s="429"/>
      <c r="BL13" s="429"/>
      <c r="BM13" s="430"/>
      <c r="BN13" s="394">
        <v>130853</v>
      </c>
      <c r="BO13" s="395"/>
      <c r="BP13" s="395"/>
      <c r="BQ13" s="395"/>
      <c r="BR13" s="395"/>
      <c r="BS13" s="395"/>
      <c r="BT13" s="395"/>
      <c r="BU13" s="396"/>
      <c r="BV13" s="394">
        <v>-425703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v>
      </c>
      <c r="CU13" s="392"/>
      <c r="CV13" s="392"/>
      <c r="CW13" s="392"/>
      <c r="CX13" s="392"/>
      <c r="CY13" s="392"/>
      <c r="CZ13" s="392"/>
      <c r="DA13" s="393"/>
      <c r="DB13" s="391">
        <v>7.6</v>
      </c>
      <c r="DC13" s="392"/>
      <c r="DD13" s="392"/>
      <c r="DE13" s="392"/>
      <c r="DF13" s="392"/>
      <c r="DG13" s="392"/>
      <c r="DH13" s="392"/>
      <c r="DI13" s="393"/>
    </row>
    <row r="14" spans="1:119" ht="18.75" customHeight="1" thickBot="1">
      <c r="A14" s="163"/>
      <c r="B14" s="457"/>
      <c r="C14" s="458"/>
      <c r="D14" s="458"/>
      <c r="E14" s="458"/>
      <c r="F14" s="458"/>
      <c r="G14" s="458"/>
      <c r="H14" s="458"/>
      <c r="I14" s="458"/>
      <c r="J14" s="458"/>
      <c r="K14" s="459"/>
      <c r="L14" s="475" t="s">
        <v>135</v>
      </c>
      <c r="M14" s="476"/>
      <c r="N14" s="476"/>
      <c r="O14" s="476"/>
      <c r="P14" s="476"/>
      <c r="Q14" s="477"/>
      <c r="R14" s="478">
        <v>104474</v>
      </c>
      <c r="S14" s="479"/>
      <c r="T14" s="479"/>
      <c r="U14" s="479"/>
      <c r="V14" s="480"/>
      <c r="W14" s="384"/>
      <c r="X14" s="385"/>
      <c r="Y14" s="385"/>
      <c r="Z14" s="385"/>
      <c r="AA14" s="385"/>
      <c r="AB14" s="374"/>
      <c r="AC14" s="481">
        <v>7</v>
      </c>
      <c r="AD14" s="482"/>
      <c r="AE14" s="482"/>
      <c r="AF14" s="482"/>
      <c r="AG14" s="483"/>
      <c r="AH14" s="481">
        <v>7.7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43.2</v>
      </c>
      <c r="CU14" s="493"/>
      <c r="CV14" s="493"/>
      <c r="CW14" s="493"/>
      <c r="CX14" s="493"/>
      <c r="CY14" s="493"/>
      <c r="CZ14" s="493"/>
      <c r="DA14" s="494"/>
      <c r="DB14" s="492">
        <v>49.8</v>
      </c>
      <c r="DC14" s="493"/>
      <c r="DD14" s="493"/>
      <c r="DE14" s="493"/>
      <c r="DF14" s="493"/>
      <c r="DG14" s="493"/>
      <c r="DH14" s="493"/>
      <c r="DI14" s="494"/>
    </row>
    <row r="15" spans="1:119" ht="18.75" customHeight="1">
      <c r="A15" s="163"/>
      <c r="B15" s="457"/>
      <c r="C15" s="458"/>
      <c r="D15" s="458"/>
      <c r="E15" s="458"/>
      <c r="F15" s="458"/>
      <c r="G15" s="458"/>
      <c r="H15" s="458"/>
      <c r="I15" s="458"/>
      <c r="J15" s="458"/>
      <c r="K15" s="459"/>
      <c r="L15" s="178"/>
      <c r="M15" s="485" t="s">
        <v>130</v>
      </c>
      <c r="N15" s="486"/>
      <c r="O15" s="486"/>
      <c r="P15" s="486"/>
      <c r="Q15" s="487"/>
      <c r="R15" s="478">
        <v>102765</v>
      </c>
      <c r="S15" s="479"/>
      <c r="T15" s="479"/>
      <c r="U15" s="479"/>
      <c r="V15" s="480"/>
      <c r="W15" s="410" t="s">
        <v>137</v>
      </c>
      <c r="X15" s="411"/>
      <c r="Y15" s="411"/>
      <c r="Z15" s="411"/>
      <c r="AA15" s="411"/>
      <c r="AB15" s="401"/>
      <c r="AC15" s="445">
        <v>16006</v>
      </c>
      <c r="AD15" s="446"/>
      <c r="AE15" s="446"/>
      <c r="AF15" s="446"/>
      <c r="AG15" s="488"/>
      <c r="AH15" s="445">
        <v>16186</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16453378</v>
      </c>
      <c r="BO15" s="358"/>
      <c r="BP15" s="358"/>
      <c r="BQ15" s="358"/>
      <c r="BR15" s="358"/>
      <c r="BS15" s="358"/>
      <c r="BT15" s="358"/>
      <c r="BU15" s="359"/>
      <c r="BV15" s="357">
        <v>15215961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32.799999999999997</v>
      </c>
      <c r="AD16" s="482"/>
      <c r="AE16" s="482"/>
      <c r="AF16" s="482"/>
      <c r="AG16" s="483"/>
      <c r="AH16" s="481">
        <v>32.5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25506221</v>
      </c>
      <c r="BO16" s="395"/>
      <c r="BP16" s="395"/>
      <c r="BQ16" s="395"/>
      <c r="BR16" s="395"/>
      <c r="BS16" s="395"/>
      <c r="BT16" s="395"/>
      <c r="BU16" s="396"/>
      <c r="BV16" s="394">
        <v>24864559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29358</v>
      </c>
      <c r="AD17" s="446"/>
      <c r="AE17" s="446"/>
      <c r="AF17" s="446"/>
      <c r="AG17" s="488"/>
      <c r="AH17" s="445">
        <v>29752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20944727</v>
      </c>
      <c r="BO17" s="395"/>
      <c r="BP17" s="395"/>
      <c r="BQ17" s="395"/>
      <c r="BR17" s="395"/>
      <c r="BS17" s="395"/>
      <c r="BT17" s="395"/>
      <c r="BU17" s="396"/>
      <c r="BV17" s="394">
        <v>19321174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63"/>
      <c r="B18" s="516" t="s">
        <v>147</v>
      </c>
      <c r="C18" s="437"/>
      <c r="D18" s="437"/>
      <c r="E18" s="517"/>
      <c r="F18" s="517"/>
      <c r="G18" s="517"/>
      <c r="H18" s="517"/>
      <c r="I18" s="517"/>
      <c r="J18" s="517"/>
      <c r="K18" s="517"/>
      <c r="L18" s="518">
        <v>510.04</v>
      </c>
      <c r="M18" s="518"/>
      <c r="N18" s="518"/>
      <c r="O18" s="518"/>
      <c r="P18" s="518"/>
      <c r="Q18" s="518"/>
      <c r="R18" s="519"/>
      <c r="S18" s="519"/>
      <c r="T18" s="519"/>
      <c r="U18" s="519"/>
      <c r="V18" s="520"/>
      <c r="W18" s="412"/>
      <c r="X18" s="413"/>
      <c r="Y18" s="413"/>
      <c r="Z18" s="413"/>
      <c r="AA18" s="413"/>
      <c r="AB18" s="404"/>
      <c r="AC18" s="521">
        <v>60.2</v>
      </c>
      <c r="AD18" s="522"/>
      <c r="AE18" s="522"/>
      <c r="AF18" s="522"/>
      <c r="AG18" s="523"/>
      <c r="AH18" s="521">
        <v>59.8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27140897</v>
      </c>
      <c r="BO18" s="395"/>
      <c r="BP18" s="395"/>
      <c r="BQ18" s="395"/>
      <c r="BR18" s="395"/>
      <c r="BS18" s="395"/>
      <c r="BT18" s="395"/>
      <c r="BU18" s="396"/>
      <c r="BV18" s="394">
        <v>25863943</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63"/>
      <c r="B19" s="516" t="s">
        <v>149</v>
      </c>
      <c r="C19" s="437"/>
      <c r="D19" s="437"/>
      <c r="E19" s="517"/>
      <c r="F19" s="517"/>
      <c r="G19" s="517"/>
      <c r="H19" s="517"/>
      <c r="I19" s="517"/>
      <c r="J19" s="517"/>
      <c r="K19" s="517"/>
      <c r="L19" s="525">
        <v>205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39766708</v>
      </c>
      <c r="BO19" s="395"/>
      <c r="BP19" s="395"/>
      <c r="BQ19" s="395"/>
      <c r="BR19" s="395"/>
      <c r="BS19" s="395"/>
      <c r="BT19" s="395"/>
      <c r="BU19" s="396"/>
      <c r="BV19" s="394">
        <v>39707943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63"/>
      <c r="B20" s="516" t="s">
        <v>151</v>
      </c>
      <c r="C20" s="437"/>
      <c r="D20" s="437"/>
      <c r="E20" s="517"/>
      <c r="F20" s="517"/>
      <c r="G20" s="517"/>
      <c r="H20" s="517"/>
      <c r="I20" s="517"/>
      <c r="J20" s="517"/>
      <c r="K20" s="517"/>
      <c r="L20" s="525">
        <v>45193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58367801</v>
      </c>
      <c r="BO22" s="358"/>
      <c r="BP22" s="358"/>
      <c r="BQ22" s="358"/>
      <c r="BR22" s="358"/>
      <c r="BS22" s="358"/>
      <c r="BT22" s="358"/>
      <c r="BU22" s="359"/>
      <c r="BV22" s="357">
        <v>58038735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33993149</v>
      </c>
      <c r="BO23" s="395"/>
      <c r="BP23" s="395"/>
      <c r="BQ23" s="395"/>
      <c r="BR23" s="395"/>
      <c r="BS23" s="395"/>
      <c r="BT23" s="395"/>
      <c r="BU23" s="396"/>
      <c r="BV23" s="394">
        <v>36682918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63"/>
      <c r="B24" s="565"/>
      <c r="C24" s="541"/>
      <c r="D24" s="542"/>
      <c r="E24" s="444" t="s">
        <v>161</v>
      </c>
      <c r="F24" s="424"/>
      <c r="G24" s="424"/>
      <c r="H24" s="424"/>
      <c r="I24" s="424"/>
      <c r="J24" s="424"/>
      <c r="K24" s="425"/>
      <c r="L24" s="445">
        <v>1</v>
      </c>
      <c r="M24" s="446"/>
      <c r="N24" s="446"/>
      <c r="O24" s="446"/>
      <c r="P24" s="488"/>
      <c r="Q24" s="445">
        <v>9130</v>
      </c>
      <c r="R24" s="446"/>
      <c r="S24" s="446"/>
      <c r="T24" s="446"/>
      <c r="U24" s="446"/>
      <c r="V24" s="488"/>
      <c r="W24" s="540"/>
      <c r="X24" s="541"/>
      <c r="Y24" s="542"/>
      <c r="Z24" s="444" t="s">
        <v>162</v>
      </c>
      <c r="AA24" s="424"/>
      <c r="AB24" s="424"/>
      <c r="AC24" s="424"/>
      <c r="AD24" s="424"/>
      <c r="AE24" s="424"/>
      <c r="AF24" s="424"/>
      <c r="AG24" s="425"/>
      <c r="AH24" s="445">
        <v>846</v>
      </c>
      <c r="AI24" s="446"/>
      <c r="AJ24" s="446"/>
      <c r="AK24" s="446"/>
      <c r="AL24" s="488"/>
      <c r="AM24" s="445">
        <v>2549844</v>
      </c>
      <c r="AN24" s="446"/>
      <c r="AO24" s="446"/>
      <c r="AP24" s="446"/>
      <c r="AQ24" s="446"/>
      <c r="AR24" s="488"/>
      <c r="AS24" s="445">
        <v>3014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42643501</v>
      </c>
      <c r="BO24" s="395"/>
      <c r="BP24" s="395"/>
      <c r="BQ24" s="395"/>
      <c r="BR24" s="395"/>
      <c r="BS24" s="395"/>
      <c r="BT24" s="395"/>
      <c r="BU24" s="396"/>
      <c r="BV24" s="394">
        <v>40646769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63"/>
      <c r="B25" s="565"/>
      <c r="C25" s="541"/>
      <c r="D25" s="542"/>
      <c r="E25" s="444" t="s">
        <v>164</v>
      </c>
      <c r="F25" s="424"/>
      <c r="G25" s="424"/>
      <c r="H25" s="424"/>
      <c r="I25" s="424"/>
      <c r="J25" s="424"/>
      <c r="K25" s="425"/>
      <c r="L25" s="445">
        <v>2</v>
      </c>
      <c r="M25" s="446"/>
      <c r="N25" s="446"/>
      <c r="O25" s="446"/>
      <c r="P25" s="488"/>
      <c r="Q25" s="445">
        <v>7210</v>
      </c>
      <c r="R25" s="446"/>
      <c r="S25" s="446"/>
      <c r="T25" s="446"/>
      <c r="U25" s="446"/>
      <c r="V25" s="488"/>
      <c r="W25" s="540"/>
      <c r="X25" s="541"/>
      <c r="Y25" s="542"/>
      <c r="Z25" s="444" t="s">
        <v>165</v>
      </c>
      <c r="AA25" s="424"/>
      <c r="AB25" s="424"/>
      <c r="AC25" s="424"/>
      <c r="AD25" s="424"/>
      <c r="AE25" s="424"/>
      <c r="AF25" s="424"/>
      <c r="AG25" s="425"/>
      <c r="AH25" s="445">
        <v>153</v>
      </c>
      <c r="AI25" s="446"/>
      <c r="AJ25" s="446"/>
      <c r="AK25" s="446"/>
      <c r="AL25" s="488"/>
      <c r="AM25" s="445">
        <v>434979</v>
      </c>
      <c r="AN25" s="446"/>
      <c r="AO25" s="446"/>
      <c r="AP25" s="446"/>
      <c r="AQ25" s="446"/>
      <c r="AR25" s="488"/>
      <c r="AS25" s="445">
        <v>2843</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6141863</v>
      </c>
      <c r="BO25" s="358"/>
      <c r="BP25" s="358"/>
      <c r="BQ25" s="358"/>
      <c r="BR25" s="358"/>
      <c r="BS25" s="358"/>
      <c r="BT25" s="358"/>
      <c r="BU25" s="359"/>
      <c r="BV25" s="357">
        <v>11368019</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63"/>
      <c r="B26" s="565"/>
      <c r="C26" s="541"/>
      <c r="D26" s="542"/>
      <c r="E26" s="444" t="s">
        <v>167</v>
      </c>
      <c r="F26" s="424"/>
      <c r="G26" s="424"/>
      <c r="H26" s="424"/>
      <c r="I26" s="424"/>
      <c r="J26" s="424"/>
      <c r="K26" s="425"/>
      <c r="L26" s="445">
        <v>1</v>
      </c>
      <c r="M26" s="446"/>
      <c r="N26" s="446"/>
      <c r="O26" s="446"/>
      <c r="P26" s="488"/>
      <c r="Q26" s="445">
        <v>6020</v>
      </c>
      <c r="R26" s="446"/>
      <c r="S26" s="446"/>
      <c r="T26" s="446"/>
      <c r="U26" s="446"/>
      <c r="V26" s="488"/>
      <c r="W26" s="540"/>
      <c r="X26" s="541"/>
      <c r="Y26" s="542"/>
      <c r="Z26" s="444" t="s">
        <v>168</v>
      </c>
      <c r="AA26" s="546"/>
      <c r="AB26" s="546"/>
      <c r="AC26" s="546"/>
      <c r="AD26" s="546"/>
      <c r="AE26" s="546"/>
      <c r="AF26" s="546"/>
      <c r="AG26" s="547"/>
      <c r="AH26" s="445">
        <v>27</v>
      </c>
      <c r="AI26" s="446"/>
      <c r="AJ26" s="446"/>
      <c r="AK26" s="446"/>
      <c r="AL26" s="488"/>
      <c r="AM26" s="445">
        <v>78246</v>
      </c>
      <c r="AN26" s="446"/>
      <c r="AO26" s="446"/>
      <c r="AP26" s="446"/>
      <c r="AQ26" s="446"/>
      <c r="AR26" s="488"/>
      <c r="AS26" s="445">
        <v>2898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63"/>
      <c r="B27" s="565"/>
      <c r="C27" s="541"/>
      <c r="D27" s="542"/>
      <c r="E27" s="444" t="s">
        <v>170</v>
      </c>
      <c r="F27" s="424"/>
      <c r="G27" s="424"/>
      <c r="H27" s="424"/>
      <c r="I27" s="424"/>
      <c r="J27" s="424"/>
      <c r="K27" s="425"/>
      <c r="L27" s="445">
        <v>1</v>
      </c>
      <c r="M27" s="446"/>
      <c r="N27" s="446"/>
      <c r="O27" s="446"/>
      <c r="P27" s="488"/>
      <c r="Q27" s="445">
        <v>5020</v>
      </c>
      <c r="R27" s="446"/>
      <c r="S27" s="446"/>
      <c r="T27" s="446"/>
      <c r="U27" s="446"/>
      <c r="V27" s="488"/>
      <c r="W27" s="540"/>
      <c r="X27" s="541"/>
      <c r="Y27" s="542"/>
      <c r="Z27" s="444" t="s">
        <v>171</v>
      </c>
      <c r="AA27" s="424"/>
      <c r="AB27" s="424"/>
      <c r="AC27" s="424"/>
      <c r="AD27" s="424"/>
      <c r="AE27" s="424"/>
      <c r="AF27" s="424"/>
      <c r="AG27" s="425"/>
      <c r="AH27" s="445">
        <v>15</v>
      </c>
      <c r="AI27" s="446"/>
      <c r="AJ27" s="446"/>
      <c r="AK27" s="446"/>
      <c r="AL27" s="488"/>
      <c r="AM27" s="445">
        <v>56028</v>
      </c>
      <c r="AN27" s="446"/>
      <c r="AO27" s="446"/>
      <c r="AP27" s="446"/>
      <c r="AQ27" s="446"/>
      <c r="AR27" s="488"/>
      <c r="AS27" s="445">
        <v>3735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1050720</v>
      </c>
      <c r="BO27" s="514"/>
      <c r="BP27" s="514"/>
      <c r="BQ27" s="514"/>
      <c r="BR27" s="514"/>
      <c r="BS27" s="514"/>
      <c r="BT27" s="514"/>
      <c r="BU27" s="515"/>
      <c r="BV27" s="513">
        <v>1050336</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63"/>
      <c r="B28" s="565"/>
      <c r="C28" s="541"/>
      <c r="D28" s="542"/>
      <c r="E28" s="444" t="s">
        <v>173</v>
      </c>
      <c r="F28" s="424"/>
      <c r="G28" s="424"/>
      <c r="H28" s="424"/>
      <c r="I28" s="424"/>
      <c r="J28" s="424"/>
      <c r="K28" s="425"/>
      <c r="L28" s="445">
        <v>1</v>
      </c>
      <c r="M28" s="446"/>
      <c r="N28" s="446"/>
      <c r="O28" s="446"/>
      <c r="P28" s="488"/>
      <c r="Q28" s="445">
        <v>4390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5787769</v>
      </c>
      <c r="BO28" s="358"/>
      <c r="BP28" s="358"/>
      <c r="BQ28" s="358"/>
      <c r="BR28" s="358"/>
      <c r="BS28" s="358"/>
      <c r="BT28" s="358"/>
      <c r="BU28" s="359"/>
      <c r="BV28" s="357">
        <v>6249452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63"/>
      <c r="B29" s="565"/>
      <c r="C29" s="541"/>
      <c r="D29" s="542"/>
      <c r="E29" s="444" t="s">
        <v>176</v>
      </c>
      <c r="F29" s="424"/>
      <c r="G29" s="424"/>
      <c r="H29" s="424"/>
      <c r="I29" s="424"/>
      <c r="J29" s="424"/>
      <c r="K29" s="425"/>
      <c r="L29" s="445">
        <v>26</v>
      </c>
      <c r="M29" s="446"/>
      <c r="N29" s="446"/>
      <c r="O29" s="446"/>
      <c r="P29" s="488"/>
      <c r="Q29" s="445">
        <v>4120</v>
      </c>
      <c r="R29" s="446"/>
      <c r="S29" s="446"/>
      <c r="T29" s="446"/>
      <c r="U29" s="446"/>
      <c r="V29" s="488"/>
      <c r="W29" s="543"/>
      <c r="X29" s="544"/>
      <c r="Y29" s="545"/>
      <c r="Z29" s="444" t="s">
        <v>177</v>
      </c>
      <c r="AA29" s="424"/>
      <c r="AB29" s="424"/>
      <c r="AC29" s="424"/>
      <c r="AD29" s="424"/>
      <c r="AE29" s="424"/>
      <c r="AF29" s="424"/>
      <c r="AG29" s="425"/>
      <c r="AH29" s="445">
        <v>861</v>
      </c>
      <c r="AI29" s="446"/>
      <c r="AJ29" s="446"/>
      <c r="AK29" s="446"/>
      <c r="AL29" s="488"/>
      <c r="AM29" s="445">
        <v>2605872</v>
      </c>
      <c r="AN29" s="446"/>
      <c r="AO29" s="446"/>
      <c r="AP29" s="446"/>
      <c r="AQ29" s="446"/>
      <c r="AR29" s="488"/>
      <c r="AS29" s="445">
        <v>3027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4102073</v>
      </c>
      <c r="BO29" s="395"/>
      <c r="BP29" s="395"/>
      <c r="BQ29" s="395"/>
      <c r="BR29" s="395"/>
      <c r="BS29" s="395"/>
      <c r="BT29" s="395"/>
      <c r="BU29" s="396"/>
      <c r="BV29" s="394">
        <v>4037376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4941321</v>
      </c>
      <c r="BO30" s="514"/>
      <c r="BP30" s="514"/>
      <c r="BQ30" s="514"/>
      <c r="BR30" s="514"/>
      <c r="BS30" s="514"/>
      <c r="BT30" s="514"/>
      <c r="BU30" s="515"/>
      <c r="BV30" s="513">
        <v>4957115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c r="A31" s="163"/>
      <c r="B31" s="188"/>
      <c r="DI31" s="189"/>
    </row>
    <row r="32" spans="1:113" ht="13.5" customHeight="1">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f>IF(BG34="","",MAX(C34:D43,U34:V43,AM34:AN43)+1)</f>
        <v>10</v>
      </c>
      <c r="BF34" s="584"/>
      <c r="BG34" s="585" t="str">
        <f>IF('各会計、関係団体の財政状況及び健全化判断比率'!B34="","",'各会計、関係団体の財政状況及び健全化判断比率'!B34)</f>
        <v>小松地域交流事業特別会計</v>
      </c>
      <c r="BH34" s="585"/>
      <c r="BI34" s="585"/>
      <c r="BJ34" s="585"/>
      <c r="BK34" s="585"/>
      <c r="BL34" s="585"/>
      <c r="BM34" s="585"/>
      <c r="BN34" s="585"/>
      <c r="BO34" s="585"/>
      <c r="BP34" s="585"/>
      <c r="BQ34" s="585"/>
      <c r="BR34" s="585"/>
      <c r="BS34" s="585"/>
      <c r="BT34" s="585"/>
      <c r="BU34" s="585"/>
      <c r="BV34" s="163"/>
      <c r="BW34" s="584">
        <f>IF(BY34="","",MAX(C34:D43,U34:V43,AM34:AN43,BE34:BF43)+1)</f>
        <v>12</v>
      </c>
      <c r="BX34" s="584"/>
      <c r="BY34" s="585" t="str">
        <f>IF('各会計、関係団体の財政状況及び健全化判断比率'!B68="","",'各会計、関係団体の財政状況及び健全化判断比率'!B68)</f>
        <v>愛媛県市町総合事務組合（消防補填事業分）</v>
      </c>
      <c r="BZ34" s="585"/>
      <c r="CA34" s="585"/>
      <c r="CB34" s="585"/>
      <c r="CC34" s="585"/>
      <c r="CD34" s="585"/>
      <c r="CE34" s="585"/>
      <c r="CF34" s="585"/>
      <c r="CG34" s="585"/>
      <c r="CH34" s="585"/>
      <c r="CI34" s="585"/>
      <c r="CJ34" s="585"/>
      <c r="CK34" s="585"/>
      <c r="CL34" s="585"/>
      <c r="CM34" s="585"/>
      <c r="CN34" s="163"/>
      <c r="CO34" s="584">
        <f>IF(CQ34="","",MAX(C34:D43,U34:V43,AM34:AN43,BE34:BF43,BW34:BX43)+1)</f>
        <v>16</v>
      </c>
      <c r="CP34" s="584"/>
      <c r="CQ34" s="585" t="str">
        <f>IF('各会計、関係団体の財政状況及び健全化判断比率'!BS7="","",'各会計、関係団体の財政状況及び健全化判断比率'!BS7)</f>
        <v>西条市産業情報支援センター</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c r="A35" s="163"/>
      <c r="B35" s="190"/>
      <c r="C35" s="584">
        <f>IF(E35="","",C34+1)</f>
        <v>2</v>
      </c>
      <c r="D35" s="584"/>
      <c r="E35" s="585" t="str">
        <f>IF('各会計、関係団体の財政状況及び健全化判断比率'!B8="","",'各会計、関係団体の財政状況及び健全化判断比率'!B8)</f>
        <v>ひうち地域振興整備事業特別会計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IF('各会計、関係団体の財政状況及び健全化判断比率'!B32="","",'各会計、関係団体の財政状況及び健全化判断比率'!B32)</f>
        <v>病院事業会計</v>
      </c>
      <c r="AP35" s="585"/>
      <c r="AQ35" s="585"/>
      <c r="AR35" s="585"/>
      <c r="AS35" s="585"/>
      <c r="AT35" s="585"/>
      <c r="AU35" s="585"/>
      <c r="AV35" s="585"/>
      <c r="AW35" s="585"/>
      <c r="AX35" s="585"/>
      <c r="AY35" s="585"/>
      <c r="AZ35" s="585"/>
      <c r="BA35" s="585"/>
      <c r="BB35" s="585"/>
      <c r="BC35" s="585"/>
      <c r="BD35" s="163"/>
      <c r="BE35" s="584">
        <f t="shared" ref="BE35:BE43" si="1">IF(BG35="","",BE34+1)</f>
        <v>11</v>
      </c>
      <c r="BF35" s="584"/>
      <c r="BG35" s="585" t="str">
        <f>IF('各会計、関係団体の財政状況及び健全化判断比率'!B35="","",'各会計、関係団体の財政状況及び健全化判断比率'!B35)</f>
        <v>本谷温泉事業特別会計</v>
      </c>
      <c r="BH35" s="585"/>
      <c r="BI35" s="585"/>
      <c r="BJ35" s="585"/>
      <c r="BK35" s="585"/>
      <c r="BL35" s="585"/>
      <c r="BM35" s="585"/>
      <c r="BN35" s="585"/>
      <c r="BO35" s="585"/>
      <c r="BP35" s="585"/>
      <c r="BQ35" s="585"/>
      <c r="BR35" s="585"/>
      <c r="BS35" s="585"/>
      <c r="BT35" s="585"/>
      <c r="BU35" s="585"/>
      <c r="BV35" s="163"/>
      <c r="BW35" s="584">
        <f t="shared" ref="BW35:BW43" si="2">IF(BY35="","",BW34+1)</f>
        <v>13</v>
      </c>
      <c r="BX35" s="584"/>
      <c r="BY35" s="585" t="str">
        <f>IF('各会計、関係団体の財政状況及び健全化判断比率'!B69="","",'各会計、関係団体の財政状況及び健全化判断比率'!B69)</f>
        <v>愛媛県地方税滞納整理機構</v>
      </c>
      <c r="BZ35" s="585"/>
      <c r="CA35" s="585"/>
      <c r="CB35" s="585"/>
      <c r="CC35" s="585"/>
      <c r="CD35" s="585"/>
      <c r="CE35" s="585"/>
      <c r="CF35" s="585"/>
      <c r="CG35" s="585"/>
      <c r="CH35" s="585"/>
      <c r="CI35" s="585"/>
      <c r="CJ35" s="585"/>
      <c r="CK35" s="585"/>
      <c r="CL35" s="585"/>
      <c r="CM35" s="585"/>
      <c r="CN35" s="163"/>
      <c r="CO35" s="584">
        <f t="shared" ref="CO35:CO43" si="3">IF(CQ35="","",CO34+1)</f>
        <v>17</v>
      </c>
      <c r="CP35" s="584"/>
      <c r="CQ35" s="585" t="str">
        <f>IF('各会計、関係団体の財政状況及び健全化判断比率'!BS8="","",'各会計、関係団体の財政状況及び健全化判断比率'!BS8)</f>
        <v>西条市スポーツ協会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c r="A36" s="163"/>
      <c r="B36" s="190"/>
      <c r="C36" s="584">
        <f>IF(E36="","",C35+1)</f>
        <v>3</v>
      </c>
      <c r="D36" s="584"/>
      <c r="E36" s="585" t="str">
        <f>IF('各会計、関係団体の財政状況及び健全化判断比率'!B9="","",'各会計、関係団体の財政状況及び健全化判断比率'!B9)</f>
        <v>畑地かん水事業特別会計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後期高齢者医療保険特別会計</v>
      </c>
      <c r="X36" s="585"/>
      <c r="Y36" s="585"/>
      <c r="Z36" s="585"/>
      <c r="AA36" s="585"/>
      <c r="AB36" s="585"/>
      <c r="AC36" s="585"/>
      <c r="AD36" s="585"/>
      <c r="AE36" s="585"/>
      <c r="AF36" s="585"/>
      <c r="AG36" s="585"/>
      <c r="AH36" s="585"/>
      <c r="AI36" s="585"/>
      <c r="AJ36" s="585"/>
      <c r="AK36" s="585"/>
      <c r="AL36" s="163"/>
      <c r="AM36" s="584">
        <f t="shared" si="0"/>
        <v>9</v>
      </c>
      <c r="AN36" s="584"/>
      <c r="AO36" s="585" t="str">
        <f>IF('各会計、関係団体の財政状況及び健全化判断比率'!B33="","",'各会計、関係団体の財政状況及び健全化判断比率'!B33)</f>
        <v>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14</v>
      </c>
      <c r="BX36" s="584"/>
      <c r="BY36" s="585" t="str">
        <f>IF('各会計、関係団体の財政状況及び健全化判断比率'!B70="","",'各会計、関係団体の財政状況及び健全化判断比率'!B70)</f>
        <v>愛媛県後期高齢者医療広域連合(一般会計)</v>
      </c>
      <c r="BZ36" s="585"/>
      <c r="CA36" s="585"/>
      <c r="CB36" s="585"/>
      <c r="CC36" s="585"/>
      <c r="CD36" s="585"/>
      <c r="CE36" s="585"/>
      <c r="CF36" s="585"/>
      <c r="CG36" s="585"/>
      <c r="CH36" s="585"/>
      <c r="CI36" s="585"/>
      <c r="CJ36" s="585"/>
      <c r="CK36" s="585"/>
      <c r="CL36" s="585"/>
      <c r="CM36" s="585"/>
      <c r="CN36" s="163"/>
      <c r="CO36" s="584">
        <f t="shared" si="3"/>
        <v>18</v>
      </c>
      <c r="CP36" s="584"/>
      <c r="CQ36" s="585" t="str">
        <f>IF('各会計、関係団体の財政状況及び健全化判断比率'!BS9="","",'各会計、関係団体の財政状況及び健全化判断比率'!BS9)</f>
        <v>西条市土地開発公社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15</v>
      </c>
      <c r="BX37" s="584"/>
      <c r="BY37" s="585" t="str">
        <f>IF('各会計、関係団体の財政状況及び健全化判断比率'!B71="","",'各会計、関係団体の財政状況及び健全化判断比率'!B71)</f>
        <v>愛媛県後期高齢者医療広域連合（後期高齢者医療特別会計）</v>
      </c>
      <c r="BZ37" s="585"/>
      <c r="CA37" s="585"/>
      <c r="CB37" s="585"/>
      <c r="CC37" s="585"/>
      <c r="CD37" s="585"/>
      <c r="CE37" s="585"/>
      <c r="CF37" s="585"/>
      <c r="CG37" s="585"/>
      <c r="CH37" s="585"/>
      <c r="CI37" s="585"/>
      <c r="CJ37" s="585"/>
      <c r="CK37" s="585"/>
      <c r="CL37" s="585"/>
      <c r="CM37" s="585"/>
      <c r="CN37" s="163"/>
      <c r="CO37" s="584">
        <f t="shared" si="3"/>
        <v>19</v>
      </c>
      <c r="CP37" s="584"/>
      <c r="CQ37" s="585" t="str">
        <f>IF('各会計、関係団体の財政状況及び健全化判断比率'!BS10="","",'各会計、関係団体の財政状況及び健全化判断比率'!BS10)</f>
        <v>佐伯記念育英会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20</v>
      </c>
      <c r="CP38" s="584"/>
      <c r="CQ38" s="585" t="str">
        <f>IF('各会計、関係団体の財政状況及び健全化判断比率'!BS11="","",'各会計、関係団体の財政状況及び健全化判断比率'!BS11)</f>
        <v>ソラヤマいしづち</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du62KTXYK6qNizaGDMAOgQ2iwCwOA3wQl0lZG2Ddmt4UrM/rG8FWIwcsGURmOlMGZzgJwQEBiaACmTq3P8vuZg==" saltValue="QkU5SKYV8SDpigyZ/RV3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c r="A34" s="22"/>
      <c r="B34" s="31"/>
      <c r="C34" s="1136" t="s">
        <v>536</v>
      </c>
      <c r="D34" s="1136"/>
      <c r="E34" s="1137"/>
      <c r="F34" s="32">
        <v>10.94</v>
      </c>
      <c r="G34" s="33">
        <v>12.85</v>
      </c>
      <c r="H34" s="33">
        <v>13.79</v>
      </c>
      <c r="I34" s="33">
        <v>10.11</v>
      </c>
      <c r="J34" s="34">
        <v>11.78</v>
      </c>
      <c r="K34" s="22"/>
      <c r="L34" s="22"/>
      <c r="M34" s="22"/>
      <c r="N34" s="22"/>
      <c r="O34" s="22"/>
      <c r="P34" s="22"/>
    </row>
    <row r="35" spans="1:16" ht="39" customHeight="1">
      <c r="A35" s="22"/>
      <c r="B35" s="35"/>
      <c r="C35" s="1132" t="s">
        <v>537</v>
      </c>
      <c r="D35" s="1132"/>
      <c r="E35" s="1133"/>
      <c r="F35" s="36">
        <v>5.76</v>
      </c>
      <c r="G35" s="37">
        <v>5.31</v>
      </c>
      <c r="H35" s="37">
        <v>5</v>
      </c>
      <c r="I35" s="37">
        <v>4.59</v>
      </c>
      <c r="J35" s="38">
        <v>4.13</v>
      </c>
      <c r="K35" s="22"/>
      <c r="L35" s="22"/>
      <c r="M35" s="22"/>
      <c r="N35" s="22"/>
      <c r="O35" s="22"/>
      <c r="P35" s="22"/>
    </row>
    <row r="36" spans="1:16" ht="39" customHeight="1">
      <c r="A36" s="22"/>
      <c r="B36" s="35"/>
      <c r="C36" s="1132" t="s">
        <v>538</v>
      </c>
      <c r="D36" s="1132"/>
      <c r="E36" s="1133"/>
      <c r="F36" s="36">
        <v>0.81</v>
      </c>
      <c r="G36" s="37">
        <v>0.83</v>
      </c>
      <c r="H36" s="37">
        <v>0.8</v>
      </c>
      <c r="I36" s="37">
        <v>0.88</v>
      </c>
      <c r="J36" s="38">
        <v>0.86</v>
      </c>
      <c r="K36" s="22"/>
      <c r="L36" s="22"/>
      <c r="M36" s="22"/>
      <c r="N36" s="22"/>
      <c r="O36" s="22"/>
      <c r="P36" s="22"/>
    </row>
    <row r="37" spans="1:16" ht="39" customHeight="1">
      <c r="A37" s="22"/>
      <c r="B37" s="35"/>
      <c r="C37" s="1132" t="s">
        <v>539</v>
      </c>
      <c r="D37" s="1132"/>
      <c r="E37" s="1133"/>
      <c r="F37" s="36">
        <v>0.52</v>
      </c>
      <c r="G37" s="37">
        <v>1.1399999999999999</v>
      </c>
      <c r="H37" s="37">
        <v>1.02</v>
      </c>
      <c r="I37" s="37">
        <v>0.43</v>
      </c>
      <c r="J37" s="38">
        <v>0.18</v>
      </c>
      <c r="K37" s="22"/>
      <c r="L37" s="22"/>
      <c r="M37" s="22"/>
      <c r="N37" s="22"/>
      <c r="O37" s="22"/>
      <c r="P37" s="22"/>
    </row>
    <row r="38" spans="1:16" ht="39" customHeight="1">
      <c r="A38" s="22"/>
      <c r="B38" s="35"/>
      <c r="C38" s="1132" t="s">
        <v>540</v>
      </c>
      <c r="D38" s="1132"/>
      <c r="E38" s="1133"/>
      <c r="F38" s="36">
        <v>0.1</v>
      </c>
      <c r="G38" s="37">
        <v>0.11</v>
      </c>
      <c r="H38" s="37">
        <v>0.12</v>
      </c>
      <c r="I38" s="37">
        <v>0.13</v>
      </c>
      <c r="J38" s="38">
        <v>0.15</v>
      </c>
      <c r="K38" s="22"/>
      <c r="L38" s="22"/>
      <c r="M38" s="22"/>
      <c r="N38" s="22"/>
      <c r="O38" s="22"/>
      <c r="P38" s="22"/>
    </row>
    <row r="39" spans="1:16" ht="39" customHeight="1">
      <c r="A39" s="22"/>
      <c r="B39" s="35"/>
      <c r="C39" s="1132" t="s">
        <v>541</v>
      </c>
      <c r="D39" s="1132"/>
      <c r="E39" s="1133"/>
      <c r="F39" s="36">
        <v>0.04</v>
      </c>
      <c r="G39" s="37">
        <v>0.04</v>
      </c>
      <c r="H39" s="37">
        <v>0.04</v>
      </c>
      <c r="I39" s="37">
        <v>0.04</v>
      </c>
      <c r="J39" s="38">
        <v>0.04</v>
      </c>
      <c r="K39" s="22"/>
      <c r="L39" s="22"/>
      <c r="M39" s="22"/>
      <c r="N39" s="22"/>
      <c r="O39" s="22"/>
      <c r="P39" s="22"/>
    </row>
    <row r="40" spans="1:16" ht="39" customHeight="1">
      <c r="A40" s="22"/>
      <c r="B40" s="35"/>
      <c r="C40" s="1132" t="s">
        <v>542</v>
      </c>
      <c r="D40" s="1132"/>
      <c r="E40" s="1133"/>
      <c r="F40" s="36">
        <v>0.36</v>
      </c>
      <c r="G40" s="37">
        <v>0.28999999999999998</v>
      </c>
      <c r="H40" s="37">
        <v>0.1</v>
      </c>
      <c r="I40" s="37">
        <v>0.43</v>
      </c>
      <c r="J40" s="38">
        <v>0.02</v>
      </c>
      <c r="K40" s="22"/>
      <c r="L40" s="22"/>
      <c r="M40" s="22"/>
      <c r="N40" s="22"/>
      <c r="O40" s="22"/>
      <c r="P40" s="22"/>
    </row>
    <row r="41" spans="1:16" ht="39" customHeight="1">
      <c r="A41" s="22"/>
      <c r="B41" s="35"/>
      <c r="C41" s="1132" t="s">
        <v>543</v>
      </c>
      <c r="D41" s="1132"/>
      <c r="E41" s="1133"/>
      <c r="F41" s="36">
        <v>0.04</v>
      </c>
      <c r="G41" s="37">
        <v>0.03</v>
      </c>
      <c r="H41" s="37">
        <v>0.03</v>
      </c>
      <c r="I41" s="37">
        <v>0.03</v>
      </c>
      <c r="J41" s="38">
        <v>0.02</v>
      </c>
      <c r="K41" s="22"/>
      <c r="L41" s="22"/>
      <c r="M41" s="22"/>
      <c r="N41" s="22"/>
      <c r="O41" s="22"/>
      <c r="P41" s="22"/>
    </row>
    <row r="42" spans="1:16" ht="39" customHeight="1">
      <c r="A42" s="22"/>
      <c r="B42" s="39"/>
      <c r="C42" s="1132" t="s">
        <v>544</v>
      </c>
      <c r="D42" s="1132"/>
      <c r="E42" s="1133"/>
      <c r="F42" s="36" t="s">
        <v>492</v>
      </c>
      <c r="G42" s="37" t="s">
        <v>492</v>
      </c>
      <c r="H42" s="37" t="s">
        <v>492</v>
      </c>
      <c r="I42" s="37" t="s">
        <v>492</v>
      </c>
      <c r="J42" s="38" t="s">
        <v>492</v>
      </c>
      <c r="K42" s="22"/>
      <c r="L42" s="22"/>
      <c r="M42" s="22"/>
      <c r="N42" s="22"/>
      <c r="O42" s="22"/>
      <c r="P42" s="22"/>
    </row>
    <row r="43" spans="1:16" ht="39" customHeight="1" thickBot="1">
      <c r="A43" s="22"/>
      <c r="B43" s="40"/>
      <c r="C43" s="1134" t="s">
        <v>545</v>
      </c>
      <c r="D43" s="1134"/>
      <c r="E43" s="1135"/>
      <c r="F43" s="41">
        <v>0.21</v>
      </c>
      <c r="G43" s="42">
        <v>0</v>
      </c>
      <c r="H43" s="42">
        <v>0</v>
      </c>
      <c r="I43" s="42">
        <v>0</v>
      </c>
      <c r="J43" s="43">
        <v>0</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K3MEZE4UyYgJ3nFnxXayJ+FnDq2bNhKGNMs46JYzAIg/GxxlNDJISM70A8mgcXFCI29lvTXpKi7LXar5ZXxKaw==" saltValue="Vmg6RX9DuHPZG7AhYI2F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election sqref="A1:XFD1"/>
    </sheetView>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c r="A45" s="46"/>
      <c r="B45" s="1138" t="s">
        <v>9</v>
      </c>
      <c r="C45" s="1139"/>
      <c r="D45" s="56"/>
      <c r="E45" s="1144" t="s">
        <v>10</v>
      </c>
      <c r="F45" s="1144"/>
      <c r="G45" s="1144"/>
      <c r="H45" s="1144"/>
      <c r="I45" s="1144"/>
      <c r="J45" s="1145"/>
      <c r="K45" s="57">
        <v>4418</v>
      </c>
      <c r="L45" s="58">
        <v>4780</v>
      </c>
      <c r="M45" s="58">
        <v>5206</v>
      </c>
      <c r="N45" s="58">
        <v>5238</v>
      </c>
      <c r="O45" s="59">
        <v>5195</v>
      </c>
      <c r="P45" s="46"/>
      <c r="Q45" s="46"/>
      <c r="R45" s="46"/>
      <c r="S45" s="46"/>
      <c r="T45" s="46"/>
      <c r="U45" s="46"/>
    </row>
    <row r="46" spans="1:21" ht="30.75" customHeight="1">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c r="A48" s="46"/>
      <c r="B48" s="1140"/>
      <c r="C48" s="1141"/>
      <c r="D48" s="60"/>
      <c r="E48" s="1146" t="s">
        <v>13</v>
      </c>
      <c r="F48" s="1146"/>
      <c r="G48" s="1146"/>
      <c r="H48" s="1146"/>
      <c r="I48" s="1146"/>
      <c r="J48" s="1147"/>
      <c r="K48" s="61">
        <v>1580</v>
      </c>
      <c r="L48" s="62">
        <v>1428</v>
      </c>
      <c r="M48" s="62">
        <v>1445</v>
      </c>
      <c r="N48" s="62">
        <v>1537</v>
      </c>
      <c r="O48" s="63">
        <v>1385</v>
      </c>
      <c r="P48" s="46"/>
      <c r="Q48" s="46"/>
      <c r="R48" s="46"/>
      <c r="S48" s="46"/>
      <c r="T48" s="46"/>
      <c r="U48" s="46"/>
    </row>
    <row r="49" spans="1:21" ht="30.75" customHeight="1">
      <c r="A49" s="46"/>
      <c r="B49" s="1140"/>
      <c r="C49" s="1141"/>
      <c r="D49" s="60"/>
      <c r="E49" s="1146" t="s">
        <v>14</v>
      </c>
      <c r="F49" s="1146"/>
      <c r="G49" s="1146"/>
      <c r="H49" s="1146"/>
      <c r="I49" s="1146"/>
      <c r="J49" s="1147"/>
      <c r="K49" s="61" t="s">
        <v>492</v>
      </c>
      <c r="L49" s="62" t="s">
        <v>492</v>
      </c>
      <c r="M49" s="62" t="s">
        <v>492</v>
      </c>
      <c r="N49" s="62" t="s">
        <v>492</v>
      </c>
      <c r="O49" s="63" t="s">
        <v>492</v>
      </c>
      <c r="P49" s="46"/>
      <c r="Q49" s="46"/>
      <c r="R49" s="46"/>
      <c r="S49" s="46"/>
      <c r="T49" s="46"/>
      <c r="U49" s="46"/>
    </row>
    <row r="50" spans="1:21" ht="30.75" customHeight="1">
      <c r="A50" s="46"/>
      <c r="B50" s="1140"/>
      <c r="C50" s="1141"/>
      <c r="D50" s="60"/>
      <c r="E50" s="1146" t="s">
        <v>15</v>
      </c>
      <c r="F50" s="1146"/>
      <c r="G50" s="1146"/>
      <c r="H50" s="1146"/>
      <c r="I50" s="1146"/>
      <c r="J50" s="1147"/>
      <c r="K50" s="61">
        <v>38</v>
      </c>
      <c r="L50" s="62">
        <v>38</v>
      </c>
      <c r="M50" s="62">
        <v>38</v>
      </c>
      <c r="N50" s="62">
        <v>38</v>
      </c>
      <c r="O50" s="63">
        <v>242</v>
      </c>
      <c r="P50" s="46"/>
      <c r="Q50" s="46"/>
      <c r="R50" s="46"/>
      <c r="S50" s="46"/>
      <c r="T50" s="46"/>
      <c r="U50" s="46"/>
    </row>
    <row r="51" spans="1:21" ht="30.75" customHeight="1">
      <c r="A51" s="46"/>
      <c r="B51" s="1142"/>
      <c r="C51" s="1143"/>
      <c r="D51" s="64"/>
      <c r="E51" s="1146" t="s">
        <v>16</v>
      </c>
      <c r="F51" s="1146"/>
      <c r="G51" s="1146"/>
      <c r="H51" s="1146"/>
      <c r="I51" s="1146"/>
      <c r="J51" s="1147"/>
      <c r="K51" s="61" t="s">
        <v>492</v>
      </c>
      <c r="L51" s="62" t="s">
        <v>492</v>
      </c>
      <c r="M51" s="62" t="s">
        <v>492</v>
      </c>
      <c r="N51" s="62" t="s">
        <v>492</v>
      </c>
      <c r="O51" s="63" t="s">
        <v>492</v>
      </c>
      <c r="P51" s="46"/>
      <c r="Q51" s="46"/>
      <c r="R51" s="46"/>
      <c r="S51" s="46"/>
      <c r="T51" s="46"/>
      <c r="U51" s="46"/>
    </row>
    <row r="52" spans="1:21" ht="30.75" customHeight="1">
      <c r="A52" s="46"/>
      <c r="B52" s="1148" t="s">
        <v>17</v>
      </c>
      <c r="C52" s="1149"/>
      <c r="D52" s="64"/>
      <c r="E52" s="1146" t="s">
        <v>18</v>
      </c>
      <c r="F52" s="1146"/>
      <c r="G52" s="1146"/>
      <c r="H52" s="1146"/>
      <c r="I52" s="1146"/>
      <c r="J52" s="1147"/>
      <c r="K52" s="61">
        <v>4391</v>
      </c>
      <c r="L52" s="62">
        <v>4571</v>
      </c>
      <c r="M52" s="62">
        <v>4773</v>
      </c>
      <c r="N52" s="62">
        <v>4779</v>
      </c>
      <c r="O52" s="63">
        <v>4750</v>
      </c>
      <c r="P52" s="46"/>
      <c r="Q52" s="46"/>
      <c r="R52" s="46"/>
      <c r="S52" s="46"/>
      <c r="T52" s="46"/>
      <c r="U52" s="46"/>
    </row>
    <row r="53" spans="1:21" ht="30.75" customHeight="1" thickBot="1">
      <c r="A53" s="46"/>
      <c r="B53" s="1150" t="s">
        <v>19</v>
      </c>
      <c r="C53" s="1151"/>
      <c r="D53" s="65"/>
      <c r="E53" s="1152" t="s">
        <v>20</v>
      </c>
      <c r="F53" s="1152"/>
      <c r="G53" s="1152"/>
      <c r="H53" s="1152"/>
      <c r="I53" s="1152"/>
      <c r="J53" s="1153"/>
      <c r="K53" s="66">
        <v>1645</v>
      </c>
      <c r="L53" s="67">
        <v>1675</v>
      </c>
      <c r="M53" s="67">
        <v>1916</v>
      </c>
      <c r="N53" s="67">
        <v>2034</v>
      </c>
      <c r="O53" s="68">
        <v>2072</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c r="B58" s="1154" t="s">
        <v>24</v>
      </c>
      <c r="C58" s="1155"/>
      <c r="D58" s="1160" t="s">
        <v>25</v>
      </c>
      <c r="E58" s="1161"/>
      <c r="F58" s="1161"/>
      <c r="G58" s="1161"/>
      <c r="H58" s="1161"/>
      <c r="I58" s="1161"/>
      <c r="J58" s="1162"/>
      <c r="K58" s="81" t="s">
        <v>551</v>
      </c>
      <c r="L58" s="82" t="s">
        <v>492</v>
      </c>
      <c r="M58" s="82" t="s">
        <v>492</v>
      </c>
      <c r="N58" s="82" t="s">
        <v>492</v>
      </c>
      <c r="O58" s="83" t="s">
        <v>492</v>
      </c>
    </row>
    <row r="59" spans="1:21" ht="31.5" customHeight="1">
      <c r="B59" s="1156"/>
      <c r="C59" s="1157"/>
      <c r="D59" s="1163" t="s">
        <v>26</v>
      </c>
      <c r="E59" s="1164"/>
      <c r="F59" s="1164"/>
      <c r="G59" s="1164"/>
      <c r="H59" s="1164"/>
      <c r="I59" s="1164"/>
      <c r="J59" s="1165"/>
      <c r="K59" s="84" t="s">
        <v>551</v>
      </c>
      <c r="L59" s="85" t="s">
        <v>492</v>
      </c>
      <c r="M59" s="85" t="s">
        <v>492</v>
      </c>
      <c r="N59" s="85" t="s">
        <v>492</v>
      </c>
      <c r="O59" s="86" t="s">
        <v>492</v>
      </c>
    </row>
    <row r="60" spans="1:21" ht="31.5" customHeight="1" thickBot="1">
      <c r="B60" s="1158"/>
      <c r="C60" s="1159"/>
      <c r="D60" s="1166" t="s">
        <v>27</v>
      </c>
      <c r="E60" s="1167"/>
      <c r="F60" s="1167"/>
      <c r="G60" s="1167"/>
      <c r="H60" s="1167"/>
      <c r="I60" s="1167"/>
      <c r="J60" s="1168"/>
      <c r="K60" s="87" t="s">
        <v>551</v>
      </c>
      <c r="L60" s="88" t="s">
        <v>492</v>
      </c>
      <c r="M60" s="88" t="s">
        <v>492</v>
      </c>
      <c r="N60" s="88" t="s">
        <v>492</v>
      </c>
      <c r="O60" s="89" t="s">
        <v>492</v>
      </c>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1pVPv0q7V2O7Pr4LtRTTxToyxyN1jhUnMU5Wv2v9Hax/Yv4aQPmcffrtueY96XkjcdhFjJa++E3kzU2/q0x+w==" saltValue="muOFrsRcxSe93nACR0JHk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530</v>
      </c>
      <c r="J40" s="101" t="s">
        <v>531</v>
      </c>
      <c r="K40" s="101" t="s">
        <v>532</v>
      </c>
      <c r="L40" s="101" t="s">
        <v>533</v>
      </c>
      <c r="M40" s="102" t="s">
        <v>534</v>
      </c>
    </row>
    <row r="41" spans="2:13" ht="27.75" customHeight="1">
      <c r="B41" s="1169" t="s">
        <v>30</v>
      </c>
      <c r="C41" s="1170"/>
      <c r="D41" s="103"/>
      <c r="E41" s="1175" t="s">
        <v>31</v>
      </c>
      <c r="F41" s="1175"/>
      <c r="G41" s="1175"/>
      <c r="H41" s="1176"/>
      <c r="I41" s="330">
        <v>62070</v>
      </c>
      <c r="J41" s="331">
        <v>61639</v>
      </c>
      <c r="K41" s="331">
        <v>60566</v>
      </c>
      <c r="L41" s="331">
        <v>58039</v>
      </c>
      <c r="M41" s="332">
        <v>58368</v>
      </c>
    </row>
    <row r="42" spans="2:13" ht="27.75" customHeight="1">
      <c r="B42" s="1171"/>
      <c r="C42" s="1172"/>
      <c r="D42" s="104"/>
      <c r="E42" s="1177" t="s">
        <v>32</v>
      </c>
      <c r="F42" s="1177"/>
      <c r="G42" s="1177"/>
      <c r="H42" s="1178"/>
      <c r="I42" s="333">
        <v>1</v>
      </c>
      <c r="J42" s="334">
        <v>0</v>
      </c>
      <c r="K42" s="334" t="s">
        <v>492</v>
      </c>
      <c r="L42" s="334">
        <v>2727</v>
      </c>
      <c r="M42" s="335" t="s">
        <v>492</v>
      </c>
    </row>
    <row r="43" spans="2:13" ht="27.75" customHeight="1">
      <c r="B43" s="1171"/>
      <c r="C43" s="1172"/>
      <c r="D43" s="104"/>
      <c r="E43" s="1177" t="s">
        <v>33</v>
      </c>
      <c r="F43" s="1177"/>
      <c r="G43" s="1177"/>
      <c r="H43" s="1178"/>
      <c r="I43" s="333">
        <v>18065</v>
      </c>
      <c r="J43" s="334">
        <v>16067</v>
      </c>
      <c r="K43" s="334">
        <v>14822</v>
      </c>
      <c r="L43" s="334">
        <v>13301</v>
      </c>
      <c r="M43" s="335">
        <v>13562</v>
      </c>
    </row>
    <row r="44" spans="2:13" ht="27.75" customHeight="1">
      <c r="B44" s="1171"/>
      <c r="C44" s="1172"/>
      <c r="D44" s="104"/>
      <c r="E44" s="1177" t="s">
        <v>34</v>
      </c>
      <c r="F44" s="1177"/>
      <c r="G44" s="1177"/>
      <c r="H44" s="1178"/>
      <c r="I44" s="333" t="s">
        <v>492</v>
      </c>
      <c r="J44" s="334" t="s">
        <v>492</v>
      </c>
      <c r="K44" s="334" t="s">
        <v>492</v>
      </c>
      <c r="L44" s="334" t="s">
        <v>492</v>
      </c>
      <c r="M44" s="335" t="s">
        <v>492</v>
      </c>
    </row>
    <row r="45" spans="2:13" ht="27.75" customHeight="1">
      <c r="B45" s="1171"/>
      <c r="C45" s="1172"/>
      <c r="D45" s="104"/>
      <c r="E45" s="1177" t="s">
        <v>35</v>
      </c>
      <c r="F45" s="1177"/>
      <c r="G45" s="1177"/>
      <c r="H45" s="1178"/>
      <c r="I45" s="333">
        <v>6774</v>
      </c>
      <c r="J45" s="334">
        <v>6452</v>
      </c>
      <c r="K45" s="334">
        <v>6434</v>
      </c>
      <c r="L45" s="334">
        <v>6594</v>
      </c>
      <c r="M45" s="335">
        <v>6611</v>
      </c>
    </row>
    <row r="46" spans="2:13" ht="27.75" customHeight="1">
      <c r="B46" s="1171"/>
      <c r="C46" s="1172"/>
      <c r="D46" s="105"/>
      <c r="E46" s="1177" t="s">
        <v>36</v>
      </c>
      <c r="F46" s="1177"/>
      <c r="G46" s="1177"/>
      <c r="H46" s="1178"/>
      <c r="I46" s="333">
        <v>21</v>
      </c>
      <c r="J46" s="334">
        <v>21</v>
      </c>
      <c r="K46" s="334">
        <v>21</v>
      </c>
      <c r="L46" s="334">
        <v>21</v>
      </c>
      <c r="M46" s="335">
        <v>21</v>
      </c>
    </row>
    <row r="47" spans="2:13" ht="27.75" customHeight="1">
      <c r="B47" s="1171"/>
      <c r="C47" s="1172"/>
      <c r="D47" s="106"/>
      <c r="E47" s="1179" t="s">
        <v>37</v>
      </c>
      <c r="F47" s="1180"/>
      <c r="G47" s="1180"/>
      <c r="H47" s="1181"/>
      <c r="I47" s="333" t="s">
        <v>492</v>
      </c>
      <c r="J47" s="334" t="s">
        <v>492</v>
      </c>
      <c r="K47" s="334" t="s">
        <v>492</v>
      </c>
      <c r="L47" s="334" t="s">
        <v>492</v>
      </c>
      <c r="M47" s="335" t="s">
        <v>492</v>
      </c>
    </row>
    <row r="48" spans="2:13" ht="27.75" customHeight="1">
      <c r="B48" s="1171"/>
      <c r="C48" s="1172"/>
      <c r="D48" s="104"/>
      <c r="E48" s="1177" t="s">
        <v>38</v>
      </c>
      <c r="F48" s="1177"/>
      <c r="G48" s="1177"/>
      <c r="H48" s="1178"/>
      <c r="I48" s="333" t="s">
        <v>492</v>
      </c>
      <c r="J48" s="334" t="s">
        <v>492</v>
      </c>
      <c r="K48" s="334" t="s">
        <v>492</v>
      </c>
      <c r="L48" s="334" t="s">
        <v>492</v>
      </c>
      <c r="M48" s="335" t="s">
        <v>492</v>
      </c>
    </row>
    <row r="49" spans="2:13" ht="27.75" customHeight="1">
      <c r="B49" s="1173"/>
      <c r="C49" s="1174"/>
      <c r="D49" s="104"/>
      <c r="E49" s="1177" t="s">
        <v>39</v>
      </c>
      <c r="F49" s="1177"/>
      <c r="G49" s="1177"/>
      <c r="H49" s="1178"/>
      <c r="I49" s="333" t="s">
        <v>492</v>
      </c>
      <c r="J49" s="334" t="s">
        <v>492</v>
      </c>
      <c r="K49" s="334" t="s">
        <v>492</v>
      </c>
      <c r="L49" s="334" t="s">
        <v>492</v>
      </c>
      <c r="M49" s="335" t="s">
        <v>492</v>
      </c>
    </row>
    <row r="50" spans="2:13" ht="27.75" customHeight="1">
      <c r="B50" s="1182" t="s">
        <v>40</v>
      </c>
      <c r="C50" s="1183"/>
      <c r="D50" s="107"/>
      <c r="E50" s="1177" t="s">
        <v>41</v>
      </c>
      <c r="F50" s="1177"/>
      <c r="G50" s="1177"/>
      <c r="H50" s="1178"/>
      <c r="I50" s="333">
        <v>10263</v>
      </c>
      <c r="J50" s="334">
        <v>12629</v>
      </c>
      <c r="K50" s="334">
        <v>12708</v>
      </c>
      <c r="L50" s="334">
        <v>14281</v>
      </c>
      <c r="M50" s="335">
        <v>14195</v>
      </c>
    </row>
    <row r="51" spans="2:13" ht="27.75" customHeight="1">
      <c r="B51" s="1171"/>
      <c r="C51" s="1172"/>
      <c r="D51" s="104"/>
      <c r="E51" s="1177" t="s">
        <v>42</v>
      </c>
      <c r="F51" s="1177"/>
      <c r="G51" s="1177"/>
      <c r="H51" s="1178"/>
      <c r="I51" s="333">
        <v>2359</v>
      </c>
      <c r="J51" s="334">
        <v>2205</v>
      </c>
      <c r="K51" s="334">
        <v>2072</v>
      </c>
      <c r="L51" s="334">
        <v>1891</v>
      </c>
      <c r="M51" s="335">
        <v>1707</v>
      </c>
    </row>
    <row r="52" spans="2:13" ht="27.75" customHeight="1">
      <c r="B52" s="1173"/>
      <c r="C52" s="1174"/>
      <c r="D52" s="104"/>
      <c r="E52" s="1177" t="s">
        <v>43</v>
      </c>
      <c r="F52" s="1177"/>
      <c r="G52" s="1177"/>
      <c r="H52" s="1178"/>
      <c r="I52" s="333">
        <v>55795</v>
      </c>
      <c r="J52" s="334">
        <v>55525</v>
      </c>
      <c r="K52" s="334">
        <v>54558</v>
      </c>
      <c r="L52" s="334">
        <v>52210</v>
      </c>
      <c r="M52" s="335">
        <v>51587</v>
      </c>
    </row>
    <row r="53" spans="2:13" ht="27.75" customHeight="1" thickBot="1">
      <c r="B53" s="1184" t="s">
        <v>19</v>
      </c>
      <c r="C53" s="1185"/>
      <c r="D53" s="108"/>
      <c r="E53" s="1186" t="s">
        <v>44</v>
      </c>
      <c r="F53" s="1186"/>
      <c r="G53" s="1186"/>
      <c r="H53" s="1187"/>
      <c r="I53" s="336">
        <v>18514</v>
      </c>
      <c r="J53" s="337">
        <v>13820</v>
      </c>
      <c r="K53" s="337">
        <v>12506</v>
      </c>
      <c r="L53" s="337">
        <v>12301</v>
      </c>
      <c r="M53" s="338">
        <v>11073</v>
      </c>
    </row>
    <row r="54" spans="2:13" ht="27.75" customHeight="1">
      <c r="B54" s="109"/>
      <c r="C54" s="110"/>
      <c r="D54" s="110"/>
      <c r="E54" s="111"/>
      <c r="F54" s="111"/>
      <c r="G54" s="111"/>
      <c r="H54" s="111"/>
      <c r="I54" s="112"/>
      <c r="J54" s="112"/>
      <c r="K54" s="112"/>
      <c r="L54" s="112"/>
      <c r="M54" s="112"/>
    </row>
    <row r="55" spans="2:13"/>
  </sheetData>
  <sheetProtection algorithmName="SHA-512" hashValue="oS3nqRQocAHpKmlDs4Vgys+hGc+OFAIxLTVWwxWabDkIgDe1OJo+xhXAsI+8AHjRFXRMR7DEh7OD6rno/Zmrow==" saltValue="qbCTleTJLyJO5haa9O55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532</v>
      </c>
      <c r="G54" s="117" t="s">
        <v>533</v>
      </c>
      <c r="H54" s="118" t="s">
        <v>534</v>
      </c>
    </row>
    <row r="55" spans="2:8" ht="52.5" customHeight="1">
      <c r="B55" s="119"/>
      <c r="C55" s="1196" t="s">
        <v>46</v>
      </c>
      <c r="D55" s="1196"/>
      <c r="E55" s="1197"/>
      <c r="F55" s="339">
        <v>5647</v>
      </c>
      <c r="G55" s="339">
        <v>6249</v>
      </c>
      <c r="H55" s="340">
        <v>5788</v>
      </c>
    </row>
    <row r="56" spans="2:8" ht="52.5" customHeight="1">
      <c r="B56" s="120"/>
      <c r="C56" s="1198" t="s">
        <v>47</v>
      </c>
      <c r="D56" s="1198"/>
      <c r="E56" s="1199"/>
      <c r="F56" s="341">
        <v>3186</v>
      </c>
      <c r="G56" s="341">
        <v>4037</v>
      </c>
      <c r="H56" s="342">
        <v>4102</v>
      </c>
    </row>
    <row r="57" spans="2:8" ht="53.25" customHeight="1">
      <c r="B57" s="120"/>
      <c r="C57" s="1200" t="s">
        <v>48</v>
      </c>
      <c r="D57" s="1200"/>
      <c r="E57" s="1201"/>
      <c r="F57" s="343">
        <v>5033</v>
      </c>
      <c r="G57" s="343">
        <v>4957</v>
      </c>
      <c r="H57" s="344">
        <v>4941</v>
      </c>
    </row>
    <row r="58" spans="2:8" ht="45.75" customHeight="1">
      <c r="B58" s="121"/>
      <c r="C58" s="1188" t="s">
        <v>561</v>
      </c>
      <c r="D58" s="1189"/>
      <c r="E58" s="1190"/>
      <c r="F58" s="345">
        <v>3517</v>
      </c>
      <c r="G58" s="345">
        <v>3519</v>
      </c>
      <c r="H58" s="346">
        <v>3523</v>
      </c>
    </row>
    <row r="59" spans="2:8" ht="45.75" customHeight="1">
      <c r="B59" s="121"/>
      <c r="C59" s="1188" t="s">
        <v>562</v>
      </c>
      <c r="D59" s="1189"/>
      <c r="E59" s="1190"/>
      <c r="F59" s="345">
        <v>600</v>
      </c>
      <c r="G59" s="345">
        <v>616</v>
      </c>
      <c r="H59" s="346">
        <v>558</v>
      </c>
    </row>
    <row r="60" spans="2:8" ht="45.75" customHeight="1">
      <c r="B60" s="121"/>
      <c r="C60" s="1188" t="s">
        <v>563</v>
      </c>
      <c r="D60" s="1189"/>
      <c r="E60" s="1190"/>
      <c r="F60" s="345">
        <v>357</v>
      </c>
      <c r="G60" s="345">
        <v>345</v>
      </c>
      <c r="H60" s="346">
        <v>333</v>
      </c>
    </row>
    <row r="61" spans="2:8" ht="45.75" customHeight="1">
      <c r="B61" s="121"/>
      <c r="C61" s="1188" t="s">
        <v>564</v>
      </c>
      <c r="D61" s="1189"/>
      <c r="E61" s="1190"/>
      <c r="F61" s="345" t="s">
        <v>551</v>
      </c>
      <c r="G61" s="345" t="s">
        <v>551</v>
      </c>
      <c r="H61" s="346">
        <v>129</v>
      </c>
    </row>
    <row r="62" spans="2:8" ht="45.75" customHeight="1" thickBot="1">
      <c r="B62" s="122"/>
      <c r="C62" s="1191" t="s">
        <v>565</v>
      </c>
      <c r="D62" s="1192"/>
      <c r="E62" s="1193"/>
      <c r="F62" s="347">
        <v>124</v>
      </c>
      <c r="G62" s="347">
        <v>121</v>
      </c>
      <c r="H62" s="348">
        <v>118</v>
      </c>
    </row>
    <row r="63" spans="2:8" ht="52.5" customHeight="1" thickBot="1">
      <c r="B63" s="123"/>
      <c r="C63" s="1194" t="s">
        <v>49</v>
      </c>
      <c r="D63" s="1194"/>
      <c r="E63" s="1195"/>
      <c r="F63" s="349">
        <v>13865</v>
      </c>
      <c r="G63" s="349">
        <v>15244</v>
      </c>
      <c r="H63" s="350">
        <v>14831</v>
      </c>
    </row>
    <row r="64" spans="2:8"/>
  </sheetData>
  <sheetProtection algorithmName="SHA-512" hashValue="4TlajP2qE3JKLnjDrSt6Ky8WtzHiaLrel3oikrdUfbpRrMa+PcyVlYUj8zHFrN0I9kYKFc1Qk2AcqnKKCBU42g==" saltValue="KriOn7lt6vCfYHD/20Rt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0" customWidth="1"/>
    <col min="2" max="8" width="13.375" style="130" customWidth="1"/>
    <col min="9" max="16384" width="11.125" style="130"/>
  </cols>
  <sheetData>
    <row r="1" spans="1:8">
      <c r="A1" s="124"/>
      <c r="B1" s="125"/>
      <c r="C1" s="126"/>
      <c r="D1" s="127"/>
      <c r="E1" s="128"/>
      <c r="F1" s="128"/>
      <c r="G1" s="128"/>
      <c r="H1" s="129"/>
    </row>
    <row r="2" spans="1:8">
      <c r="A2" s="131"/>
      <c r="B2" s="132"/>
      <c r="C2" s="133"/>
      <c r="D2" s="134" t="s">
        <v>50</v>
      </c>
      <c r="E2" s="135"/>
      <c r="F2" s="136" t="s">
        <v>529</v>
      </c>
      <c r="G2" s="137"/>
      <c r="H2" s="138"/>
    </row>
    <row r="3" spans="1:8">
      <c r="A3" s="134" t="s">
        <v>522</v>
      </c>
      <c r="B3" s="139"/>
      <c r="C3" s="140"/>
      <c r="D3" s="141">
        <v>50790</v>
      </c>
      <c r="E3" s="142"/>
      <c r="F3" s="143">
        <v>72756</v>
      </c>
      <c r="G3" s="144"/>
      <c r="H3" s="145"/>
    </row>
    <row r="4" spans="1:8">
      <c r="A4" s="146"/>
      <c r="B4" s="147"/>
      <c r="C4" s="148"/>
      <c r="D4" s="149">
        <v>21100</v>
      </c>
      <c r="E4" s="150"/>
      <c r="F4" s="151">
        <v>32117</v>
      </c>
      <c r="G4" s="152"/>
      <c r="H4" s="153"/>
    </row>
    <row r="5" spans="1:8">
      <c r="A5" s="134" t="s">
        <v>524</v>
      </c>
      <c r="B5" s="139"/>
      <c r="C5" s="140"/>
      <c r="D5" s="141">
        <v>48307</v>
      </c>
      <c r="E5" s="142"/>
      <c r="F5" s="143">
        <v>49217</v>
      </c>
      <c r="G5" s="144"/>
      <c r="H5" s="145"/>
    </row>
    <row r="6" spans="1:8">
      <c r="A6" s="146"/>
      <c r="B6" s="147"/>
      <c r="C6" s="148"/>
      <c r="D6" s="149">
        <v>18130</v>
      </c>
      <c r="E6" s="150"/>
      <c r="F6" s="151">
        <v>27232</v>
      </c>
      <c r="G6" s="152"/>
      <c r="H6" s="153"/>
    </row>
    <row r="7" spans="1:8">
      <c r="A7" s="134" t="s">
        <v>525</v>
      </c>
      <c r="B7" s="139"/>
      <c r="C7" s="140"/>
      <c r="D7" s="141">
        <v>75809</v>
      </c>
      <c r="E7" s="142"/>
      <c r="F7" s="143">
        <v>49211</v>
      </c>
      <c r="G7" s="144"/>
      <c r="H7" s="145"/>
    </row>
    <row r="8" spans="1:8">
      <c r="A8" s="146"/>
      <c r="B8" s="147"/>
      <c r="C8" s="148"/>
      <c r="D8" s="149">
        <v>20006</v>
      </c>
      <c r="E8" s="150"/>
      <c r="F8" s="151">
        <v>28367</v>
      </c>
      <c r="G8" s="152"/>
      <c r="H8" s="153"/>
    </row>
    <row r="9" spans="1:8">
      <c r="A9" s="134" t="s">
        <v>526</v>
      </c>
      <c r="B9" s="139"/>
      <c r="C9" s="140"/>
      <c r="D9" s="141">
        <v>58337</v>
      </c>
      <c r="E9" s="142"/>
      <c r="F9" s="143">
        <v>51738</v>
      </c>
      <c r="G9" s="144"/>
      <c r="H9" s="145"/>
    </row>
    <row r="10" spans="1:8">
      <c r="A10" s="146"/>
      <c r="B10" s="147"/>
      <c r="C10" s="148"/>
      <c r="D10" s="149">
        <v>20642</v>
      </c>
      <c r="E10" s="150"/>
      <c r="F10" s="151">
        <v>30360</v>
      </c>
      <c r="G10" s="152"/>
      <c r="H10" s="153"/>
    </row>
    <row r="11" spans="1:8">
      <c r="A11" s="134" t="s">
        <v>527</v>
      </c>
      <c r="B11" s="139"/>
      <c r="C11" s="140"/>
      <c r="D11" s="141">
        <v>87460</v>
      </c>
      <c r="E11" s="142"/>
      <c r="F11" s="143">
        <v>67158</v>
      </c>
      <c r="G11" s="144"/>
      <c r="H11" s="145"/>
    </row>
    <row r="12" spans="1:8">
      <c r="A12" s="146"/>
      <c r="B12" s="147"/>
      <c r="C12" s="154"/>
      <c r="D12" s="149">
        <v>42503</v>
      </c>
      <c r="E12" s="150"/>
      <c r="F12" s="151">
        <v>42077</v>
      </c>
      <c r="G12" s="152"/>
      <c r="H12" s="153"/>
    </row>
    <row r="13" spans="1:8">
      <c r="A13" s="134"/>
      <c r="B13" s="139"/>
      <c r="C13" s="140"/>
      <c r="D13" s="141">
        <v>64141</v>
      </c>
      <c r="E13" s="142"/>
      <c r="F13" s="143">
        <v>58016</v>
      </c>
      <c r="G13" s="155"/>
      <c r="H13" s="145"/>
    </row>
    <row r="14" spans="1:8">
      <c r="A14" s="146"/>
      <c r="B14" s="147"/>
      <c r="C14" s="148"/>
      <c r="D14" s="149">
        <v>24476</v>
      </c>
      <c r="E14" s="150"/>
      <c r="F14" s="151">
        <v>32031</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10.99</v>
      </c>
      <c r="C19" s="156">
        <f>ROUND(VALUE(SUBSTITUTE(実質収支比率等に係る経年分析!G$48,"▲","-")),2)</f>
        <v>12.9</v>
      </c>
      <c r="D19" s="156">
        <f>ROUND(VALUE(SUBSTITUTE(実質収支比率等に係る経年分析!H$48,"▲","-")),2)</f>
        <v>13.84</v>
      </c>
      <c r="E19" s="156">
        <f>ROUND(VALUE(SUBSTITUTE(実質収支比率等に係る経年分析!I$48,"▲","-")),2)</f>
        <v>10.16</v>
      </c>
      <c r="F19" s="156">
        <f>ROUND(VALUE(SUBSTITUTE(実質収支比率等に係る経年分析!J$48,"▲","-")),2)</f>
        <v>11.83</v>
      </c>
    </row>
    <row r="20" spans="1:11">
      <c r="A20" s="156" t="s">
        <v>53</v>
      </c>
      <c r="B20" s="156">
        <f>ROUND(VALUE(SUBSTITUTE(実質収支比率等に係る経年分析!F$47,"▲","-")),2)</f>
        <v>16.38</v>
      </c>
      <c r="C20" s="156">
        <f>ROUND(VALUE(SUBSTITUTE(実質収支比率等に係る経年分析!G$47,"▲","-")),2)</f>
        <v>19.170000000000002</v>
      </c>
      <c r="D20" s="156">
        <f>ROUND(VALUE(SUBSTITUTE(実質収支比率等に係る経年分析!H$47,"▲","-")),2)</f>
        <v>19.55</v>
      </c>
      <c r="E20" s="156">
        <f>ROUND(VALUE(SUBSTITUTE(実質収支比率等に係る経年分析!I$47,"▲","-")),2)</f>
        <v>21.38</v>
      </c>
      <c r="F20" s="156">
        <f>ROUND(VALUE(SUBSTITUTE(実質収支比率等に係る経年分析!J$47,"▲","-")),2)</f>
        <v>19.22</v>
      </c>
    </row>
    <row r="21" spans="1:11">
      <c r="A21" s="156" t="s">
        <v>54</v>
      </c>
      <c r="B21" s="156">
        <f>IF(ISNUMBER(VALUE(SUBSTITUTE(実質収支比率等に係る経年分析!F$49,"▲","-"))),ROUND(VALUE(SUBSTITUTE(実質収支比率等に係る経年分析!F$49,"▲","-")),2),NA())</f>
        <v>0.64</v>
      </c>
      <c r="C21" s="156">
        <f>IF(ISNUMBER(VALUE(SUBSTITUTE(実質収支比率等に係る経年分析!G$49,"▲","-"))),ROUND(VALUE(SUBSTITUTE(実質収支比率等に係る経年分析!G$49,"▲","-")),2),NA())</f>
        <v>6.22</v>
      </c>
      <c r="D21" s="156">
        <f>IF(ISNUMBER(VALUE(SUBSTITUTE(実質収支比率等に係る経年分析!H$49,"▲","-"))),ROUND(VALUE(SUBSTITUTE(実質収支比率等に係る経年分析!H$49,"▲","-")),2),NA())</f>
        <v>0.69</v>
      </c>
      <c r="E21" s="156">
        <f>IF(ISNUMBER(VALUE(SUBSTITUTE(実質収支比率等に係る経年分析!I$49,"▲","-"))),ROUND(VALUE(SUBSTITUTE(実質収支比率等に係る経年分析!I$49,"▲","-")),2),NA())</f>
        <v>-1.46</v>
      </c>
      <c r="F21" s="156">
        <f>IF(ISNUMBER(VALUE(SUBSTITUTE(実質収支比率等に係る経年分析!J$49,"▲","-"))),ROUND(VALUE(SUBSTITUTE(実質収支比率等に係る経年分析!J$49,"▲","-")),2),NA())</f>
        <v>0.43</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str">
        <f>IF(連結実質赤字比率に係る赤字・黒字の構成分析!C$41="",NA(),連結実質赤字比率に係る赤字・黒字の構成分析!C$41)</f>
        <v>病院事業会計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0.36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0.28999999999999998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0.02</v>
      </c>
    </row>
    <row r="31" spans="1:11">
      <c r="A31" s="157" t="str">
        <f>IF(連結実質赤字比率に係る赤字・黒字の構成分析!C$39="",NA(),連結実質赤字比率に係る赤字・黒字の構成分析!C$39)</f>
        <v>畑地かん水事業特別会計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c r="A32" s="157" t="str">
        <f>IF(連結実質赤字比率に係る赤字・黒字の構成分析!C$38="",NA(),連結実質赤字比率に係る赤字・黒字の構成分析!C$38)</f>
        <v>後期高齢者医療保険特別会計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0.13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0.15</v>
      </c>
    </row>
    <row r="33" spans="1:16">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1.1399999999999999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0.43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0.18</v>
      </c>
    </row>
    <row r="34" spans="1:16">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0.81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0.86</v>
      </c>
    </row>
    <row r="35" spans="1:16">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5.76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4.59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4.13</v>
      </c>
    </row>
    <row r="36" spans="1:16">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10.94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12.85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13.79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10.11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11.78</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4391</v>
      </c>
      <c r="E42" s="158"/>
      <c r="F42" s="158"/>
      <c r="G42" s="158">
        <f>'実質公債費比率（分子）の構造'!L$52</f>
        <v>4571</v>
      </c>
      <c r="H42" s="158"/>
      <c r="I42" s="158"/>
      <c r="J42" s="158">
        <f>'実質公債費比率（分子）の構造'!M$52</f>
        <v>4773</v>
      </c>
      <c r="K42" s="158"/>
      <c r="L42" s="158"/>
      <c r="M42" s="158">
        <f>'実質公債費比率（分子）の構造'!N$52</f>
        <v>4779</v>
      </c>
      <c r="N42" s="158"/>
      <c r="O42" s="158"/>
      <c r="P42" s="158">
        <f>'実質公債費比率（分子）の構造'!O$52</f>
        <v>4750</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f>'実質公債費比率（分子）の構造'!K$50</f>
        <v>38</v>
      </c>
      <c r="C44" s="158"/>
      <c r="D44" s="158"/>
      <c r="E44" s="158">
        <f>'実質公債費比率（分子）の構造'!L$50</f>
        <v>38</v>
      </c>
      <c r="F44" s="158"/>
      <c r="G44" s="158"/>
      <c r="H44" s="158">
        <f>'実質公債費比率（分子）の構造'!M$50</f>
        <v>38</v>
      </c>
      <c r="I44" s="158"/>
      <c r="J44" s="158"/>
      <c r="K44" s="158">
        <f>'実質公債費比率（分子）の構造'!N$50</f>
        <v>38</v>
      </c>
      <c r="L44" s="158"/>
      <c r="M44" s="158"/>
      <c r="N44" s="158">
        <f>'実質公債費比率（分子）の構造'!O$50</f>
        <v>242</v>
      </c>
      <c r="O44" s="158"/>
      <c r="P44" s="158"/>
    </row>
    <row r="45" spans="1:16">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c r="A46" s="158" t="s">
        <v>64</v>
      </c>
      <c r="B46" s="158">
        <f>'実質公債費比率（分子）の構造'!K$48</f>
        <v>1580</v>
      </c>
      <c r="C46" s="158"/>
      <c r="D46" s="158"/>
      <c r="E46" s="158">
        <f>'実質公債費比率（分子）の構造'!L$48</f>
        <v>1428</v>
      </c>
      <c r="F46" s="158"/>
      <c r="G46" s="158"/>
      <c r="H46" s="158">
        <f>'実質公債費比率（分子）の構造'!M$48</f>
        <v>1445</v>
      </c>
      <c r="I46" s="158"/>
      <c r="J46" s="158"/>
      <c r="K46" s="158">
        <f>'実質公債費比率（分子）の構造'!N$48</f>
        <v>1537</v>
      </c>
      <c r="L46" s="158"/>
      <c r="M46" s="158"/>
      <c r="N46" s="158">
        <f>'実質公債費比率（分子）の構造'!O$48</f>
        <v>1385</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4418</v>
      </c>
      <c r="C49" s="158"/>
      <c r="D49" s="158"/>
      <c r="E49" s="158">
        <f>'実質公債費比率（分子）の構造'!L$45</f>
        <v>4780</v>
      </c>
      <c r="F49" s="158"/>
      <c r="G49" s="158"/>
      <c r="H49" s="158">
        <f>'実質公債費比率（分子）の構造'!M$45</f>
        <v>5206</v>
      </c>
      <c r="I49" s="158"/>
      <c r="J49" s="158"/>
      <c r="K49" s="158">
        <f>'実質公債費比率（分子）の構造'!N$45</f>
        <v>5238</v>
      </c>
      <c r="L49" s="158"/>
      <c r="M49" s="158"/>
      <c r="N49" s="158">
        <f>'実質公債費比率（分子）の構造'!O$45</f>
        <v>5195</v>
      </c>
      <c r="O49" s="158"/>
      <c r="P49" s="158"/>
    </row>
    <row r="50" spans="1:16">
      <c r="A50" s="158" t="s">
        <v>67</v>
      </c>
      <c r="B50" s="158" t="e">
        <f>NA()</f>
        <v>#N/A</v>
      </c>
      <c r="C50" s="158">
        <f>IF(ISNUMBER('実質公債費比率（分子）の構造'!K$53),'実質公債費比率（分子）の構造'!K$53,NA())</f>
        <v>1645</v>
      </c>
      <c r="D50" s="158" t="e">
        <f>NA()</f>
        <v>#N/A</v>
      </c>
      <c r="E50" s="158" t="e">
        <f>NA()</f>
        <v>#N/A</v>
      </c>
      <c r="F50" s="158">
        <f>IF(ISNUMBER('実質公債費比率（分子）の構造'!L$53),'実質公債費比率（分子）の構造'!L$53,NA())</f>
        <v>1675</v>
      </c>
      <c r="G50" s="158" t="e">
        <f>NA()</f>
        <v>#N/A</v>
      </c>
      <c r="H50" s="158" t="e">
        <f>NA()</f>
        <v>#N/A</v>
      </c>
      <c r="I50" s="158">
        <f>IF(ISNUMBER('実質公債費比率（分子）の構造'!M$53),'実質公債費比率（分子）の構造'!M$53,NA())</f>
        <v>1916</v>
      </c>
      <c r="J50" s="158" t="e">
        <f>NA()</f>
        <v>#N/A</v>
      </c>
      <c r="K50" s="158" t="e">
        <f>NA()</f>
        <v>#N/A</v>
      </c>
      <c r="L50" s="158">
        <f>IF(ISNUMBER('実質公債費比率（分子）の構造'!N$53),'実質公債費比率（分子）の構造'!N$53,NA())</f>
        <v>2034</v>
      </c>
      <c r="M50" s="158" t="e">
        <f>NA()</f>
        <v>#N/A</v>
      </c>
      <c r="N50" s="158" t="e">
        <f>NA()</f>
        <v>#N/A</v>
      </c>
      <c r="O50" s="158">
        <f>IF(ISNUMBER('実質公債費比率（分子）の構造'!O$53),'実質公債費比率（分子）の構造'!O$53,NA())</f>
        <v>2072</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55795</v>
      </c>
      <c r="E56" s="157"/>
      <c r="F56" s="157"/>
      <c r="G56" s="157">
        <f>'将来負担比率（分子）の構造'!J$52</f>
        <v>55525</v>
      </c>
      <c r="H56" s="157"/>
      <c r="I56" s="157"/>
      <c r="J56" s="157">
        <f>'将来負担比率（分子）の構造'!K$52</f>
        <v>54558</v>
      </c>
      <c r="K56" s="157"/>
      <c r="L56" s="157"/>
      <c r="M56" s="157">
        <f>'将来負担比率（分子）の構造'!L$52</f>
        <v>52210</v>
      </c>
      <c r="N56" s="157"/>
      <c r="O56" s="157"/>
      <c r="P56" s="157">
        <f>'将来負担比率（分子）の構造'!M$52</f>
        <v>51587</v>
      </c>
    </row>
    <row r="57" spans="1:16">
      <c r="A57" s="157" t="s">
        <v>42</v>
      </c>
      <c r="B57" s="157"/>
      <c r="C57" s="157"/>
      <c r="D57" s="157">
        <f>'将来負担比率（分子）の構造'!I$51</f>
        <v>2359</v>
      </c>
      <c r="E57" s="157"/>
      <c r="F57" s="157"/>
      <c r="G57" s="157">
        <f>'将来負担比率（分子）の構造'!J$51</f>
        <v>2205</v>
      </c>
      <c r="H57" s="157"/>
      <c r="I57" s="157"/>
      <c r="J57" s="157">
        <f>'将来負担比率（分子）の構造'!K$51</f>
        <v>2072</v>
      </c>
      <c r="K57" s="157"/>
      <c r="L57" s="157"/>
      <c r="M57" s="157">
        <f>'将来負担比率（分子）の構造'!L$51</f>
        <v>1891</v>
      </c>
      <c r="N57" s="157"/>
      <c r="O57" s="157"/>
      <c r="P57" s="157">
        <f>'将来負担比率（分子）の構造'!M$51</f>
        <v>1707</v>
      </c>
    </row>
    <row r="58" spans="1:16">
      <c r="A58" s="157" t="s">
        <v>41</v>
      </c>
      <c r="B58" s="157"/>
      <c r="C58" s="157"/>
      <c r="D58" s="157">
        <f>'将来負担比率（分子）の構造'!I$50</f>
        <v>10263</v>
      </c>
      <c r="E58" s="157"/>
      <c r="F58" s="157"/>
      <c r="G58" s="157">
        <f>'将来負担比率（分子）の構造'!J$50</f>
        <v>12629</v>
      </c>
      <c r="H58" s="157"/>
      <c r="I58" s="157"/>
      <c r="J58" s="157">
        <f>'将来負担比率（分子）の構造'!K$50</f>
        <v>12708</v>
      </c>
      <c r="K58" s="157"/>
      <c r="L58" s="157"/>
      <c r="M58" s="157">
        <f>'将来負担比率（分子）の構造'!L$50</f>
        <v>14281</v>
      </c>
      <c r="N58" s="157"/>
      <c r="O58" s="157"/>
      <c r="P58" s="157">
        <f>'将来負担比率（分子）の構造'!M$50</f>
        <v>14195</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f>'将来負担比率（分子）の構造'!I$46</f>
        <v>21</v>
      </c>
      <c r="C61" s="157"/>
      <c r="D61" s="157"/>
      <c r="E61" s="157">
        <f>'将来負担比率（分子）の構造'!J$46</f>
        <v>21</v>
      </c>
      <c r="F61" s="157"/>
      <c r="G61" s="157"/>
      <c r="H61" s="157">
        <f>'将来負担比率（分子）の構造'!K$46</f>
        <v>21</v>
      </c>
      <c r="I61" s="157"/>
      <c r="J61" s="157"/>
      <c r="K61" s="157">
        <f>'将来負担比率（分子）の構造'!L$46</f>
        <v>21</v>
      </c>
      <c r="L61" s="157"/>
      <c r="M61" s="157"/>
      <c r="N61" s="157">
        <f>'将来負担比率（分子）の構造'!M$46</f>
        <v>21</v>
      </c>
      <c r="O61" s="157"/>
      <c r="P61" s="157"/>
    </row>
    <row r="62" spans="1:16">
      <c r="A62" s="157" t="s">
        <v>35</v>
      </c>
      <c r="B62" s="157">
        <f>'将来負担比率（分子）の構造'!I$45</f>
        <v>6774</v>
      </c>
      <c r="C62" s="157"/>
      <c r="D62" s="157"/>
      <c r="E62" s="157">
        <f>'将来負担比率（分子）の構造'!J$45</f>
        <v>6452</v>
      </c>
      <c r="F62" s="157"/>
      <c r="G62" s="157"/>
      <c r="H62" s="157">
        <f>'将来負担比率（分子）の構造'!K$45</f>
        <v>6434</v>
      </c>
      <c r="I62" s="157"/>
      <c r="J62" s="157"/>
      <c r="K62" s="157">
        <f>'将来負担比率（分子）の構造'!L$45</f>
        <v>6594</v>
      </c>
      <c r="L62" s="157"/>
      <c r="M62" s="157"/>
      <c r="N62" s="157">
        <f>'将来負担比率（分子）の構造'!M$45</f>
        <v>6611</v>
      </c>
      <c r="O62" s="157"/>
      <c r="P62" s="157"/>
    </row>
    <row r="63" spans="1:16">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c r="A64" s="157" t="s">
        <v>33</v>
      </c>
      <c r="B64" s="157">
        <f>'将来負担比率（分子）の構造'!I$43</f>
        <v>18065</v>
      </c>
      <c r="C64" s="157"/>
      <c r="D64" s="157"/>
      <c r="E64" s="157">
        <f>'将来負担比率（分子）の構造'!J$43</f>
        <v>16067</v>
      </c>
      <c r="F64" s="157"/>
      <c r="G64" s="157"/>
      <c r="H64" s="157">
        <f>'将来負担比率（分子）の構造'!K$43</f>
        <v>14822</v>
      </c>
      <c r="I64" s="157"/>
      <c r="J64" s="157"/>
      <c r="K64" s="157">
        <f>'将来負担比率（分子）の構造'!L$43</f>
        <v>13301</v>
      </c>
      <c r="L64" s="157"/>
      <c r="M64" s="157"/>
      <c r="N64" s="157">
        <f>'将来負担比率（分子）の構造'!M$43</f>
        <v>13562</v>
      </c>
      <c r="O64" s="157"/>
      <c r="P64" s="157"/>
    </row>
    <row r="65" spans="1:16">
      <c r="A65" s="157" t="s">
        <v>32</v>
      </c>
      <c r="B65" s="157">
        <f>'将来負担比率（分子）の構造'!I$42</f>
        <v>1</v>
      </c>
      <c r="C65" s="157"/>
      <c r="D65" s="157"/>
      <c r="E65" s="157">
        <f>'将来負担比率（分子）の構造'!J$42</f>
        <v>0</v>
      </c>
      <c r="F65" s="157"/>
      <c r="G65" s="157"/>
      <c r="H65" s="157" t="str">
        <f>'将来負担比率（分子）の構造'!K$42</f>
        <v>-</v>
      </c>
      <c r="I65" s="157"/>
      <c r="J65" s="157"/>
      <c r="K65" s="157">
        <f>'将来負担比率（分子）の構造'!L$42</f>
        <v>2727</v>
      </c>
      <c r="L65" s="157"/>
      <c r="M65" s="157"/>
      <c r="N65" s="157" t="str">
        <f>'将来負担比率（分子）の構造'!M$42</f>
        <v>-</v>
      </c>
      <c r="O65" s="157"/>
      <c r="P65" s="157"/>
    </row>
    <row r="66" spans="1:16">
      <c r="A66" s="157" t="s">
        <v>31</v>
      </c>
      <c r="B66" s="157">
        <f>'将来負担比率（分子）の構造'!I$41</f>
        <v>62070</v>
      </c>
      <c r="C66" s="157"/>
      <c r="D66" s="157"/>
      <c r="E66" s="157">
        <f>'将来負担比率（分子）の構造'!J$41</f>
        <v>61639</v>
      </c>
      <c r="F66" s="157"/>
      <c r="G66" s="157"/>
      <c r="H66" s="157">
        <f>'将来負担比率（分子）の構造'!K$41</f>
        <v>60566</v>
      </c>
      <c r="I66" s="157"/>
      <c r="J66" s="157"/>
      <c r="K66" s="157">
        <f>'将来負担比率（分子）の構造'!L$41</f>
        <v>58039</v>
      </c>
      <c r="L66" s="157"/>
      <c r="M66" s="157"/>
      <c r="N66" s="157">
        <f>'将来負担比率（分子）の構造'!M$41</f>
        <v>58368</v>
      </c>
      <c r="O66" s="157"/>
      <c r="P66" s="157"/>
    </row>
    <row r="67" spans="1:16">
      <c r="A67" s="157" t="s">
        <v>71</v>
      </c>
      <c r="B67" s="157" t="e">
        <f>NA()</f>
        <v>#N/A</v>
      </c>
      <c r="C67" s="157">
        <f>IF(ISNUMBER('将来負担比率（分子）の構造'!I$53), IF('将来負担比率（分子）の構造'!I$53 &lt; 0, 0, '将来負担比率（分子）の構造'!I$53), NA())</f>
        <v>18514</v>
      </c>
      <c r="D67" s="157" t="e">
        <f>NA()</f>
        <v>#N/A</v>
      </c>
      <c r="E67" s="157" t="e">
        <f>NA()</f>
        <v>#N/A</v>
      </c>
      <c r="F67" s="157">
        <f>IF(ISNUMBER('将来負担比率（分子）の構造'!J$53), IF('将来負担比率（分子）の構造'!J$53 &lt; 0, 0, '将来負担比率（分子）の構造'!J$53), NA())</f>
        <v>13820</v>
      </c>
      <c r="G67" s="157" t="e">
        <f>NA()</f>
        <v>#N/A</v>
      </c>
      <c r="H67" s="157" t="e">
        <f>NA()</f>
        <v>#N/A</v>
      </c>
      <c r="I67" s="157">
        <f>IF(ISNUMBER('将来負担比率（分子）の構造'!K$53), IF('将来負担比率（分子）の構造'!K$53 &lt; 0, 0, '将来負担比率（分子）の構造'!K$53), NA())</f>
        <v>12506</v>
      </c>
      <c r="J67" s="157" t="e">
        <f>NA()</f>
        <v>#N/A</v>
      </c>
      <c r="K67" s="157" t="e">
        <f>NA()</f>
        <v>#N/A</v>
      </c>
      <c r="L67" s="157">
        <f>IF(ISNUMBER('将来負担比率（分子）の構造'!L$53), IF('将来負担比率（分子）の構造'!L$53 &lt; 0, 0, '将来負担比率（分子）の構造'!L$53), NA())</f>
        <v>12301</v>
      </c>
      <c r="M67" s="157" t="e">
        <f>NA()</f>
        <v>#N/A</v>
      </c>
      <c r="N67" s="157" t="e">
        <f>NA()</f>
        <v>#N/A</v>
      </c>
      <c r="O67" s="157">
        <f>IF(ISNUMBER('将来負担比率（分子）の構造'!M$53), IF('将来負担比率（分子）の構造'!M$53 &lt; 0, 0, '将来負担比率（分子）の構造'!M$53), NA())</f>
        <v>11073</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5647</v>
      </c>
      <c r="C72" s="161">
        <f>基金残高に係る経年分析!G55</f>
        <v>6249</v>
      </c>
      <c r="D72" s="161">
        <f>基金残高に係る経年分析!H55</f>
        <v>5788</v>
      </c>
    </row>
    <row r="73" spans="1:16">
      <c r="A73" s="160" t="s">
        <v>74</v>
      </c>
      <c r="B73" s="161">
        <f>基金残高に係る経年分析!F56</f>
        <v>3186</v>
      </c>
      <c r="C73" s="161">
        <f>基金残高に係る経年分析!G56</f>
        <v>4037</v>
      </c>
      <c r="D73" s="161">
        <f>基金残高に係る経年分析!H56</f>
        <v>4102</v>
      </c>
    </row>
    <row r="74" spans="1:16">
      <c r="A74" s="160" t="s">
        <v>75</v>
      </c>
      <c r="B74" s="161">
        <f>基金残高に係る経年分析!F57</f>
        <v>5033</v>
      </c>
      <c r="C74" s="161">
        <f>基金残高に係る経年分析!G57</f>
        <v>4957</v>
      </c>
      <c r="D74" s="161">
        <f>基金残高に係る経年分析!H57</f>
        <v>4941</v>
      </c>
    </row>
  </sheetData>
  <sheetProtection algorithmName="SHA-512" hashValue="7ILjjPj+F6THENNDfDg06+ZFUSLqIT1FGCI5a6/YufdSZBns37Mf2jXCt4RZtLIW/DkXK1W3DFW4ODERktimjw==" saltValue="fGPM0M9tFiPM2558x0JdR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16959627</v>
      </c>
      <c r="S5" s="600"/>
      <c r="T5" s="600"/>
      <c r="U5" s="600"/>
      <c r="V5" s="600"/>
      <c r="W5" s="600"/>
      <c r="X5" s="600"/>
      <c r="Y5" s="601"/>
      <c r="Z5" s="602">
        <v>28.4</v>
      </c>
      <c r="AA5" s="602"/>
      <c r="AB5" s="602"/>
      <c r="AC5" s="602"/>
      <c r="AD5" s="603">
        <v>16959627</v>
      </c>
      <c r="AE5" s="603"/>
      <c r="AF5" s="603"/>
      <c r="AG5" s="603"/>
      <c r="AH5" s="603"/>
      <c r="AI5" s="603"/>
      <c r="AJ5" s="603"/>
      <c r="AK5" s="603"/>
      <c r="AL5" s="604">
        <v>55.6</v>
      </c>
      <c r="AM5" s="605"/>
      <c r="AN5" s="605"/>
      <c r="AO5" s="606"/>
      <c r="AP5" s="596" t="s">
        <v>216</v>
      </c>
      <c r="AQ5" s="597"/>
      <c r="AR5" s="597"/>
      <c r="AS5" s="597"/>
      <c r="AT5" s="597"/>
      <c r="AU5" s="597"/>
      <c r="AV5" s="597"/>
      <c r="AW5" s="597"/>
      <c r="AX5" s="597"/>
      <c r="AY5" s="597"/>
      <c r="AZ5" s="597"/>
      <c r="BA5" s="597"/>
      <c r="BB5" s="597"/>
      <c r="BC5" s="597"/>
      <c r="BD5" s="597"/>
      <c r="BE5" s="597"/>
      <c r="BF5" s="598"/>
      <c r="BG5" s="610">
        <v>16953640</v>
      </c>
      <c r="BH5" s="611"/>
      <c r="BI5" s="611"/>
      <c r="BJ5" s="611"/>
      <c r="BK5" s="611"/>
      <c r="BL5" s="611"/>
      <c r="BM5" s="611"/>
      <c r="BN5" s="612"/>
      <c r="BO5" s="613">
        <v>100</v>
      </c>
      <c r="BP5" s="613"/>
      <c r="BQ5" s="613"/>
      <c r="BR5" s="613"/>
      <c r="BS5" s="614">
        <v>386544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466131</v>
      </c>
      <c r="S6" s="611"/>
      <c r="T6" s="611"/>
      <c r="U6" s="611"/>
      <c r="V6" s="611"/>
      <c r="W6" s="611"/>
      <c r="X6" s="611"/>
      <c r="Y6" s="612"/>
      <c r="Z6" s="613">
        <v>0.8</v>
      </c>
      <c r="AA6" s="613"/>
      <c r="AB6" s="613"/>
      <c r="AC6" s="613"/>
      <c r="AD6" s="614">
        <v>466131</v>
      </c>
      <c r="AE6" s="614"/>
      <c r="AF6" s="614"/>
      <c r="AG6" s="614"/>
      <c r="AH6" s="614"/>
      <c r="AI6" s="614"/>
      <c r="AJ6" s="614"/>
      <c r="AK6" s="614"/>
      <c r="AL6" s="615">
        <v>1.5</v>
      </c>
      <c r="AM6" s="616"/>
      <c r="AN6" s="616"/>
      <c r="AO6" s="617"/>
      <c r="AP6" s="607" t="s">
        <v>221</v>
      </c>
      <c r="AQ6" s="608"/>
      <c r="AR6" s="608"/>
      <c r="AS6" s="608"/>
      <c r="AT6" s="608"/>
      <c r="AU6" s="608"/>
      <c r="AV6" s="608"/>
      <c r="AW6" s="608"/>
      <c r="AX6" s="608"/>
      <c r="AY6" s="608"/>
      <c r="AZ6" s="608"/>
      <c r="BA6" s="608"/>
      <c r="BB6" s="608"/>
      <c r="BC6" s="608"/>
      <c r="BD6" s="608"/>
      <c r="BE6" s="608"/>
      <c r="BF6" s="609"/>
      <c r="BG6" s="610">
        <v>16953640</v>
      </c>
      <c r="BH6" s="611"/>
      <c r="BI6" s="611"/>
      <c r="BJ6" s="611"/>
      <c r="BK6" s="611"/>
      <c r="BL6" s="611"/>
      <c r="BM6" s="611"/>
      <c r="BN6" s="612"/>
      <c r="BO6" s="613">
        <v>100</v>
      </c>
      <c r="BP6" s="613"/>
      <c r="BQ6" s="613"/>
      <c r="BR6" s="613"/>
      <c r="BS6" s="614">
        <v>386544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321274</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321274</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10780</v>
      </c>
      <c r="S7" s="611"/>
      <c r="T7" s="611"/>
      <c r="U7" s="611"/>
      <c r="V7" s="611"/>
      <c r="W7" s="611"/>
      <c r="X7" s="611"/>
      <c r="Y7" s="612"/>
      <c r="Z7" s="613">
        <v>0</v>
      </c>
      <c r="AA7" s="613"/>
      <c r="AB7" s="613"/>
      <c r="AC7" s="613"/>
      <c r="AD7" s="614">
        <v>10780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5710864</v>
      </c>
      <c r="BH7" s="611"/>
      <c r="BI7" s="611"/>
      <c r="BJ7" s="611"/>
      <c r="BK7" s="611"/>
      <c r="BL7" s="611"/>
      <c r="BM7" s="611"/>
      <c r="BN7" s="612"/>
      <c r="BO7" s="613">
        <v>33.700000000000003</v>
      </c>
      <c r="BP7" s="613"/>
      <c r="BQ7" s="613"/>
      <c r="BR7" s="613"/>
      <c r="BS7" s="614">
        <v>386544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6670671</v>
      </c>
      <c r="CS7" s="611"/>
      <c r="CT7" s="611"/>
      <c r="CU7" s="611"/>
      <c r="CV7" s="611"/>
      <c r="CW7" s="611"/>
      <c r="CX7" s="611"/>
      <c r="CY7" s="612"/>
      <c r="CZ7" s="613">
        <v>11.9</v>
      </c>
      <c r="DA7" s="613"/>
      <c r="DB7" s="613"/>
      <c r="DC7" s="613"/>
      <c r="DD7" s="619">
        <v>67465</v>
      </c>
      <c r="DE7" s="611"/>
      <c r="DF7" s="611"/>
      <c r="DG7" s="611"/>
      <c r="DH7" s="611"/>
      <c r="DI7" s="611"/>
      <c r="DJ7" s="611"/>
      <c r="DK7" s="611"/>
      <c r="DL7" s="611"/>
      <c r="DM7" s="611"/>
      <c r="DN7" s="611"/>
      <c r="DO7" s="611"/>
      <c r="DP7" s="612"/>
      <c r="DQ7" s="619">
        <v>5965652</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103010</v>
      </c>
      <c r="S8" s="611"/>
      <c r="T8" s="611"/>
      <c r="U8" s="611"/>
      <c r="V8" s="611"/>
      <c r="W8" s="611"/>
      <c r="X8" s="611"/>
      <c r="Y8" s="612"/>
      <c r="Z8" s="613">
        <v>0.2</v>
      </c>
      <c r="AA8" s="613"/>
      <c r="AB8" s="613"/>
      <c r="AC8" s="613"/>
      <c r="AD8" s="614">
        <v>103010</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155395</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21238269</v>
      </c>
      <c r="CS8" s="611"/>
      <c r="CT8" s="611"/>
      <c r="CU8" s="611"/>
      <c r="CV8" s="611"/>
      <c r="CW8" s="611"/>
      <c r="CX8" s="611"/>
      <c r="CY8" s="612"/>
      <c r="CZ8" s="613">
        <v>37.9</v>
      </c>
      <c r="DA8" s="613"/>
      <c r="DB8" s="613"/>
      <c r="DC8" s="613"/>
      <c r="DD8" s="619">
        <v>68822</v>
      </c>
      <c r="DE8" s="611"/>
      <c r="DF8" s="611"/>
      <c r="DG8" s="611"/>
      <c r="DH8" s="611"/>
      <c r="DI8" s="611"/>
      <c r="DJ8" s="611"/>
      <c r="DK8" s="611"/>
      <c r="DL8" s="611"/>
      <c r="DM8" s="611"/>
      <c r="DN8" s="611"/>
      <c r="DO8" s="611"/>
      <c r="DP8" s="612"/>
      <c r="DQ8" s="619">
        <v>11222614</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153290</v>
      </c>
      <c r="S9" s="611"/>
      <c r="T9" s="611"/>
      <c r="U9" s="611"/>
      <c r="V9" s="611"/>
      <c r="W9" s="611"/>
      <c r="X9" s="611"/>
      <c r="Y9" s="612"/>
      <c r="Z9" s="613">
        <v>0.3</v>
      </c>
      <c r="AA9" s="613"/>
      <c r="AB9" s="613"/>
      <c r="AC9" s="613"/>
      <c r="AD9" s="614">
        <v>153290</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4231237</v>
      </c>
      <c r="BH9" s="611"/>
      <c r="BI9" s="611"/>
      <c r="BJ9" s="611"/>
      <c r="BK9" s="611"/>
      <c r="BL9" s="611"/>
      <c r="BM9" s="611"/>
      <c r="BN9" s="612"/>
      <c r="BO9" s="613">
        <v>24.9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4748877</v>
      </c>
      <c r="CS9" s="611"/>
      <c r="CT9" s="611"/>
      <c r="CU9" s="611"/>
      <c r="CV9" s="611"/>
      <c r="CW9" s="611"/>
      <c r="CX9" s="611"/>
      <c r="CY9" s="612"/>
      <c r="CZ9" s="613">
        <v>8.5</v>
      </c>
      <c r="DA9" s="613"/>
      <c r="DB9" s="613"/>
      <c r="DC9" s="613"/>
      <c r="DD9" s="619">
        <v>1764544</v>
      </c>
      <c r="DE9" s="611"/>
      <c r="DF9" s="611"/>
      <c r="DG9" s="611"/>
      <c r="DH9" s="611"/>
      <c r="DI9" s="611"/>
      <c r="DJ9" s="611"/>
      <c r="DK9" s="611"/>
      <c r="DL9" s="611"/>
      <c r="DM9" s="611"/>
      <c r="DN9" s="611"/>
      <c r="DO9" s="611"/>
      <c r="DP9" s="612"/>
      <c r="DQ9" s="619">
        <v>2793365</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303716</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185051</v>
      </c>
      <c r="CS10" s="611"/>
      <c r="CT10" s="611"/>
      <c r="CU10" s="611"/>
      <c r="CV10" s="611"/>
      <c r="CW10" s="611"/>
      <c r="CX10" s="611"/>
      <c r="CY10" s="612"/>
      <c r="CZ10" s="613">
        <v>0.3</v>
      </c>
      <c r="DA10" s="613"/>
      <c r="DB10" s="613"/>
      <c r="DC10" s="613"/>
      <c r="DD10" s="619" t="s">
        <v>122</v>
      </c>
      <c r="DE10" s="611"/>
      <c r="DF10" s="611"/>
      <c r="DG10" s="611"/>
      <c r="DH10" s="611"/>
      <c r="DI10" s="611"/>
      <c r="DJ10" s="611"/>
      <c r="DK10" s="611"/>
      <c r="DL10" s="611"/>
      <c r="DM10" s="611"/>
      <c r="DN10" s="611"/>
      <c r="DO10" s="611"/>
      <c r="DP10" s="612"/>
      <c r="DQ10" s="619">
        <v>14601</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2796816</v>
      </c>
      <c r="S11" s="611"/>
      <c r="T11" s="611"/>
      <c r="U11" s="611"/>
      <c r="V11" s="611"/>
      <c r="W11" s="611"/>
      <c r="X11" s="611"/>
      <c r="Y11" s="612"/>
      <c r="Z11" s="615">
        <v>4.7</v>
      </c>
      <c r="AA11" s="616"/>
      <c r="AB11" s="616"/>
      <c r="AC11" s="622"/>
      <c r="AD11" s="619">
        <v>2796816</v>
      </c>
      <c r="AE11" s="611"/>
      <c r="AF11" s="611"/>
      <c r="AG11" s="611"/>
      <c r="AH11" s="611"/>
      <c r="AI11" s="611"/>
      <c r="AJ11" s="611"/>
      <c r="AK11" s="612"/>
      <c r="AL11" s="615">
        <v>9.1999999999999993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1020516</v>
      </c>
      <c r="BH11" s="611"/>
      <c r="BI11" s="611"/>
      <c r="BJ11" s="611"/>
      <c r="BK11" s="611"/>
      <c r="BL11" s="611"/>
      <c r="BM11" s="611"/>
      <c r="BN11" s="612"/>
      <c r="BO11" s="613">
        <v>6</v>
      </c>
      <c r="BP11" s="613"/>
      <c r="BQ11" s="613"/>
      <c r="BR11" s="613"/>
      <c r="BS11" s="614">
        <v>386544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1574751</v>
      </c>
      <c r="CS11" s="611"/>
      <c r="CT11" s="611"/>
      <c r="CU11" s="611"/>
      <c r="CV11" s="611"/>
      <c r="CW11" s="611"/>
      <c r="CX11" s="611"/>
      <c r="CY11" s="612"/>
      <c r="CZ11" s="613">
        <v>2.8</v>
      </c>
      <c r="DA11" s="613"/>
      <c r="DB11" s="613"/>
      <c r="DC11" s="613"/>
      <c r="DD11" s="619">
        <v>471263</v>
      </c>
      <c r="DE11" s="611"/>
      <c r="DF11" s="611"/>
      <c r="DG11" s="611"/>
      <c r="DH11" s="611"/>
      <c r="DI11" s="611"/>
      <c r="DJ11" s="611"/>
      <c r="DK11" s="611"/>
      <c r="DL11" s="611"/>
      <c r="DM11" s="611"/>
      <c r="DN11" s="611"/>
      <c r="DO11" s="611"/>
      <c r="DP11" s="612"/>
      <c r="DQ11" s="619">
        <v>897530</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v>1526</v>
      </c>
      <c r="S12" s="611"/>
      <c r="T12" s="611"/>
      <c r="U12" s="611"/>
      <c r="V12" s="611"/>
      <c r="W12" s="611"/>
      <c r="X12" s="611"/>
      <c r="Y12" s="612"/>
      <c r="Z12" s="613">
        <v>0</v>
      </c>
      <c r="AA12" s="613"/>
      <c r="AB12" s="613"/>
      <c r="AC12" s="613"/>
      <c r="AD12" s="614">
        <v>1526</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9967834</v>
      </c>
      <c r="BH12" s="611"/>
      <c r="BI12" s="611"/>
      <c r="BJ12" s="611"/>
      <c r="BK12" s="611"/>
      <c r="BL12" s="611"/>
      <c r="BM12" s="611"/>
      <c r="BN12" s="612"/>
      <c r="BO12" s="613">
        <v>58.8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1412377</v>
      </c>
      <c r="CS12" s="611"/>
      <c r="CT12" s="611"/>
      <c r="CU12" s="611"/>
      <c r="CV12" s="611"/>
      <c r="CW12" s="611"/>
      <c r="CX12" s="611"/>
      <c r="CY12" s="612"/>
      <c r="CZ12" s="613">
        <v>2.5</v>
      </c>
      <c r="DA12" s="613"/>
      <c r="DB12" s="613"/>
      <c r="DC12" s="613"/>
      <c r="DD12" s="619">
        <v>6149</v>
      </c>
      <c r="DE12" s="611"/>
      <c r="DF12" s="611"/>
      <c r="DG12" s="611"/>
      <c r="DH12" s="611"/>
      <c r="DI12" s="611"/>
      <c r="DJ12" s="611"/>
      <c r="DK12" s="611"/>
      <c r="DL12" s="611"/>
      <c r="DM12" s="611"/>
      <c r="DN12" s="611"/>
      <c r="DO12" s="611"/>
      <c r="DP12" s="612"/>
      <c r="DQ12" s="619">
        <v>884077</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9939542</v>
      </c>
      <c r="BH13" s="611"/>
      <c r="BI13" s="611"/>
      <c r="BJ13" s="611"/>
      <c r="BK13" s="611"/>
      <c r="BL13" s="611"/>
      <c r="BM13" s="611"/>
      <c r="BN13" s="612"/>
      <c r="BO13" s="613">
        <v>58.6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4711564</v>
      </c>
      <c r="CS13" s="611"/>
      <c r="CT13" s="611"/>
      <c r="CU13" s="611"/>
      <c r="CV13" s="611"/>
      <c r="CW13" s="611"/>
      <c r="CX13" s="611"/>
      <c r="CY13" s="612"/>
      <c r="CZ13" s="613">
        <v>8.4</v>
      </c>
      <c r="DA13" s="613"/>
      <c r="DB13" s="613"/>
      <c r="DC13" s="613"/>
      <c r="DD13" s="619">
        <v>2220965</v>
      </c>
      <c r="DE13" s="611"/>
      <c r="DF13" s="611"/>
      <c r="DG13" s="611"/>
      <c r="DH13" s="611"/>
      <c r="DI13" s="611"/>
      <c r="DJ13" s="611"/>
      <c r="DK13" s="611"/>
      <c r="DL13" s="611"/>
      <c r="DM13" s="611"/>
      <c r="DN13" s="611"/>
      <c r="DO13" s="611"/>
      <c r="DP13" s="612"/>
      <c r="DQ13" s="619">
        <v>3327063</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467217</v>
      </c>
      <c r="BH14" s="611"/>
      <c r="BI14" s="611"/>
      <c r="BJ14" s="611"/>
      <c r="BK14" s="611"/>
      <c r="BL14" s="611"/>
      <c r="BM14" s="611"/>
      <c r="BN14" s="612"/>
      <c r="BO14" s="613">
        <v>2.8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1578165</v>
      </c>
      <c r="CS14" s="611"/>
      <c r="CT14" s="611"/>
      <c r="CU14" s="611"/>
      <c r="CV14" s="611"/>
      <c r="CW14" s="611"/>
      <c r="CX14" s="611"/>
      <c r="CY14" s="612"/>
      <c r="CZ14" s="613">
        <v>2.8</v>
      </c>
      <c r="DA14" s="613"/>
      <c r="DB14" s="613"/>
      <c r="DC14" s="613"/>
      <c r="DD14" s="619">
        <v>203509</v>
      </c>
      <c r="DE14" s="611"/>
      <c r="DF14" s="611"/>
      <c r="DG14" s="611"/>
      <c r="DH14" s="611"/>
      <c r="DI14" s="611"/>
      <c r="DJ14" s="611"/>
      <c r="DK14" s="611"/>
      <c r="DL14" s="611"/>
      <c r="DM14" s="611"/>
      <c r="DN14" s="611"/>
      <c r="DO14" s="611"/>
      <c r="DP14" s="612"/>
      <c r="DQ14" s="619">
        <v>1378063</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v>47173</v>
      </c>
      <c r="S15" s="611"/>
      <c r="T15" s="611"/>
      <c r="U15" s="611"/>
      <c r="V15" s="611"/>
      <c r="W15" s="611"/>
      <c r="X15" s="611"/>
      <c r="Y15" s="612"/>
      <c r="Z15" s="613">
        <v>0.1</v>
      </c>
      <c r="AA15" s="613"/>
      <c r="AB15" s="613"/>
      <c r="AC15" s="613"/>
      <c r="AD15" s="614">
        <v>47173</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807725</v>
      </c>
      <c r="BH15" s="611"/>
      <c r="BI15" s="611"/>
      <c r="BJ15" s="611"/>
      <c r="BK15" s="611"/>
      <c r="BL15" s="611"/>
      <c r="BM15" s="611"/>
      <c r="BN15" s="612"/>
      <c r="BO15" s="613">
        <v>4.8</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8368121</v>
      </c>
      <c r="CS15" s="611"/>
      <c r="CT15" s="611"/>
      <c r="CU15" s="611"/>
      <c r="CV15" s="611"/>
      <c r="CW15" s="611"/>
      <c r="CX15" s="611"/>
      <c r="CY15" s="612"/>
      <c r="CZ15" s="613">
        <v>14.9</v>
      </c>
      <c r="DA15" s="613"/>
      <c r="DB15" s="613"/>
      <c r="DC15" s="613"/>
      <c r="DD15" s="619">
        <v>4241771</v>
      </c>
      <c r="DE15" s="611"/>
      <c r="DF15" s="611"/>
      <c r="DG15" s="611"/>
      <c r="DH15" s="611"/>
      <c r="DI15" s="611"/>
      <c r="DJ15" s="611"/>
      <c r="DK15" s="611"/>
      <c r="DL15" s="611"/>
      <c r="DM15" s="611"/>
      <c r="DN15" s="611"/>
      <c r="DO15" s="611"/>
      <c r="DP15" s="612"/>
      <c r="DQ15" s="619">
        <v>4259091</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274506</v>
      </c>
      <c r="S16" s="611"/>
      <c r="T16" s="611"/>
      <c r="U16" s="611"/>
      <c r="V16" s="611"/>
      <c r="W16" s="611"/>
      <c r="X16" s="611"/>
      <c r="Y16" s="612"/>
      <c r="Z16" s="613">
        <v>0.5</v>
      </c>
      <c r="AA16" s="613"/>
      <c r="AB16" s="613"/>
      <c r="AC16" s="613"/>
      <c r="AD16" s="614">
        <v>274506</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23077</v>
      </c>
      <c r="CS16" s="611"/>
      <c r="CT16" s="611"/>
      <c r="CU16" s="611"/>
      <c r="CV16" s="611"/>
      <c r="CW16" s="611"/>
      <c r="CX16" s="611"/>
      <c r="CY16" s="612"/>
      <c r="CZ16" s="613">
        <v>0</v>
      </c>
      <c r="DA16" s="613"/>
      <c r="DB16" s="613"/>
      <c r="DC16" s="613"/>
      <c r="DD16" s="619" t="s">
        <v>122</v>
      </c>
      <c r="DE16" s="611"/>
      <c r="DF16" s="611"/>
      <c r="DG16" s="611"/>
      <c r="DH16" s="611"/>
      <c r="DI16" s="611"/>
      <c r="DJ16" s="611"/>
      <c r="DK16" s="611"/>
      <c r="DL16" s="611"/>
      <c r="DM16" s="611"/>
      <c r="DN16" s="611"/>
      <c r="DO16" s="611"/>
      <c r="DP16" s="612"/>
      <c r="DQ16" s="619">
        <v>13375</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557215</v>
      </c>
      <c r="S17" s="611"/>
      <c r="T17" s="611"/>
      <c r="U17" s="611"/>
      <c r="V17" s="611"/>
      <c r="W17" s="611"/>
      <c r="X17" s="611"/>
      <c r="Y17" s="612"/>
      <c r="Z17" s="613">
        <v>0.9</v>
      </c>
      <c r="AA17" s="613"/>
      <c r="AB17" s="613"/>
      <c r="AC17" s="613"/>
      <c r="AD17" s="614">
        <v>557215</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5195053</v>
      </c>
      <c r="CS17" s="611"/>
      <c r="CT17" s="611"/>
      <c r="CU17" s="611"/>
      <c r="CV17" s="611"/>
      <c r="CW17" s="611"/>
      <c r="CX17" s="611"/>
      <c r="CY17" s="612"/>
      <c r="CZ17" s="613">
        <v>9.3000000000000007</v>
      </c>
      <c r="DA17" s="613"/>
      <c r="DB17" s="613"/>
      <c r="DC17" s="613"/>
      <c r="DD17" s="619" t="s">
        <v>122</v>
      </c>
      <c r="DE17" s="611"/>
      <c r="DF17" s="611"/>
      <c r="DG17" s="611"/>
      <c r="DH17" s="611"/>
      <c r="DI17" s="611"/>
      <c r="DJ17" s="611"/>
      <c r="DK17" s="611"/>
      <c r="DL17" s="611"/>
      <c r="DM17" s="611"/>
      <c r="DN17" s="611"/>
      <c r="DO17" s="611"/>
      <c r="DP17" s="612"/>
      <c r="DQ17" s="619">
        <v>5003476</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106370</v>
      </c>
      <c r="S18" s="611"/>
      <c r="T18" s="611"/>
      <c r="U18" s="611"/>
      <c r="V18" s="611"/>
      <c r="W18" s="611"/>
      <c r="X18" s="611"/>
      <c r="Y18" s="612"/>
      <c r="Z18" s="613">
        <v>0.2</v>
      </c>
      <c r="AA18" s="613"/>
      <c r="AB18" s="613"/>
      <c r="AC18" s="613"/>
      <c r="AD18" s="614">
        <v>106370</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433330</v>
      </c>
      <c r="S19" s="611"/>
      <c r="T19" s="611"/>
      <c r="U19" s="611"/>
      <c r="V19" s="611"/>
      <c r="W19" s="611"/>
      <c r="X19" s="611"/>
      <c r="Y19" s="612"/>
      <c r="Z19" s="613">
        <v>0.7</v>
      </c>
      <c r="AA19" s="613"/>
      <c r="AB19" s="613"/>
      <c r="AC19" s="613"/>
      <c r="AD19" s="614">
        <v>433330</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5987</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v>17515</v>
      </c>
      <c r="S20" s="611"/>
      <c r="T20" s="611"/>
      <c r="U20" s="611"/>
      <c r="V20" s="611"/>
      <c r="W20" s="611"/>
      <c r="X20" s="611"/>
      <c r="Y20" s="612"/>
      <c r="Z20" s="613">
        <v>0</v>
      </c>
      <c r="AA20" s="613"/>
      <c r="AB20" s="613"/>
      <c r="AC20" s="613"/>
      <c r="AD20" s="614">
        <v>17515</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5987</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56027250</v>
      </c>
      <c r="CS20" s="611"/>
      <c r="CT20" s="611"/>
      <c r="CU20" s="611"/>
      <c r="CV20" s="611"/>
      <c r="CW20" s="611"/>
      <c r="CX20" s="611"/>
      <c r="CY20" s="612"/>
      <c r="CZ20" s="613">
        <v>100</v>
      </c>
      <c r="DA20" s="613"/>
      <c r="DB20" s="613"/>
      <c r="DC20" s="613"/>
      <c r="DD20" s="619">
        <v>9044488</v>
      </c>
      <c r="DE20" s="611"/>
      <c r="DF20" s="611"/>
      <c r="DG20" s="611"/>
      <c r="DH20" s="611"/>
      <c r="DI20" s="611"/>
      <c r="DJ20" s="611"/>
      <c r="DK20" s="611"/>
      <c r="DL20" s="611"/>
      <c r="DM20" s="611"/>
      <c r="DN20" s="611"/>
      <c r="DO20" s="611"/>
      <c r="DP20" s="612"/>
      <c r="DQ20" s="619">
        <v>36080181</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10154090</v>
      </c>
      <c r="S21" s="611"/>
      <c r="T21" s="611"/>
      <c r="U21" s="611"/>
      <c r="V21" s="611"/>
      <c r="W21" s="611"/>
      <c r="X21" s="611"/>
      <c r="Y21" s="612"/>
      <c r="Z21" s="613">
        <v>17</v>
      </c>
      <c r="AA21" s="613"/>
      <c r="AB21" s="613"/>
      <c r="AC21" s="613"/>
      <c r="AD21" s="614">
        <v>9053362</v>
      </c>
      <c r="AE21" s="614"/>
      <c r="AF21" s="614"/>
      <c r="AG21" s="614"/>
      <c r="AH21" s="614"/>
      <c r="AI21" s="614"/>
      <c r="AJ21" s="614"/>
      <c r="AK21" s="614"/>
      <c r="AL21" s="615">
        <v>29.7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5987</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v>9053362</v>
      </c>
      <c r="S22" s="611"/>
      <c r="T22" s="611"/>
      <c r="U22" s="611"/>
      <c r="V22" s="611"/>
      <c r="W22" s="611"/>
      <c r="X22" s="611"/>
      <c r="Y22" s="612"/>
      <c r="Z22" s="613">
        <v>15.2</v>
      </c>
      <c r="AA22" s="613"/>
      <c r="AB22" s="613"/>
      <c r="AC22" s="613"/>
      <c r="AD22" s="614">
        <v>9053362</v>
      </c>
      <c r="AE22" s="614"/>
      <c r="AF22" s="614"/>
      <c r="AG22" s="614"/>
      <c r="AH22" s="614"/>
      <c r="AI22" s="614"/>
      <c r="AJ22" s="614"/>
      <c r="AK22" s="614"/>
      <c r="AL22" s="615">
        <v>29.7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1100728</v>
      </c>
      <c r="S23" s="611"/>
      <c r="T23" s="611"/>
      <c r="U23" s="611"/>
      <c r="V23" s="611"/>
      <c r="W23" s="611"/>
      <c r="X23" s="611"/>
      <c r="Y23" s="612"/>
      <c r="Z23" s="613">
        <v>1.8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28140139</v>
      </c>
      <c r="CS24" s="600"/>
      <c r="CT24" s="600"/>
      <c r="CU24" s="600"/>
      <c r="CV24" s="600"/>
      <c r="CW24" s="600"/>
      <c r="CX24" s="600"/>
      <c r="CY24" s="601"/>
      <c r="CZ24" s="604">
        <v>50.2</v>
      </c>
      <c r="DA24" s="605"/>
      <c r="DB24" s="605"/>
      <c r="DC24" s="621"/>
      <c r="DD24" s="645">
        <v>18623926</v>
      </c>
      <c r="DE24" s="600"/>
      <c r="DF24" s="600"/>
      <c r="DG24" s="600"/>
      <c r="DH24" s="600"/>
      <c r="DI24" s="600"/>
      <c r="DJ24" s="600"/>
      <c r="DK24" s="601"/>
      <c r="DL24" s="645">
        <v>16943964</v>
      </c>
      <c r="DM24" s="600"/>
      <c r="DN24" s="600"/>
      <c r="DO24" s="600"/>
      <c r="DP24" s="600"/>
      <c r="DQ24" s="600"/>
      <c r="DR24" s="600"/>
      <c r="DS24" s="600"/>
      <c r="DT24" s="600"/>
      <c r="DU24" s="600"/>
      <c r="DV24" s="601"/>
      <c r="DW24" s="604">
        <v>55.6</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31524164</v>
      </c>
      <c r="S25" s="611"/>
      <c r="T25" s="611"/>
      <c r="U25" s="611"/>
      <c r="V25" s="611"/>
      <c r="W25" s="611"/>
      <c r="X25" s="611"/>
      <c r="Y25" s="612"/>
      <c r="Z25" s="613">
        <v>52.8</v>
      </c>
      <c r="AA25" s="613"/>
      <c r="AB25" s="613"/>
      <c r="AC25" s="613"/>
      <c r="AD25" s="614">
        <v>30423436</v>
      </c>
      <c r="AE25" s="614"/>
      <c r="AF25" s="614"/>
      <c r="AG25" s="614"/>
      <c r="AH25" s="614"/>
      <c r="AI25" s="614"/>
      <c r="AJ25" s="614"/>
      <c r="AK25" s="614"/>
      <c r="AL25" s="615">
        <v>99.8</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8965417</v>
      </c>
      <c r="CS25" s="642"/>
      <c r="CT25" s="642"/>
      <c r="CU25" s="642"/>
      <c r="CV25" s="642"/>
      <c r="CW25" s="642"/>
      <c r="CX25" s="642"/>
      <c r="CY25" s="643"/>
      <c r="CZ25" s="615">
        <v>16</v>
      </c>
      <c r="DA25" s="640"/>
      <c r="DB25" s="640"/>
      <c r="DC25" s="644"/>
      <c r="DD25" s="619">
        <v>8406714</v>
      </c>
      <c r="DE25" s="642"/>
      <c r="DF25" s="642"/>
      <c r="DG25" s="642"/>
      <c r="DH25" s="642"/>
      <c r="DI25" s="642"/>
      <c r="DJ25" s="642"/>
      <c r="DK25" s="643"/>
      <c r="DL25" s="619">
        <v>8230273</v>
      </c>
      <c r="DM25" s="642"/>
      <c r="DN25" s="642"/>
      <c r="DO25" s="642"/>
      <c r="DP25" s="642"/>
      <c r="DQ25" s="642"/>
      <c r="DR25" s="642"/>
      <c r="DS25" s="642"/>
      <c r="DT25" s="642"/>
      <c r="DU25" s="642"/>
      <c r="DV25" s="643"/>
      <c r="DW25" s="615">
        <v>27</v>
      </c>
      <c r="DX25" s="640"/>
      <c r="DY25" s="640"/>
      <c r="DZ25" s="640"/>
      <c r="EA25" s="640"/>
      <c r="EB25" s="640"/>
      <c r="EC25" s="641"/>
    </row>
    <row r="26" spans="2:133" ht="11.25" customHeight="1">
      <c r="B26" s="607" t="s">
        <v>283</v>
      </c>
      <c r="C26" s="608"/>
      <c r="D26" s="608"/>
      <c r="E26" s="608"/>
      <c r="F26" s="608"/>
      <c r="G26" s="608"/>
      <c r="H26" s="608"/>
      <c r="I26" s="608"/>
      <c r="J26" s="608"/>
      <c r="K26" s="608"/>
      <c r="L26" s="608"/>
      <c r="M26" s="608"/>
      <c r="N26" s="608"/>
      <c r="O26" s="608"/>
      <c r="P26" s="608"/>
      <c r="Q26" s="609"/>
      <c r="R26" s="610">
        <v>8700</v>
      </c>
      <c r="S26" s="611"/>
      <c r="T26" s="611"/>
      <c r="U26" s="611"/>
      <c r="V26" s="611"/>
      <c r="W26" s="611"/>
      <c r="X26" s="611"/>
      <c r="Y26" s="612"/>
      <c r="Z26" s="613">
        <v>0</v>
      </c>
      <c r="AA26" s="613"/>
      <c r="AB26" s="613"/>
      <c r="AC26" s="613"/>
      <c r="AD26" s="614">
        <v>8700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5505849</v>
      </c>
      <c r="CS26" s="611"/>
      <c r="CT26" s="611"/>
      <c r="CU26" s="611"/>
      <c r="CV26" s="611"/>
      <c r="CW26" s="611"/>
      <c r="CX26" s="611"/>
      <c r="CY26" s="612"/>
      <c r="CZ26" s="615">
        <v>9.8000000000000007</v>
      </c>
      <c r="DA26" s="640"/>
      <c r="DB26" s="640"/>
      <c r="DC26" s="644"/>
      <c r="DD26" s="619">
        <v>5235093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c r="B27" s="607" t="s">
        <v>286</v>
      </c>
      <c r="C27" s="608"/>
      <c r="D27" s="608"/>
      <c r="E27" s="608"/>
      <c r="F27" s="608"/>
      <c r="G27" s="608"/>
      <c r="H27" s="608"/>
      <c r="I27" s="608"/>
      <c r="J27" s="608"/>
      <c r="K27" s="608"/>
      <c r="L27" s="608"/>
      <c r="M27" s="608"/>
      <c r="N27" s="608"/>
      <c r="O27" s="608"/>
      <c r="P27" s="608"/>
      <c r="Q27" s="609"/>
      <c r="R27" s="610">
        <v>239126</v>
      </c>
      <c r="S27" s="611"/>
      <c r="T27" s="611"/>
      <c r="U27" s="611"/>
      <c r="V27" s="611"/>
      <c r="W27" s="611"/>
      <c r="X27" s="611"/>
      <c r="Y27" s="612"/>
      <c r="Z27" s="613">
        <v>0.4</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16959627</v>
      </c>
      <c r="BH27" s="611"/>
      <c r="BI27" s="611"/>
      <c r="BJ27" s="611"/>
      <c r="BK27" s="611"/>
      <c r="BL27" s="611"/>
      <c r="BM27" s="611"/>
      <c r="BN27" s="612"/>
      <c r="BO27" s="613">
        <v>100</v>
      </c>
      <c r="BP27" s="613"/>
      <c r="BQ27" s="613"/>
      <c r="BR27" s="613"/>
      <c r="BS27" s="614">
        <v>386544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13979669</v>
      </c>
      <c r="CS27" s="642"/>
      <c r="CT27" s="642"/>
      <c r="CU27" s="642"/>
      <c r="CV27" s="642"/>
      <c r="CW27" s="642"/>
      <c r="CX27" s="642"/>
      <c r="CY27" s="643"/>
      <c r="CZ27" s="615">
        <v>25</v>
      </c>
      <c r="DA27" s="640"/>
      <c r="DB27" s="640"/>
      <c r="DC27" s="644"/>
      <c r="DD27" s="619">
        <v>5213736</v>
      </c>
      <c r="DE27" s="642"/>
      <c r="DF27" s="642"/>
      <c r="DG27" s="642"/>
      <c r="DH27" s="642"/>
      <c r="DI27" s="642"/>
      <c r="DJ27" s="642"/>
      <c r="DK27" s="643"/>
      <c r="DL27" s="619">
        <v>3710215</v>
      </c>
      <c r="DM27" s="642"/>
      <c r="DN27" s="642"/>
      <c r="DO27" s="642"/>
      <c r="DP27" s="642"/>
      <c r="DQ27" s="642"/>
      <c r="DR27" s="642"/>
      <c r="DS27" s="642"/>
      <c r="DT27" s="642"/>
      <c r="DU27" s="642"/>
      <c r="DV27" s="643"/>
      <c r="DW27" s="615">
        <v>12.2</v>
      </c>
      <c r="DX27" s="640"/>
      <c r="DY27" s="640"/>
      <c r="DZ27" s="640"/>
      <c r="EA27" s="640"/>
      <c r="EB27" s="640"/>
      <c r="EC27" s="641"/>
    </row>
    <row r="28" spans="2:133" ht="11.25" customHeight="1">
      <c r="B28" s="607" t="s">
        <v>289</v>
      </c>
      <c r="C28" s="608"/>
      <c r="D28" s="608"/>
      <c r="E28" s="608"/>
      <c r="F28" s="608"/>
      <c r="G28" s="608"/>
      <c r="H28" s="608"/>
      <c r="I28" s="608"/>
      <c r="J28" s="608"/>
      <c r="K28" s="608"/>
      <c r="L28" s="608"/>
      <c r="M28" s="608"/>
      <c r="N28" s="608"/>
      <c r="O28" s="608"/>
      <c r="P28" s="608"/>
      <c r="Q28" s="609"/>
      <c r="R28" s="610">
        <v>355131</v>
      </c>
      <c r="S28" s="611"/>
      <c r="T28" s="611"/>
      <c r="U28" s="611"/>
      <c r="V28" s="611"/>
      <c r="W28" s="611"/>
      <c r="X28" s="611"/>
      <c r="Y28" s="612"/>
      <c r="Z28" s="613">
        <v>0.6</v>
      </c>
      <c r="AA28" s="613"/>
      <c r="AB28" s="613"/>
      <c r="AC28" s="613"/>
      <c r="AD28" s="614">
        <v>36683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5195053</v>
      </c>
      <c r="CS28" s="611"/>
      <c r="CT28" s="611"/>
      <c r="CU28" s="611"/>
      <c r="CV28" s="611"/>
      <c r="CW28" s="611"/>
      <c r="CX28" s="611"/>
      <c r="CY28" s="612"/>
      <c r="CZ28" s="615">
        <v>9.3000000000000007</v>
      </c>
      <c r="DA28" s="640"/>
      <c r="DB28" s="640"/>
      <c r="DC28" s="644"/>
      <c r="DD28" s="619">
        <v>5003476</v>
      </c>
      <c r="DE28" s="611"/>
      <c r="DF28" s="611"/>
      <c r="DG28" s="611"/>
      <c r="DH28" s="611"/>
      <c r="DI28" s="611"/>
      <c r="DJ28" s="611"/>
      <c r="DK28" s="612"/>
      <c r="DL28" s="619">
        <v>5003476</v>
      </c>
      <c r="DM28" s="611"/>
      <c r="DN28" s="611"/>
      <c r="DO28" s="611"/>
      <c r="DP28" s="611"/>
      <c r="DQ28" s="611"/>
      <c r="DR28" s="611"/>
      <c r="DS28" s="611"/>
      <c r="DT28" s="611"/>
      <c r="DU28" s="611"/>
      <c r="DV28" s="612"/>
      <c r="DW28" s="615">
        <v>16.399999999999999</v>
      </c>
      <c r="DX28" s="640"/>
      <c r="DY28" s="640"/>
      <c r="DZ28" s="640"/>
      <c r="EA28" s="640"/>
      <c r="EB28" s="640"/>
      <c r="EC28" s="641"/>
    </row>
    <row r="29" spans="2:133" ht="11.25" customHeight="1">
      <c r="B29" s="607" t="s">
        <v>291</v>
      </c>
      <c r="C29" s="608"/>
      <c r="D29" s="608"/>
      <c r="E29" s="608"/>
      <c r="F29" s="608"/>
      <c r="G29" s="608"/>
      <c r="H29" s="608"/>
      <c r="I29" s="608"/>
      <c r="J29" s="608"/>
      <c r="K29" s="608"/>
      <c r="L29" s="608"/>
      <c r="M29" s="608"/>
      <c r="N29" s="608"/>
      <c r="O29" s="608"/>
      <c r="P29" s="608"/>
      <c r="Q29" s="609"/>
      <c r="R29" s="610">
        <v>280002</v>
      </c>
      <c r="S29" s="611"/>
      <c r="T29" s="611"/>
      <c r="U29" s="611"/>
      <c r="V29" s="611"/>
      <c r="W29" s="611"/>
      <c r="X29" s="611"/>
      <c r="Y29" s="612"/>
      <c r="Z29" s="613">
        <v>0.5</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5195028</v>
      </c>
      <c r="CS29" s="642"/>
      <c r="CT29" s="642"/>
      <c r="CU29" s="642"/>
      <c r="CV29" s="642"/>
      <c r="CW29" s="642"/>
      <c r="CX29" s="642"/>
      <c r="CY29" s="643"/>
      <c r="CZ29" s="615">
        <v>9.3000000000000007</v>
      </c>
      <c r="DA29" s="640"/>
      <c r="DB29" s="640"/>
      <c r="DC29" s="644"/>
      <c r="DD29" s="619">
        <v>5003451</v>
      </c>
      <c r="DE29" s="642"/>
      <c r="DF29" s="642"/>
      <c r="DG29" s="642"/>
      <c r="DH29" s="642"/>
      <c r="DI29" s="642"/>
      <c r="DJ29" s="642"/>
      <c r="DK29" s="643"/>
      <c r="DL29" s="619">
        <v>5003451</v>
      </c>
      <c r="DM29" s="642"/>
      <c r="DN29" s="642"/>
      <c r="DO29" s="642"/>
      <c r="DP29" s="642"/>
      <c r="DQ29" s="642"/>
      <c r="DR29" s="642"/>
      <c r="DS29" s="642"/>
      <c r="DT29" s="642"/>
      <c r="DU29" s="642"/>
      <c r="DV29" s="643"/>
      <c r="DW29" s="615">
        <v>16.399999999999999</v>
      </c>
      <c r="DX29" s="640"/>
      <c r="DY29" s="640"/>
      <c r="DZ29" s="640"/>
      <c r="EA29" s="640"/>
      <c r="EB29" s="640"/>
      <c r="EC29" s="641"/>
    </row>
    <row r="30" spans="2:133" ht="11.25" customHeight="1">
      <c r="B30" s="607" t="s">
        <v>293</v>
      </c>
      <c r="C30" s="608"/>
      <c r="D30" s="608"/>
      <c r="E30" s="608"/>
      <c r="F30" s="608"/>
      <c r="G30" s="608"/>
      <c r="H30" s="608"/>
      <c r="I30" s="608"/>
      <c r="J30" s="608"/>
      <c r="K30" s="608"/>
      <c r="L30" s="608"/>
      <c r="M30" s="608"/>
      <c r="N30" s="608"/>
      <c r="O30" s="608"/>
      <c r="P30" s="608"/>
      <c r="Q30" s="609"/>
      <c r="R30" s="610">
        <v>10121940</v>
      </c>
      <c r="S30" s="611"/>
      <c r="T30" s="611"/>
      <c r="U30" s="611"/>
      <c r="V30" s="611"/>
      <c r="W30" s="611"/>
      <c r="X30" s="611"/>
      <c r="Y30" s="612"/>
      <c r="Z30" s="613">
        <v>17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4910834</v>
      </c>
      <c r="CS30" s="611"/>
      <c r="CT30" s="611"/>
      <c r="CU30" s="611"/>
      <c r="CV30" s="611"/>
      <c r="CW30" s="611"/>
      <c r="CX30" s="611"/>
      <c r="CY30" s="612"/>
      <c r="CZ30" s="615">
        <v>8.8000000000000007</v>
      </c>
      <c r="DA30" s="640"/>
      <c r="DB30" s="640"/>
      <c r="DC30" s="644"/>
      <c r="DD30" s="619">
        <v>4727076</v>
      </c>
      <c r="DE30" s="611"/>
      <c r="DF30" s="611"/>
      <c r="DG30" s="611"/>
      <c r="DH30" s="611"/>
      <c r="DI30" s="611"/>
      <c r="DJ30" s="611"/>
      <c r="DK30" s="612"/>
      <c r="DL30" s="619">
        <v>4727076</v>
      </c>
      <c r="DM30" s="611"/>
      <c r="DN30" s="611"/>
      <c r="DO30" s="611"/>
      <c r="DP30" s="611"/>
      <c r="DQ30" s="611"/>
      <c r="DR30" s="611"/>
      <c r="DS30" s="611"/>
      <c r="DT30" s="611"/>
      <c r="DU30" s="611"/>
      <c r="DV30" s="612"/>
      <c r="DW30" s="615">
        <v>15.5</v>
      </c>
      <c r="DX30" s="640"/>
      <c r="DY30" s="640"/>
      <c r="DZ30" s="640"/>
      <c r="EA30" s="640"/>
      <c r="EB30" s="640"/>
      <c r="EC30" s="641"/>
    </row>
    <row r="31" spans="2:133" ht="11.25" customHeight="1">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99.6</v>
      </c>
      <c r="BH31" s="654"/>
      <c r="BI31" s="654"/>
      <c r="BJ31" s="654"/>
      <c r="BK31" s="654"/>
      <c r="BL31" s="654"/>
      <c r="BM31" s="605">
        <v>98.1</v>
      </c>
      <c r="BN31" s="654"/>
      <c r="BO31" s="654"/>
      <c r="BP31" s="654"/>
      <c r="BQ31" s="655"/>
      <c r="BR31" s="666">
        <v>99.6</v>
      </c>
      <c r="BS31" s="654"/>
      <c r="BT31" s="654"/>
      <c r="BU31" s="654"/>
      <c r="BV31" s="654"/>
      <c r="BW31" s="654"/>
      <c r="BX31" s="605">
        <v>98.1</v>
      </c>
      <c r="BY31" s="654"/>
      <c r="BZ31" s="654"/>
      <c r="CA31" s="654"/>
      <c r="CB31" s="655"/>
      <c r="CD31" s="648"/>
      <c r="CE31" s="649"/>
      <c r="CF31" s="607" t="s">
        <v>300</v>
      </c>
      <c r="CG31" s="608"/>
      <c r="CH31" s="608"/>
      <c r="CI31" s="608"/>
      <c r="CJ31" s="608"/>
      <c r="CK31" s="608"/>
      <c r="CL31" s="608"/>
      <c r="CM31" s="608"/>
      <c r="CN31" s="608"/>
      <c r="CO31" s="608"/>
      <c r="CP31" s="608"/>
      <c r="CQ31" s="609"/>
      <c r="CR31" s="610">
        <v>284194</v>
      </c>
      <c r="CS31" s="642"/>
      <c r="CT31" s="642"/>
      <c r="CU31" s="642"/>
      <c r="CV31" s="642"/>
      <c r="CW31" s="642"/>
      <c r="CX31" s="642"/>
      <c r="CY31" s="643"/>
      <c r="CZ31" s="615">
        <v>0.5</v>
      </c>
      <c r="DA31" s="640"/>
      <c r="DB31" s="640"/>
      <c r="DC31" s="644"/>
      <c r="DD31" s="619">
        <v>276375</v>
      </c>
      <c r="DE31" s="642"/>
      <c r="DF31" s="642"/>
      <c r="DG31" s="642"/>
      <c r="DH31" s="642"/>
      <c r="DI31" s="642"/>
      <c r="DJ31" s="642"/>
      <c r="DK31" s="643"/>
      <c r="DL31" s="619">
        <v>276375</v>
      </c>
      <c r="DM31" s="642"/>
      <c r="DN31" s="642"/>
      <c r="DO31" s="642"/>
      <c r="DP31" s="642"/>
      <c r="DQ31" s="642"/>
      <c r="DR31" s="642"/>
      <c r="DS31" s="642"/>
      <c r="DT31" s="642"/>
      <c r="DU31" s="642"/>
      <c r="DV31" s="643"/>
      <c r="DW31" s="615">
        <v>0.9</v>
      </c>
      <c r="DX31" s="640"/>
      <c r="DY31" s="640"/>
      <c r="DZ31" s="640"/>
      <c r="EA31" s="640"/>
      <c r="EB31" s="640"/>
      <c r="EC31" s="641"/>
    </row>
    <row r="32" spans="2:133" ht="11.25" customHeight="1">
      <c r="B32" s="607" t="s">
        <v>301</v>
      </c>
      <c r="C32" s="608"/>
      <c r="D32" s="608"/>
      <c r="E32" s="608"/>
      <c r="F32" s="608"/>
      <c r="G32" s="608"/>
      <c r="H32" s="608"/>
      <c r="I32" s="608"/>
      <c r="J32" s="608"/>
      <c r="K32" s="608"/>
      <c r="L32" s="608"/>
      <c r="M32" s="608"/>
      <c r="N32" s="608"/>
      <c r="O32" s="608"/>
      <c r="P32" s="608"/>
      <c r="Q32" s="609"/>
      <c r="R32" s="610">
        <v>4188194</v>
      </c>
      <c r="S32" s="611"/>
      <c r="T32" s="611"/>
      <c r="U32" s="611"/>
      <c r="V32" s="611"/>
      <c r="W32" s="611"/>
      <c r="X32" s="611"/>
      <c r="Y32" s="612"/>
      <c r="Z32" s="613">
        <v>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99.6</v>
      </c>
      <c r="BH32" s="642"/>
      <c r="BI32" s="642"/>
      <c r="BJ32" s="642"/>
      <c r="BK32" s="642"/>
      <c r="BL32" s="642"/>
      <c r="BM32" s="616">
        <v>99</v>
      </c>
      <c r="BN32" s="642"/>
      <c r="BO32" s="642"/>
      <c r="BP32" s="642"/>
      <c r="BQ32" s="665"/>
      <c r="BR32" s="667">
        <v>99.6</v>
      </c>
      <c r="BS32" s="642"/>
      <c r="BT32" s="642"/>
      <c r="BU32" s="642"/>
      <c r="BV32" s="642"/>
      <c r="BW32" s="642"/>
      <c r="BX32" s="616">
        <v>98.9</v>
      </c>
      <c r="BY32" s="642"/>
      <c r="BZ32" s="642"/>
      <c r="CA32" s="642"/>
      <c r="CB32" s="665"/>
      <c r="CD32" s="650"/>
      <c r="CE32" s="651"/>
      <c r="CF32" s="607" t="s">
        <v>304</v>
      </c>
      <c r="CG32" s="608"/>
      <c r="CH32" s="608"/>
      <c r="CI32" s="608"/>
      <c r="CJ32" s="608"/>
      <c r="CK32" s="608"/>
      <c r="CL32" s="608"/>
      <c r="CM32" s="608"/>
      <c r="CN32" s="608"/>
      <c r="CO32" s="608"/>
      <c r="CP32" s="608"/>
      <c r="CQ32" s="609"/>
      <c r="CR32" s="610">
        <v>25</v>
      </c>
      <c r="CS32" s="611"/>
      <c r="CT32" s="611"/>
      <c r="CU32" s="611"/>
      <c r="CV32" s="611"/>
      <c r="CW32" s="611"/>
      <c r="CX32" s="611"/>
      <c r="CY32" s="612"/>
      <c r="CZ32" s="615">
        <v>0</v>
      </c>
      <c r="DA32" s="640"/>
      <c r="DB32" s="640"/>
      <c r="DC32" s="644"/>
      <c r="DD32" s="619">
        <v>25</v>
      </c>
      <c r="DE32" s="611"/>
      <c r="DF32" s="611"/>
      <c r="DG32" s="611"/>
      <c r="DH32" s="611"/>
      <c r="DI32" s="611"/>
      <c r="DJ32" s="611"/>
      <c r="DK32" s="612"/>
      <c r="DL32" s="619">
        <v>25</v>
      </c>
      <c r="DM32" s="611"/>
      <c r="DN32" s="611"/>
      <c r="DO32" s="611"/>
      <c r="DP32" s="611"/>
      <c r="DQ32" s="611"/>
      <c r="DR32" s="611"/>
      <c r="DS32" s="611"/>
      <c r="DT32" s="611"/>
      <c r="DU32" s="611"/>
      <c r="DV32" s="612"/>
      <c r="DW32" s="615">
        <v>0</v>
      </c>
      <c r="DX32" s="640"/>
      <c r="DY32" s="640"/>
      <c r="DZ32" s="640"/>
      <c r="EA32" s="640"/>
      <c r="EB32" s="640"/>
      <c r="EC32" s="641"/>
    </row>
    <row r="33" spans="2:133" ht="11.25" customHeight="1">
      <c r="B33" s="607" t="s">
        <v>305</v>
      </c>
      <c r="C33" s="608"/>
      <c r="D33" s="608"/>
      <c r="E33" s="608"/>
      <c r="F33" s="608"/>
      <c r="G33" s="608"/>
      <c r="H33" s="608"/>
      <c r="I33" s="608"/>
      <c r="J33" s="608"/>
      <c r="K33" s="608"/>
      <c r="L33" s="608"/>
      <c r="M33" s="608"/>
      <c r="N33" s="608"/>
      <c r="O33" s="608"/>
      <c r="P33" s="608"/>
      <c r="Q33" s="609"/>
      <c r="R33" s="610">
        <v>49653</v>
      </c>
      <c r="S33" s="611"/>
      <c r="T33" s="611"/>
      <c r="U33" s="611"/>
      <c r="V33" s="611"/>
      <c r="W33" s="611"/>
      <c r="X33" s="611"/>
      <c r="Y33" s="612"/>
      <c r="Z33" s="613">
        <v>0.1</v>
      </c>
      <c r="AA33" s="613"/>
      <c r="AB33" s="613"/>
      <c r="AC33" s="613"/>
      <c r="AD33" s="614">
        <v>12439</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97.6</v>
      </c>
      <c r="BN33" s="669"/>
      <c r="BO33" s="669"/>
      <c r="BP33" s="669"/>
      <c r="BQ33" s="671"/>
      <c r="BR33" s="668">
        <v>99.6</v>
      </c>
      <c r="BS33" s="669"/>
      <c r="BT33" s="669"/>
      <c r="BU33" s="669"/>
      <c r="BV33" s="669"/>
      <c r="BW33" s="669"/>
      <c r="BX33" s="670">
        <v>97.4</v>
      </c>
      <c r="BY33" s="669"/>
      <c r="BZ33" s="669"/>
      <c r="CA33" s="669"/>
      <c r="CB33" s="671"/>
      <c r="CD33" s="607" t="s">
        <v>307</v>
      </c>
      <c r="CE33" s="608"/>
      <c r="CF33" s="608"/>
      <c r="CG33" s="608"/>
      <c r="CH33" s="608"/>
      <c r="CI33" s="608"/>
      <c r="CJ33" s="608"/>
      <c r="CK33" s="608"/>
      <c r="CL33" s="608"/>
      <c r="CM33" s="608"/>
      <c r="CN33" s="608"/>
      <c r="CO33" s="608"/>
      <c r="CP33" s="608"/>
      <c r="CQ33" s="609"/>
      <c r="CR33" s="610">
        <v>18819546</v>
      </c>
      <c r="CS33" s="642"/>
      <c r="CT33" s="642"/>
      <c r="CU33" s="642"/>
      <c r="CV33" s="642"/>
      <c r="CW33" s="642"/>
      <c r="CX33" s="642"/>
      <c r="CY33" s="643"/>
      <c r="CZ33" s="615">
        <v>33.6</v>
      </c>
      <c r="DA33" s="640"/>
      <c r="DB33" s="640"/>
      <c r="DC33" s="644"/>
      <c r="DD33" s="619">
        <v>15280648</v>
      </c>
      <c r="DE33" s="642"/>
      <c r="DF33" s="642"/>
      <c r="DG33" s="642"/>
      <c r="DH33" s="642"/>
      <c r="DI33" s="642"/>
      <c r="DJ33" s="642"/>
      <c r="DK33" s="643"/>
      <c r="DL33" s="619">
        <v>10196933</v>
      </c>
      <c r="DM33" s="642"/>
      <c r="DN33" s="642"/>
      <c r="DO33" s="642"/>
      <c r="DP33" s="642"/>
      <c r="DQ33" s="642"/>
      <c r="DR33" s="642"/>
      <c r="DS33" s="642"/>
      <c r="DT33" s="642"/>
      <c r="DU33" s="642"/>
      <c r="DV33" s="643"/>
      <c r="DW33" s="615">
        <v>33.4</v>
      </c>
      <c r="DX33" s="640"/>
      <c r="DY33" s="640"/>
      <c r="DZ33" s="640"/>
      <c r="EA33" s="640"/>
      <c r="EB33" s="640"/>
      <c r="EC33" s="641"/>
    </row>
    <row r="34" spans="2:133" ht="11.25" customHeight="1">
      <c r="B34" s="607" t="s">
        <v>308</v>
      </c>
      <c r="C34" s="608"/>
      <c r="D34" s="608"/>
      <c r="E34" s="608"/>
      <c r="F34" s="608"/>
      <c r="G34" s="608"/>
      <c r="H34" s="608"/>
      <c r="I34" s="608"/>
      <c r="J34" s="608"/>
      <c r="K34" s="608"/>
      <c r="L34" s="608"/>
      <c r="M34" s="608"/>
      <c r="N34" s="608"/>
      <c r="O34" s="608"/>
      <c r="P34" s="608"/>
      <c r="Q34" s="609"/>
      <c r="R34" s="610">
        <v>892799</v>
      </c>
      <c r="S34" s="611"/>
      <c r="T34" s="611"/>
      <c r="U34" s="611"/>
      <c r="V34" s="611"/>
      <c r="W34" s="611"/>
      <c r="X34" s="611"/>
      <c r="Y34" s="612"/>
      <c r="Z34" s="613">
        <v>1.5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6252324</v>
      </c>
      <c r="CS34" s="611"/>
      <c r="CT34" s="611"/>
      <c r="CU34" s="611"/>
      <c r="CV34" s="611"/>
      <c r="CW34" s="611"/>
      <c r="CX34" s="611"/>
      <c r="CY34" s="612"/>
      <c r="CZ34" s="615">
        <v>11.2</v>
      </c>
      <c r="DA34" s="640"/>
      <c r="DB34" s="640"/>
      <c r="DC34" s="644"/>
      <c r="DD34" s="619">
        <v>5219167</v>
      </c>
      <c r="DE34" s="611"/>
      <c r="DF34" s="611"/>
      <c r="DG34" s="611"/>
      <c r="DH34" s="611"/>
      <c r="DI34" s="611"/>
      <c r="DJ34" s="611"/>
      <c r="DK34" s="612"/>
      <c r="DL34" s="619">
        <v>4446367</v>
      </c>
      <c r="DM34" s="611"/>
      <c r="DN34" s="611"/>
      <c r="DO34" s="611"/>
      <c r="DP34" s="611"/>
      <c r="DQ34" s="611"/>
      <c r="DR34" s="611"/>
      <c r="DS34" s="611"/>
      <c r="DT34" s="611"/>
      <c r="DU34" s="611"/>
      <c r="DV34" s="612"/>
      <c r="DW34" s="615">
        <v>14.6</v>
      </c>
      <c r="DX34" s="640"/>
      <c r="DY34" s="640"/>
      <c r="DZ34" s="640"/>
      <c r="EA34" s="640"/>
      <c r="EB34" s="640"/>
      <c r="EC34" s="641"/>
    </row>
    <row r="35" spans="2:133" ht="11.25" customHeight="1">
      <c r="B35" s="607" t="s">
        <v>310</v>
      </c>
      <c r="C35" s="608"/>
      <c r="D35" s="608"/>
      <c r="E35" s="608"/>
      <c r="F35" s="608"/>
      <c r="G35" s="608"/>
      <c r="H35" s="608"/>
      <c r="I35" s="608"/>
      <c r="J35" s="608"/>
      <c r="K35" s="608"/>
      <c r="L35" s="608"/>
      <c r="M35" s="608"/>
      <c r="N35" s="608"/>
      <c r="O35" s="608"/>
      <c r="P35" s="608"/>
      <c r="Q35" s="609"/>
      <c r="R35" s="610">
        <v>2235870</v>
      </c>
      <c r="S35" s="611"/>
      <c r="T35" s="611"/>
      <c r="U35" s="611"/>
      <c r="V35" s="611"/>
      <c r="W35" s="611"/>
      <c r="X35" s="611"/>
      <c r="Y35" s="612"/>
      <c r="Z35" s="613">
        <v>3.7</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735924</v>
      </c>
      <c r="CS35" s="642"/>
      <c r="CT35" s="642"/>
      <c r="CU35" s="642"/>
      <c r="CV35" s="642"/>
      <c r="CW35" s="642"/>
      <c r="CX35" s="642"/>
      <c r="CY35" s="643"/>
      <c r="CZ35" s="615">
        <v>1.3</v>
      </c>
      <c r="DA35" s="640"/>
      <c r="DB35" s="640"/>
      <c r="DC35" s="644"/>
      <c r="DD35" s="619">
        <v>511843</v>
      </c>
      <c r="DE35" s="642"/>
      <c r="DF35" s="642"/>
      <c r="DG35" s="642"/>
      <c r="DH35" s="642"/>
      <c r="DI35" s="642"/>
      <c r="DJ35" s="642"/>
      <c r="DK35" s="643"/>
      <c r="DL35" s="619">
        <v>511843</v>
      </c>
      <c r="DM35" s="642"/>
      <c r="DN35" s="642"/>
      <c r="DO35" s="642"/>
      <c r="DP35" s="642"/>
      <c r="DQ35" s="642"/>
      <c r="DR35" s="642"/>
      <c r="DS35" s="642"/>
      <c r="DT35" s="642"/>
      <c r="DU35" s="642"/>
      <c r="DV35" s="643"/>
      <c r="DW35" s="615">
        <v>1.7</v>
      </c>
      <c r="DX35" s="640"/>
      <c r="DY35" s="640"/>
      <c r="DZ35" s="640"/>
      <c r="EA35" s="640"/>
      <c r="EB35" s="640"/>
      <c r="EC35" s="641"/>
    </row>
    <row r="36" spans="2:133" ht="11.25" customHeight="1">
      <c r="B36" s="607" t="s">
        <v>314</v>
      </c>
      <c r="C36" s="608"/>
      <c r="D36" s="608"/>
      <c r="E36" s="608"/>
      <c r="F36" s="608"/>
      <c r="G36" s="608"/>
      <c r="H36" s="608"/>
      <c r="I36" s="608"/>
      <c r="J36" s="608"/>
      <c r="K36" s="608"/>
      <c r="L36" s="608"/>
      <c r="M36" s="608"/>
      <c r="N36" s="608"/>
      <c r="O36" s="608"/>
      <c r="P36" s="608"/>
      <c r="Q36" s="609"/>
      <c r="R36" s="610">
        <v>3168496</v>
      </c>
      <c r="S36" s="611"/>
      <c r="T36" s="611"/>
      <c r="U36" s="611"/>
      <c r="V36" s="611"/>
      <c r="W36" s="611"/>
      <c r="X36" s="611"/>
      <c r="Y36" s="612"/>
      <c r="Z36" s="613">
        <v>5.3</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6964721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8902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3992847</v>
      </c>
      <c r="CS36" s="611"/>
      <c r="CT36" s="611"/>
      <c r="CU36" s="611"/>
      <c r="CV36" s="611"/>
      <c r="CW36" s="611"/>
      <c r="CX36" s="611"/>
      <c r="CY36" s="612"/>
      <c r="CZ36" s="615">
        <v>7.1</v>
      </c>
      <c r="DA36" s="640"/>
      <c r="DB36" s="640"/>
      <c r="DC36" s="644"/>
      <c r="DD36" s="619">
        <v>3386012</v>
      </c>
      <c r="DE36" s="611"/>
      <c r="DF36" s="611"/>
      <c r="DG36" s="611"/>
      <c r="DH36" s="611"/>
      <c r="DI36" s="611"/>
      <c r="DJ36" s="611"/>
      <c r="DK36" s="612"/>
      <c r="DL36" s="619">
        <v>1377566</v>
      </c>
      <c r="DM36" s="611"/>
      <c r="DN36" s="611"/>
      <c r="DO36" s="611"/>
      <c r="DP36" s="611"/>
      <c r="DQ36" s="611"/>
      <c r="DR36" s="611"/>
      <c r="DS36" s="611"/>
      <c r="DT36" s="611"/>
      <c r="DU36" s="611"/>
      <c r="DV36" s="612"/>
      <c r="DW36" s="615">
        <v>4.5</v>
      </c>
      <c r="DX36" s="640"/>
      <c r="DY36" s="640"/>
      <c r="DZ36" s="640"/>
      <c r="EA36" s="640"/>
      <c r="EB36" s="640"/>
      <c r="EC36" s="641"/>
    </row>
    <row r="37" spans="2:133" ht="11.25" customHeight="1">
      <c r="B37" s="607" t="s">
        <v>318</v>
      </c>
      <c r="C37" s="608"/>
      <c r="D37" s="608"/>
      <c r="E37" s="608"/>
      <c r="F37" s="608"/>
      <c r="G37" s="608"/>
      <c r="H37" s="608"/>
      <c r="I37" s="608"/>
      <c r="J37" s="608"/>
      <c r="K37" s="608"/>
      <c r="L37" s="608"/>
      <c r="M37" s="608"/>
      <c r="N37" s="608"/>
      <c r="O37" s="608"/>
      <c r="P37" s="608"/>
      <c r="Q37" s="609"/>
      <c r="R37" s="610">
        <v>1409802</v>
      </c>
      <c r="S37" s="611"/>
      <c r="T37" s="611"/>
      <c r="U37" s="611"/>
      <c r="V37" s="611"/>
      <c r="W37" s="611"/>
      <c r="X37" s="611"/>
      <c r="Y37" s="612"/>
      <c r="Z37" s="613">
        <v>2.4</v>
      </c>
      <c r="AA37" s="613"/>
      <c r="AB37" s="613"/>
      <c r="AC37" s="613"/>
      <c r="AD37" s="614">
        <v>8481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1488441</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-234344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50540</v>
      </c>
      <c r="CS37" s="642"/>
      <c r="CT37" s="642"/>
      <c r="CU37" s="642"/>
      <c r="CV37" s="642"/>
      <c r="CW37" s="642"/>
      <c r="CX37" s="642"/>
      <c r="CY37" s="643"/>
      <c r="CZ37" s="615">
        <v>0.1</v>
      </c>
      <c r="DA37" s="640"/>
      <c r="DB37" s="640"/>
      <c r="DC37" s="644"/>
      <c r="DD37" s="619">
        <v>50540</v>
      </c>
      <c r="DE37" s="642"/>
      <c r="DF37" s="642"/>
      <c r="DG37" s="642"/>
      <c r="DH37" s="642"/>
      <c r="DI37" s="642"/>
      <c r="DJ37" s="642"/>
      <c r="DK37" s="643"/>
      <c r="DL37" s="619">
        <v>50540</v>
      </c>
      <c r="DM37" s="642"/>
      <c r="DN37" s="642"/>
      <c r="DO37" s="642"/>
      <c r="DP37" s="642"/>
      <c r="DQ37" s="642"/>
      <c r="DR37" s="642"/>
      <c r="DS37" s="642"/>
      <c r="DT37" s="642"/>
      <c r="DU37" s="642"/>
      <c r="DV37" s="643"/>
      <c r="DW37" s="615">
        <v>0.2</v>
      </c>
      <c r="DX37" s="640"/>
      <c r="DY37" s="640"/>
      <c r="DZ37" s="640"/>
      <c r="EA37" s="640"/>
      <c r="EB37" s="640"/>
      <c r="EC37" s="641"/>
    </row>
    <row r="38" spans="2:133" ht="11.25" customHeight="1">
      <c r="B38" s="607" t="s">
        <v>322</v>
      </c>
      <c r="C38" s="608"/>
      <c r="D38" s="608"/>
      <c r="E38" s="608"/>
      <c r="F38" s="608"/>
      <c r="G38" s="608"/>
      <c r="H38" s="608"/>
      <c r="I38" s="608"/>
      <c r="J38" s="608"/>
      <c r="K38" s="608"/>
      <c r="L38" s="608"/>
      <c r="M38" s="608"/>
      <c r="N38" s="608"/>
      <c r="O38" s="608"/>
      <c r="P38" s="608"/>
      <c r="Q38" s="609"/>
      <c r="R38" s="610">
        <v>5239900</v>
      </c>
      <c r="S38" s="611"/>
      <c r="T38" s="611"/>
      <c r="U38" s="611"/>
      <c r="V38" s="611"/>
      <c r="W38" s="611"/>
      <c r="X38" s="611"/>
      <c r="Y38" s="612"/>
      <c r="Z38" s="613">
        <v>8.8000000000000007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270944</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13290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5135588</v>
      </c>
      <c r="CS38" s="611"/>
      <c r="CT38" s="611"/>
      <c r="CU38" s="611"/>
      <c r="CV38" s="611"/>
      <c r="CW38" s="611"/>
      <c r="CX38" s="611"/>
      <c r="CY38" s="612"/>
      <c r="CZ38" s="615">
        <v>9.1999999999999993</v>
      </c>
      <c r="DA38" s="640"/>
      <c r="DB38" s="640"/>
      <c r="DC38" s="644"/>
      <c r="DD38" s="619">
        <v>4087743</v>
      </c>
      <c r="DE38" s="611"/>
      <c r="DF38" s="611"/>
      <c r="DG38" s="611"/>
      <c r="DH38" s="611"/>
      <c r="DI38" s="611"/>
      <c r="DJ38" s="611"/>
      <c r="DK38" s="612"/>
      <c r="DL38" s="619">
        <v>3677144</v>
      </c>
      <c r="DM38" s="611"/>
      <c r="DN38" s="611"/>
      <c r="DO38" s="611"/>
      <c r="DP38" s="611"/>
      <c r="DQ38" s="611"/>
      <c r="DR38" s="611"/>
      <c r="DS38" s="611"/>
      <c r="DT38" s="611"/>
      <c r="DU38" s="611"/>
      <c r="DV38" s="612"/>
      <c r="DW38" s="615">
        <v>12.1</v>
      </c>
      <c r="DX38" s="640"/>
      <c r="DY38" s="640"/>
      <c r="DZ38" s="640"/>
      <c r="EA38" s="640"/>
      <c r="EB38" s="640"/>
      <c r="EC38" s="641"/>
    </row>
    <row r="39" spans="2:133" ht="11.25" customHeight="1">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98062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19513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1624043</v>
      </c>
      <c r="CS39" s="642"/>
      <c r="CT39" s="642"/>
      <c r="CU39" s="642"/>
      <c r="CV39" s="642"/>
      <c r="CW39" s="642"/>
      <c r="CX39" s="642"/>
      <c r="CY39" s="643"/>
      <c r="CZ39" s="615">
        <v>2.9</v>
      </c>
      <c r="DA39" s="640"/>
      <c r="DB39" s="640"/>
      <c r="DC39" s="644"/>
      <c r="DD39" s="619">
        <v>1601523</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69748</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99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1078820</v>
      </c>
      <c r="CS40" s="611"/>
      <c r="CT40" s="611"/>
      <c r="CU40" s="611"/>
      <c r="CV40" s="611"/>
      <c r="CW40" s="611"/>
      <c r="CX40" s="611"/>
      <c r="CY40" s="612"/>
      <c r="CZ40" s="615">
        <v>1.9</v>
      </c>
      <c r="DA40" s="640"/>
      <c r="DB40" s="640"/>
      <c r="DC40" s="644"/>
      <c r="DD40" s="619">
        <v>474360</v>
      </c>
      <c r="DE40" s="611"/>
      <c r="DF40" s="611"/>
      <c r="DG40" s="611"/>
      <c r="DH40" s="611"/>
      <c r="DI40" s="611"/>
      <c r="DJ40" s="611"/>
      <c r="DK40" s="612"/>
      <c r="DL40" s="619">
        <v>184013</v>
      </c>
      <c r="DM40" s="611"/>
      <c r="DN40" s="611"/>
      <c r="DO40" s="611"/>
      <c r="DP40" s="611"/>
      <c r="DQ40" s="611"/>
      <c r="DR40" s="611"/>
      <c r="DS40" s="611"/>
      <c r="DT40" s="611"/>
      <c r="DU40" s="611"/>
      <c r="DV40" s="612"/>
      <c r="DW40" s="615">
        <v>0.6</v>
      </c>
      <c r="DX40" s="640"/>
      <c r="DY40" s="640"/>
      <c r="DZ40" s="640"/>
      <c r="EA40" s="640"/>
      <c r="EB40" s="640"/>
      <c r="EC40" s="641"/>
    </row>
    <row r="41" spans="2:133" ht="11.25" customHeight="1">
      <c r="B41" s="631" t="s">
        <v>335</v>
      </c>
      <c r="C41" s="632"/>
      <c r="D41" s="632"/>
      <c r="E41" s="632"/>
      <c r="F41" s="632"/>
      <c r="G41" s="632"/>
      <c r="H41" s="632"/>
      <c r="I41" s="632"/>
      <c r="J41" s="632"/>
      <c r="K41" s="632"/>
      <c r="L41" s="632"/>
      <c r="M41" s="632"/>
      <c r="N41" s="632"/>
      <c r="O41" s="632"/>
      <c r="P41" s="632"/>
      <c r="Q41" s="633"/>
      <c r="R41" s="682">
        <v>59713777</v>
      </c>
      <c r="S41" s="683"/>
      <c r="T41" s="683"/>
      <c r="U41" s="683"/>
      <c r="V41" s="683"/>
      <c r="W41" s="683"/>
      <c r="X41" s="683"/>
      <c r="Y41" s="687"/>
      <c r="Z41" s="688">
        <v>100</v>
      </c>
      <c r="AA41" s="688"/>
      <c r="AB41" s="688"/>
      <c r="AC41" s="688"/>
      <c r="AD41" s="689">
        <v>30489739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1205703</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339</v>
      </c>
      <c r="AR42" s="680"/>
      <c r="AS42" s="680"/>
      <c r="AT42" s="680"/>
      <c r="AU42" s="680"/>
      <c r="AV42" s="680"/>
      <c r="AW42" s="680"/>
      <c r="AX42" s="680"/>
      <c r="AY42" s="681"/>
      <c r="AZ42" s="682">
        <v>3831823</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417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9067565</v>
      </c>
      <c r="CS42" s="642"/>
      <c r="CT42" s="642"/>
      <c r="CU42" s="642"/>
      <c r="CV42" s="642"/>
      <c r="CW42" s="642"/>
      <c r="CX42" s="642"/>
      <c r="CY42" s="643"/>
      <c r="CZ42" s="615">
        <v>16.2</v>
      </c>
      <c r="DA42" s="640"/>
      <c r="DB42" s="640"/>
      <c r="DC42" s="644"/>
      <c r="DD42" s="619">
        <v>2175607</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196" t="s">
        <v>342</v>
      </c>
      <c r="CD43" s="607" t="s">
        <v>343</v>
      </c>
      <c r="CE43" s="608"/>
      <c r="CF43" s="608"/>
      <c r="CG43" s="608"/>
      <c r="CH43" s="608"/>
      <c r="CI43" s="608"/>
      <c r="CJ43" s="608"/>
      <c r="CK43" s="608"/>
      <c r="CL43" s="608"/>
      <c r="CM43" s="608"/>
      <c r="CN43" s="608"/>
      <c r="CO43" s="608"/>
      <c r="CP43" s="608"/>
      <c r="CQ43" s="609"/>
      <c r="CR43" s="610">
        <v>298834</v>
      </c>
      <c r="CS43" s="642"/>
      <c r="CT43" s="642"/>
      <c r="CU43" s="642"/>
      <c r="CV43" s="642"/>
      <c r="CW43" s="642"/>
      <c r="CX43" s="642"/>
      <c r="CY43" s="643"/>
      <c r="CZ43" s="615">
        <v>0.5</v>
      </c>
      <c r="DA43" s="640"/>
      <c r="DB43" s="640"/>
      <c r="DC43" s="644"/>
      <c r="DD43" s="619">
        <v>298665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9044488</v>
      </c>
      <c r="CS44" s="611"/>
      <c r="CT44" s="611"/>
      <c r="CU44" s="611"/>
      <c r="CV44" s="611"/>
      <c r="CW44" s="611"/>
      <c r="CX44" s="611"/>
      <c r="CY44" s="612"/>
      <c r="CZ44" s="615">
        <v>16.100000000000001</v>
      </c>
      <c r="DA44" s="616"/>
      <c r="DB44" s="616"/>
      <c r="DC44" s="622"/>
      <c r="DD44" s="619">
        <v>2162232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4129130</v>
      </c>
      <c r="CS45" s="642"/>
      <c r="CT45" s="642"/>
      <c r="CU45" s="642"/>
      <c r="CV45" s="642"/>
      <c r="CW45" s="642"/>
      <c r="CX45" s="642"/>
      <c r="CY45" s="643"/>
      <c r="CZ45" s="615">
        <v>7.4</v>
      </c>
      <c r="DA45" s="640"/>
      <c r="DB45" s="640"/>
      <c r="DC45" s="644"/>
      <c r="DD45" s="619">
        <v>464824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07"/>
      <c r="CD46" s="648"/>
      <c r="CE46" s="649"/>
      <c r="CF46" s="607" t="s">
        <v>348</v>
      </c>
      <c r="CG46" s="608"/>
      <c r="CH46" s="608"/>
      <c r="CI46" s="608"/>
      <c r="CJ46" s="608"/>
      <c r="CK46" s="608"/>
      <c r="CL46" s="608"/>
      <c r="CM46" s="608"/>
      <c r="CN46" s="608"/>
      <c r="CO46" s="608"/>
      <c r="CP46" s="608"/>
      <c r="CQ46" s="609"/>
      <c r="CR46" s="610">
        <v>4395403</v>
      </c>
      <c r="CS46" s="611"/>
      <c r="CT46" s="611"/>
      <c r="CU46" s="611"/>
      <c r="CV46" s="611"/>
      <c r="CW46" s="611"/>
      <c r="CX46" s="611"/>
      <c r="CY46" s="612"/>
      <c r="CZ46" s="615">
        <v>7.8</v>
      </c>
      <c r="DA46" s="616"/>
      <c r="DB46" s="616"/>
      <c r="DC46" s="622"/>
      <c r="DD46" s="619">
        <v>1303153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07"/>
      <c r="CD47" s="648"/>
      <c r="CE47" s="649"/>
      <c r="CF47" s="607" t="s">
        <v>349</v>
      </c>
      <c r="CG47" s="608"/>
      <c r="CH47" s="608"/>
      <c r="CI47" s="608"/>
      <c r="CJ47" s="608"/>
      <c r="CK47" s="608"/>
      <c r="CL47" s="608"/>
      <c r="CM47" s="608"/>
      <c r="CN47" s="608"/>
      <c r="CO47" s="608"/>
      <c r="CP47" s="608"/>
      <c r="CQ47" s="609"/>
      <c r="CR47" s="610">
        <v>23077</v>
      </c>
      <c r="CS47" s="642"/>
      <c r="CT47" s="642"/>
      <c r="CU47" s="642"/>
      <c r="CV47" s="642"/>
      <c r="CW47" s="642"/>
      <c r="CX47" s="642"/>
      <c r="CY47" s="643"/>
      <c r="CZ47" s="615">
        <v>0</v>
      </c>
      <c r="DA47" s="640"/>
      <c r="DB47" s="640"/>
      <c r="DC47" s="644"/>
      <c r="DD47" s="619">
        <v>13375</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07"/>
      <c r="CD49" s="631" t="s">
        <v>351</v>
      </c>
      <c r="CE49" s="632"/>
      <c r="CF49" s="632"/>
      <c r="CG49" s="632"/>
      <c r="CH49" s="632"/>
      <c r="CI49" s="632"/>
      <c r="CJ49" s="632"/>
      <c r="CK49" s="632"/>
      <c r="CL49" s="632"/>
      <c r="CM49" s="632"/>
      <c r="CN49" s="632"/>
      <c r="CO49" s="632"/>
      <c r="CP49" s="632"/>
      <c r="CQ49" s="633"/>
      <c r="CR49" s="682">
        <v>56027250</v>
      </c>
      <c r="CS49" s="669"/>
      <c r="CT49" s="669"/>
      <c r="CU49" s="669"/>
      <c r="CV49" s="669"/>
      <c r="CW49" s="669"/>
      <c r="CX49" s="669"/>
      <c r="CY49" s="698"/>
      <c r="CZ49" s="690">
        <v>100</v>
      </c>
      <c r="DA49" s="699"/>
      <c r="DB49" s="699"/>
      <c r="DC49" s="700"/>
      <c r="DD49" s="701">
        <v>36080181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1PeF2yoCr2QrdxgC3uDCmeHH7zMxeMqr90topuVJg3S5bd9v/OzQ8jhgO7jtmqxLgFWz8GtCZkRA9QdXVmuGQ==" saltValue="6DcQe271fXohTVybvNW2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13" customWidth="1"/>
    <col min="131" max="131" width="1.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c r="A7" s="219">
        <v>1</v>
      </c>
      <c r="B7" s="736" t="s">
        <v>374</v>
      </c>
      <c r="C7" s="737"/>
      <c r="D7" s="737"/>
      <c r="E7" s="737"/>
      <c r="F7" s="737"/>
      <c r="G7" s="737"/>
      <c r="H7" s="737"/>
      <c r="I7" s="737"/>
      <c r="J7" s="737"/>
      <c r="K7" s="737"/>
      <c r="L7" s="737"/>
      <c r="M7" s="737"/>
      <c r="N7" s="737"/>
      <c r="O7" s="737"/>
      <c r="P7" s="738"/>
      <c r="Q7" s="739">
        <v>59661</v>
      </c>
      <c r="R7" s="740"/>
      <c r="S7" s="740"/>
      <c r="T7" s="740"/>
      <c r="U7" s="740"/>
      <c r="V7" s="740">
        <v>55987</v>
      </c>
      <c r="W7" s="740"/>
      <c r="X7" s="740"/>
      <c r="Y7" s="740"/>
      <c r="Z7" s="740"/>
      <c r="AA7" s="740">
        <f>+Q7-V7</f>
        <v>3674</v>
      </c>
      <c r="AB7" s="740"/>
      <c r="AC7" s="740"/>
      <c r="AD7" s="740"/>
      <c r="AE7" s="741"/>
      <c r="AF7" s="742">
        <v>3548</v>
      </c>
      <c r="AG7" s="743"/>
      <c r="AH7" s="743"/>
      <c r="AI7" s="743"/>
      <c r="AJ7" s="744"/>
      <c r="AK7" s="745">
        <v>2137</v>
      </c>
      <c r="AL7" s="746"/>
      <c r="AM7" s="746"/>
      <c r="AN7" s="746"/>
      <c r="AO7" s="746"/>
      <c r="AP7" s="746">
        <v>58368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556</v>
      </c>
      <c r="BT7" s="734"/>
      <c r="BU7" s="734"/>
      <c r="BV7" s="734"/>
      <c r="BW7" s="734"/>
      <c r="BX7" s="734"/>
      <c r="BY7" s="734"/>
      <c r="BZ7" s="734"/>
      <c r="CA7" s="734"/>
      <c r="CB7" s="734"/>
      <c r="CC7" s="734"/>
      <c r="CD7" s="734"/>
      <c r="CE7" s="734"/>
      <c r="CF7" s="734"/>
      <c r="CG7" s="749"/>
      <c r="CH7" s="730">
        <v>-1</v>
      </c>
      <c r="CI7" s="731"/>
      <c r="CJ7" s="731"/>
      <c r="CK7" s="731"/>
      <c r="CL7" s="732"/>
      <c r="CM7" s="730">
        <v>27</v>
      </c>
      <c r="CN7" s="731"/>
      <c r="CO7" s="731"/>
      <c r="CP7" s="731"/>
      <c r="CQ7" s="732"/>
      <c r="CR7" s="730">
        <v>10</v>
      </c>
      <c r="CS7" s="731"/>
      <c r="CT7" s="731"/>
      <c r="CU7" s="731"/>
      <c r="CV7" s="732"/>
      <c r="CW7" s="730" t="s">
        <v>551</v>
      </c>
      <c r="CX7" s="731"/>
      <c r="CY7" s="731"/>
      <c r="CZ7" s="731"/>
      <c r="DA7" s="732"/>
      <c r="DB7" s="730" t="s">
        <v>551</v>
      </c>
      <c r="DC7" s="731"/>
      <c r="DD7" s="731"/>
      <c r="DE7" s="731"/>
      <c r="DF7" s="732"/>
      <c r="DG7" s="730" t="s">
        <v>551</v>
      </c>
      <c r="DH7" s="731"/>
      <c r="DI7" s="731"/>
      <c r="DJ7" s="731"/>
      <c r="DK7" s="732"/>
      <c r="DL7" s="730" t="s">
        <v>551</v>
      </c>
      <c r="DM7" s="731"/>
      <c r="DN7" s="731"/>
      <c r="DO7" s="731"/>
      <c r="DP7" s="732"/>
      <c r="DQ7" s="730" t="s">
        <v>551</v>
      </c>
      <c r="DR7" s="731"/>
      <c r="DS7" s="731"/>
      <c r="DT7" s="731"/>
      <c r="DU7" s="732"/>
      <c r="DV7" s="733"/>
      <c r="DW7" s="734"/>
      <c r="DX7" s="734"/>
      <c r="DY7" s="734"/>
      <c r="DZ7" s="735"/>
      <c r="EA7" s="217"/>
    </row>
    <row r="8" spans="1:131" s="218" customFormat="1" ht="26.25" customHeight="1">
      <c r="A8" s="221">
        <v>2</v>
      </c>
      <c r="B8" s="767" t="s">
        <v>375</v>
      </c>
      <c r="C8" s="768"/>
      <c r="D8" s="768"/>
      <c r="E8" s="768"/>
      <c r="F8" s="768"/>
      <c r="G8" s="768"/>
      <c r="H8" s="768"/>
      <c r="I8" s="768"/>
      <c r="J8" s="768"/>
      <c r="K8" s="768"/>
      <c r="L8" s="768"/>
      <c r="M8" s="768"/>
      <c r="N8" s="768"/>
      <c r="O8" s="768"/>
      <c r="P8" s="769"/>
      <c r="Q8" s="770">
        <v>47</v>
      </c>
      <c r="R8" s="771"/>
      <c r="S8" s="771"/>
      <c r="T8" s="771"/>
      <c r="U8" s="771"/>
      <c r="V8" s="771">
        <v>47</v>
      </c>
      <c r="W8" s="771"/>
      <c r="X8" s="771"/>
      <c r="Y8" s="771"/>
      <c r="Z8" s="771"/>
      <c r="AA8" s="771" t="s">
        <v>551</v>
      </c>
      <c r="AB8" s="771"/>
      <c r="AC8" s="771"/>
      <c r="AD8" s="771"/>
      <c r="AE8" s="772"/>
      <c r="AF8" s="773" t="s">
        <v>122</v>
      </c>
      <c r="AG8" s="774"/>
      <c r="AH8" s="774"/>
      <c r="AI8" s="774"/>
      <c r="AJ8" s="775"/>
      <c r="AK8" s="756">
        <v>43</v>
      </c>
      <c r="AL8" s="757"/>
      <c r="AM8" s="757"/>
      <c r="AN8" s="757"/>
      <c r="AO8" s="757"/>
      <c r="AP8" s="757" t="s">
        <v>551</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557</v>
      </c>
      <c r="BT8" s="761"/>
      <c r="BU8" s="761"/>
      <c r="BV8" s="761"/>
      <c r="BW8" s="761"/>
      <c r="BX8" s="761"/>
      <c r="BY8" s="761"/>
      <c r="BZ8" s="761"/>
      <c r="CA8" s="761"/>
      <c r="CB8" s="761"/>
      <c r="CC8" s="761"/>
      <c r="CD8" s="761"/>
      <c r="CE8" s="761"/>
      <c r="CF8" s="761"/>
      <c r="CG8" s="762"/>
      <c r="CH8" s="763">
        <v>0</v>
      </c>
      <c r="CI8" s="764"/>
      <c r="CJ8" s="764"/>
      <c r="CK8" s="764"/>
      <c r="CL8" s="765"/>
      <c r="CM8" s="763">
        <v>101</v>
      </c>
      <c r="CN8" s="764"/>
      <c r="CO8" s="764"/>
      <c r="CP8" s="764"/>
      <c r="CQ8" s="765"/>
      <c r="CR8" s="763">
        <v>25</v>
      </c>
      <c r="CS8" s="764"/>
      <c r="CT8" s="764"/>
      <c r="CU8" s="764"/>
      <c r="CV8" s="765"/>
      <c r="CW8" s="763">
        <v>1</v>
      </c>
      <c r="CX8" s="764"/>
      <c r="CY8" s="764"/>
      <c r="CZ8" s="764"/>
      <c r="DA8" s="765"/>
      <c r="DB8" s="763" t="s">
        <v>551</v>
      </c>
      <c r="DC8" s="764"/>
      <c r="DD8" s="764"/>
      <c r="DE8" s="764"/>
      <c r="DF8" s="765"/>
      <c r="DG8" s="763" t="s">
        <v>551</v>
      </c>
      <c r="DH8" s="764"/>
      <c r="DI8" s="764"/>
      <c r="DJ8" s="764"/>
      <c r="DK8" s="765"/>
      <c r="DL8" s="763" t="s">
        <v>551</v>
      </c>
      <c r="DM8" s="764"/>
      <c r="DN8" s="764"/>
      <c r="DO8" s="764"/>
      <c r="DP8" s="765"/>
      <c r="DQ8" s="763" t="s">
        <v>551</v>
      </c>
      <c r="DR8" s="764"/>
      <c r="DS8" s="764"/>
      <c r="DT8" s="764"/>
      <c r="DU8" s="765"/>
      <c r="DV8" s="760"/>
      <c r="DW8" s="761"/>
      <c r="DX8" s="761"/>
      <c r="DY8" s="761"/>
      <c r="DZ8" s="766"/>
      <c r="EA8" s="217"/>
    </row>
    <row r="9" spans="1:131" s="218" customFormat="1" ht="26.25" customHeight="1">
      <c r="A9" s="221">
        <v>3</v>
      </c>
      <c r="B9" s="767" t="s">
        <v>376</v>
      </c>
      <c r="C9" s="768"/>
      <c r="D9" s="768"/>
      <c r="E9" s="768"/>
      <c r="F9" s="768"/>
      <c r="G9" s="768"/>
      <c r="H9" s="768"/>
      <c r="I9" s="768"/>
      <c r="J9" s="768"/>
      <c r="K9" s="768"/>
      <c r="L9" s="768"/>
      <c r="M9" s="768"/>
      <c r="N9" s="768"/>
      <c r="O9" s="768"/>
      <c r="P9" s="769"/>
      <c r="Q9" s="770">
        <v>29</v>
      </c>
      <c r="R9" s="771"/>
      <c r="S9" s="771"/>
      <c r="T9" s="771"/>
      <c r="U9" s="771"/>
      <c r="V9" s="771">
        <v>16</v>
      </c>
      <c r="W9" s="771"/>
      <c r="X9" s="771"/>
      <c r="Y9" s="771"/>
      <c r="Z9" s="771"/>
      <c r="AA9" s="771">
        <f>+Q9-V9</f>
        <v>13</v>
      </c>
      <c r="AB9" s="771"/>
      <c r="AC9" s="771"/>
      <c r="AD9" s="771"/>
      <c r="AE9" s="772"/>
      <c r="AF9" s="773">
        <v>13</v>
      </c>
      <c r="AG9" s="774"/>
      <c r="AH9" s="774"/>
      <c r="AI9" s="774"/>
      <c r="AJ9" s="775"/>
      <c r="AK9" s="756" t="s">
        <v>551</v>
      </c>
      <c r="AL9" s="757"/>
      <c r="AM9" s="757"/>
      <c r="AN9" s="757"/>
      <c r="AO9" s="757"/>
      <c r="AP9" s="757" t="s">
        <v>551</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558</v>
      </c>
      <c r="BT9" s="761"/>
      <c r="BU9" s="761"/>
      <c r="BV9" s="761"/>
      <c r="BW9" s="761"/>
      <c r="BX9" s="761"/>
      <c r="BY9" s="761"/>
      <c r="BZ9" s="761"/>
      <c r="CA9" s="761"/>
      <c r="CB9" s="761"/>
      <c r="CC9" s="761"/>
      <c r="CD9" s="761"/>
      <c r="CE9" s="761"/>
      <c r="CF9" s="761"/>
      <c r="CG9" s="762"/>
      <c r="CH9" s="763">
        <v>0</v>
      </c>
      <c r="CI9" s="764"/>
      <c r="CJ9" s="764"/>
      <c r="CK9" s="764"/>
      <c r="CL9" s="765"/>
      <c r="CM9" s="763">
        <v>108</v>
      </c>
      <c r="CN9" s="764"/>
      <c r="CO9" s="764"/>
      <c r="CP9" s="764"/>
      <c r="CQ9" s="765"/>
      <c r="CR9" s="763">
        <v>5</v>
      </c>
      <c r="CS9" s="764"/>
      <c r="CT9" s="764"/>
      <c r="CU9" s="764"/>
      <c r="CV9" s="765"/>
      <c r="CW9" s="763" t="s">
        <v>551</v>
      </c>
      <c r="CX9" s="764"/>
      <c r="CY9" s="764"/>
      <c r="CZ9" s="764"/>
      <c r="DA9" s="765"/>
      <c r="DB9" s="763">
        <v>23</v>
      </c>
      <c r="DC9" s="764"/>
      <c r="DD9" s="764"/>
      <c r="DE9" s="764"/>
      <c r="DF9" s="765"/>
      <c r="DG9" s="763" t="s">
        <v>551</v>
      </c>
      <c r="DH9" s="764"/>
      <c r="DI9" s="764"/>
      <c r="DJ9" s="764"/>
      <c r="DK9" s="765"/>
      <c r="DL9" s="763" t="s">
        <v>551</v>
      </c>
      <c r="DM9" s="764"/>
      <c r="DN9" s="764"/>
      <c r="DO9" s="764"/>
      <c r="DP9" s="765"/>
      <c r="DQ9" s="763">
        <v>21</v>
      </c>
      <c r="DR9" s="764"/>
      <c r="DS9" s="764"/>
      <c r="DT9" s="764"/>
      <c r="DU9" s="765"/>
      <c r="DV9" s="760"/>
      <c r="DW9" s="761"/>
      <c r="DX9" s="761"/>
      <c r="DY9" s="761"/>
      <c r="DZ9" s="766"/>
      <c r="EA9" s="217"/>
    </row>
    <row r="10" spans="1:131" s="218" customFormat="1" ht="26.25" customHeight="1">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559</v>
      </c>
      <c r="BT10" s="761"/>
      <c r="BU10" s="761"/>
      <c r="BV10" s="761"/>
      <c r="BW10" s="761"/>
      <c r="BX10" s="761"/>
      <c r="BY10" s="761"/>
      <c r="BZ10" s="761"/>
      <c r="CA10" s="761"/>
      <c r="CB10" s="761"/>
      <c r="CC10" s="761"/>
      <c r="CD10" s="761"/>
      <c r="CE10" s="761"/>
      <c r="CF10" s="761"/>
      <c r="CG10" s="762"/>
      <c r="CH10" s="763">
        <v>2</v>
      </c>
      <c r="CI10" s="764"/>
      <c r="CJ10" s="764"/>
      <c r="CK10" s="764"/>
      <c r="CL10" s="765"/>
      <c r="CM10" s="763">
        <v>192</v>
      </c>
      <c r="CN10" s="764"/>
      <c r="CO10" s="764"/>
      <c r="CP10" s="764"/>
      <c r="CQ10" s="765"/>
      <c r="CR10" s="763">
        <v>250</v>
      </c>
      <c r="CS10" s="764"/>
      <c r="CT10" s="764"/>
      <c r="CU10" s="764"/>
      <c r="CV10" s="765"/>
      <c r="CW10" s="763" t="s">
        <v>551</v>
      </c>
      <c r="CX10" s="764"/>
      <c r="CY10" s="764"/>
      <c r="CZ10" s="764"/>
      <c r="DA10" s="765"/>
      <c r="DB10" s="763" t="s">
        <v>551</v>
      </c>
      <c r="DC10" s="764"/>
      <c r="DD10" s="764"/>
      <c r="DE10" s="764"/>
      <c r="DF10" s="765"/>
      <c r="DG10" s="763" t="s">
        <v>551</v>
      </c>
      <c r="DH10" s="764"/>
      <c r="DI10" s="764"/>
      <c r="DJ10" s="764"/>
      <c r="DK10" s="765"/>
      <c r="DL10" s="763" t="s">
        <v>551</v>
      </c>
      <c r="DM10" s="764"/>
      <c r="DN10" s="764"/>
      <c r="DO10" s="764"/>
      <c r="DP10" s="765"/>
      <c r="DQ10" s="763" t="s">
        <v>551</v>
      </c>
      <c r="DR10" s="764"/>
      <c r="DS10" s="764"/>
      <c r="DT10" s="764"/>
      <c r="DU10" s="765"/>
      <c r="DV10" s="760"/>
      <c r="DW10" s="761"/>
      <c r="DX10" s="761"/>
      <c r="DY10" s="761"/>
      <c r="DZ10" s="766"/>
      <c r="EA10" s="217"/>
    </row>
    <row r="11" spans="1:131" s="218" customFormat="1" ht="26.25" customHeight="1">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560</v>
      </c>
      <c r="BT11" s="761"/>
      <c r="BU11" s="761"/>
      <c r="BV11" s="761"/>
      <c r="BW11" s="761"/>
      <c r="BX11" s="761"/>
      <c r="BY11" s="761"/>
      <c r="BZ11" s="761"/>
      <c r="CA11" s="761"/>
      <c r="CB11" s="761"/>
      <c r="CC11" s="761"/>
      <c r="CD11" s="761"/>
      <c r="CE11" s="761"/>
      <c r="CF11" s="761"/>
      <c r="CG11" s="762"/>
      <c r="CH11" s="763">
        <v>-1</v>
      </c>
      <c r="CI11" s="764"/>
      <c r="CJ11" s="764"/>
      <c r="CK11" s="764"/>
      <c r="CL11" s="765"/>
      <c r="CM11" s="763">
        <v>29</v>
      </c>
      <c r="CN11" s="764"/>
      <c r="CO11" s="764"/>
      <c r="CP11" s="764"/>
      <c r="CQ11" s="765"/>
      <c r="CR11" s="763">
        <v>3</v>
      </c>
      <c r="CS11" s="764"/>
      <c r="CT11" s="764"/>
      <c r="CU11" s="764"/>
      <c r="CV11" s="765"/>
      <c r="CW11" s="763" t="s">
        <v>551</v>
      </c>
      <c r="CX11" s="764"/>
      <c r="CY11" s="764"/>
      <c r="CZ11" s="764"/>
      <c r="DA11" s="765"/>
      <c r="DB11" s="763" t="s">
        <v>551</v>
      </c>
      <c r="DC11" s="764"/>
      <c r="DD11" s="764"/>
      <c r="DE11" s="764"/>
      <c r="DF11" s="765"/>
      <c r="DG11" s="763" t="s">
        <v>551</v>
      </c>
      <c r="DH11" s="764"/>
      <c r="DI11" s="764"/>
      <c r="DJ11" s="764"/>
      <c r="DK11" s="765"/>
      <c r="DL11" s="763" t="s">
        <v>551</v>
      </c>
      <c r="DM11" s="764"/>
      <c r="DN11" s="764"/>
      <c r="DO11" s="764"/>
      <c r="DP11" s="765"/>
      <c r="DQ11" s="763" t="s">
        <v>551</v>
      </c>
      <c r="DR11" s="764"/>
      <c r="DS11" s="764"/>
      <c r="DT11" s="764"/>
      <c r="DU11" s="765"/>
      <c r="DV11" s="760"/>
      <c r="DW11" s="761"/>
      <c r="DX11" s="761"/>
      <c r="DY11" s="761"/>
      <c r="DZ11" s="766"/>
      <c r="EA11" s="217"/>
    </row>
    <row r="12" spans="1:131" s="218" customFormat="1" ht="26.25" customHeight="1">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c r="A23" s="223" t="s">
        <v>378</v>
      </c>
      <c r="B23" s="776" t="s">
        <v>379</v>
      </c>
      <c r="C23" s="777"/>
      <c r="D23" s="777"/>
      <c r="E23" s="777"/>
      <c r="F23" s="777"/>
      <c r="G23" s="777"/>
      <c r="H23" s="777"/>
      <c r="I23" s="777"/>
      <c r="J23" s="777"/>
      <c r="K23" s="777"/>
      <c r="L23" s="777"/>
      <c r="M23" s="777"/>
      <c r="N23" s="777"/>
      <c r="O23" s="777"/>
      <c r="P23" s="778"/>
      <c r="Q23" s="779">
        <v>59714</v>
      </c>
      <c r="R23" s="780"/>
      <c r="S23" s="780"/>
      <c r="T23" s="780"/>
      <c r="U23" s="780"/>
      <c r="V23" s="780">
        <v>56027</v>
      </c>
      <c r="W23" s="780"/>
      <c r="X23" s="780"/>
      <c r="Y23" s="780"/>
      <c r="Z23" s="780"/>
      <c r="AA23" s="780">
        <f>+Q23-V23</f>
        <v>3687</v>
      </c>
      <c r="AB23" s="780"/>
      <c r="AC23" s="780"/>
      <c r="AD23" s="780"/>
      <c r="AE23" s="781"/>
      <c r="AF23" s="782">
        <v>3561</v>
      </c>
      <c r="AG23" s="780"/>
      <c r="AH23" s="780"/>
      <c r="AI23" s="780"/>
      <c r="AJ23" s="783"/>
      <c r="AK23" s="784"/>
      <c r="AL23" s="785"/>
      <c r="AM23" s="785"/>
      <c r="AN23" s="785"/>
      <c r="AO23" s="785"/>
      <c r="AP23" s="780">
        <v>58368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c r="A28" s="225">
        <v>1</v>
      </c>
      <c r="B28" s="736" t="s">
        <v>390</v>
      </c>
      <c r="C28" s="737"/>
      <c r="D28" s="737"/>
      <c r="E28" s="737"/>
      <c r="F28" s="737"/>
      <c r="G28" s="737"/>
      <c r="H28" s="737"/>
      <c r="I28" s="737"/>
      <c r="J28" s="737"/>
      <c r="K28" s="737"/>
      <c r="L28" s="737"/>
      <c r="M28" s="737"/>
      <c r="N28" s="737"/>
      <c r="O28" s="737"/>
      <c r="P28" s="738"/>
      <c r="Q28" s="809">
        <v>11563</v>
      </c>
      <c r="R28" s="810"/>
      <c r="S28" s="810"/>
      <c r="T28" s="810"/>
      <c r="U28" s="810"/>
      <c r="V28" s="810">
        <v>11554</v>
      </c>
      <c r="W28" s="810"/>
      <c r="X28" s="810"/>
      <c r="Y28" s="810"/>
      <c r="Z28" s="810"/>
      <c r="AA28" s="810">
        <f t="shared" ref="AA28:AA33" si="0">+Q28-V28</f>
        <v>9</v>
      </c>
      <c r="AB28" s="810"/>
      <c r="AC28" s="810"/>
      <c r="AD28" s="810"/>
      <c r="AE28" s="811"/>
      <c r="AF28" s="812">
        <v>9</v>
      </c>
      <c r="AG28" s="810"/>
      <c r="AH28" s="810"/>
      <c r="AI28" s="810"/>
      <c r="AJ28" s="813"/>
      <c r="AK28" s="814">
        <v>1206</v>
      </c>
      <c r="AL28" s="815"/>
      <c r="AM28" s="815"/>
      <c r="AN28" s="815"/>
      <c r="AO28" s="815"/>
      <c r="AP28" s="815" t="s">
        <v>551</v>
      </c>
      <c r="AQ28" s="815"/>
      <c r="AR28" s="815"/>
      <c r="AS28" s="815"/>
      <c r="AT28" s="815"/>
      <c r="AU28" s="815" t="s">
        <v>551</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c r="A29" s="225">
        <v>2</v>
      </c>
      <c r="B29" s="767" t="s">
        <v>391</v>
      </c>
      <c r="C29" s="768"/>
      <c r="D29" s="768"/>
      <c r="E29" s="768"/>
      <c r="F29" s="768"/>
      <c r="G29" s="768"/>
      <c r="H29" s="768"/>
      <c r="I29" s="768"/>
      <c r="J29" s="768"/>
      <c r="K29" s="768"/>
      <c r="L29" s="768"/>
      <c r="M29" s="768"/>
      <c r="N29" s="768"/>
      <c r="O29" s="768"/>
      <c r="P29" s="769"/>
      <c r="Q29" s="770">
        <v>12009</v>
      </c>
      <c r="R29" s="771"/>
      <c r="S29" s="771"/>
      <c r="T29" s="771"/>
      <c r="U29" s="771"/>
      <c r="V29" s="771">
        <v>11953</v>
      </c>
      <c r="W29" s="771"/>
      <c r="X29" s="771"/>
      <c r="Y29" s="771"/>
      <c r="Z29" s="771"/>
      <c r="AA29" s="771">
        <f t="shared" si="0"/>
        <v>56</v>
      </c>
      <c r="AB29" s="771"/>
      <c r="AC29" s="771"/>
      <c r="AD29" s="771"/>
      <c r="AE29" s="772"/>
      <c r="AF29" s="773">
        <v>56</v>
      </c>
      <c r="AG29" s="774"/>
      <c r="AH29" s="774"/>
      <c r="AI29" s="774"/>
      <c r="AJ29" s="775"/>
      <c r="AK29" s="821">
        <v>1804</v>
      </c>
      <c r="AL29" s="817"/>
      <c r="AM29" s="817"/>
      <c r="AN29" s="817"/>
      <c r="AO29" s="817"/>
      <c r="AP29" s="817" t="s">
        <v>551</v>
      </c>
      <c r="AQ29" s="817"/>
      <c r="AR29" s="817"/>
      <c r="AS29" s="817"/>
      <c r="AT29" s="817"/>
      <c r="AU29" s="817" t="s">
        <v>551</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c r="A30" s="225">
        <v>3</v>
      </c>
      <c r="B30" s="767" t="s">
        <v>392</v>
      </c>
      <c r="C30" s="768"/>
      <c r="D30" s="768"/>
      <c r="E30" s="768"/>
      <c r="F30" s="768"/>
      <c r="G30" s="768"/>
      <c r="H30" s="768"/>
      <c r="I30" s="768"/>
      <c r="J30" s="768"/>
      <c r="K30" s="768"/>
      <c r="L30" s="768"/>
      <c r="M30" s="768"/>
      <c r="N30" s="768"/>
      <c r="O30" s="768"/>
      <c r="P30" s="769"/>
      <c r="Q30" s="770">
        <v>1889</v>
      </c>
      <c r="R30" s="771"/>
      <c r="S30" s="771"/>
      <c r="T30" s="771"/>
      <c r="U30" s="771"/>
      <c r="V30" s="771">
        <v>1843</v>
      </c>
      <c r="W30" s="771"/>
      <c r="X30" s="771"/>
      <c r="Y30" s="771"/>
      <c r="Z30" s="771"/>
      <c r="AA30" s="771">
        <f t="shared" si="0"/>
        <v>46</v>
      </c>
      <c r="AB30" s="771"/>
      <c r="AC30" s="771"/>
      <c r="AD30" s="771"/>
      <c r="AE30" s="772"/>
      <c r="AF30" s="773">
        <v>46</v>
      </c>
      <c r="AG30" s="774"/>
      <c r="AH30" s="774"/>
      <c r="AI30" s="774"/>
      <c r="AJ30" s="775"/>
      <c r="AK30" s="821">
        <v>572</v>
      </c>
      <c r="AL30" s="817"/>
      <c r="AM30" s="817"/>
      <c r="AN30" s="817"/>
      <c r="AO30" s="817"/>
      <c r="AP30" s="817" t="s">
        <v>551</v>
      </c>
      <c r="AQ30" s="817"/>
      <c r="AR30" s="817"/>
      <c r="AS30" s="817"/>
      <c r="AT30" s="817"/>
      <c r="AU30" s="817" t="s">
        <v>551</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c r="A31" s="225">
        <v>4</v>
      </c>
      <c r="B31" s="767" t="s">
        <v>393</v>
      </c>
      <c r="C31" s="768"/>
      <c r="D31" s="768"/>
      <c r="E31" s="768"/>
      <c r="F31" s="768"/>
      <c r="G31" s="768"/>
      <c r="H31" s="768"/>
      <c r="I31" s="768"/>
      <c r="J31" s="768"/>
      <c r="K31" s="768"/>
      <c r="L31" s="768"/>
      <c r="M31" s="768"/>
      <c r="N31" s="768"/>
      <c r="O31" s="768"/>
      <c r="P31" s="769"/>
      <c r="Q31" s="770">
        <v>982</v>
      </c>
      <c r="R31" s="771"/>
      <c r="S31" s="771"/>
      <c r="T31" s="771"/>
      <c r="U31" s="771"/>
      <c r="V31" s="771">
        <v>906</v>
      </c>
      <c r="W31" s="771"/>
      <c r="X31" s="771"/>
      <c r="Y31" s="771"/>
      <c r="Z31" s="771"/>
      <c r="AA31" s="771">
        <f t="shared" si="0"/>
        <v>76</v>
      </c>
      <c r="AB31" s="771"/>
      <c r="AC31" s="771"/>
      <c r="AD31" s="771"/>
      <c r="AE31" s="772"/>
      <c r="AF31" s="773">
        <v>1246</v>
      </c>
      <c r="AG31" s="774"/>
      <c r="AH31" s="774"/>
      <c r="AI31" s="774"/>
      <c r="AJ31" s="775"/>
      <c r="AK31" s="821">
        <v>70</v>
      </c>
      <c r="AL31" s="817"/>
      <c r="AM31" s="817"/>
      <c r="AN31" s="817"/>
      <c r="AO31" s="817"/>
      <c r="AP31" s="817">
        <v>4678</v>
      </c>
      <c r="AQ31" s="817"/>
      <c r="AR31" s="817"/>
      <c r="AS31" s="817"/>
      <c r="AT31" s="817"/>
      <c r="AU31" s="817">
        <v>632</v>
      </c>
      <c r="AV31" s="817"/>
      <c r="AW31" s="817"/>
      <c r="AX31" s="817"/>
      <c r="AY31" s="817"/>
      <c r="AZ31" s="818"/>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c r="A32" s="225">
        <v>5</v>
      </c>
      <c r="B32" s="767" t="s">
        <v>395</v>
      </c>
      <c r="C32" s="768"/>
      <c r="D32" s="768"/>
      <c r="E32" s="768"/>
      <c r="F32" s="768"/>
      <c r="G32" s="768"/>
      <c r="H32" s="768"/>
      <c r="I32" s="768"/>
      <c r="J32" s="768"/>
      <c r="K32" s="768"/>
      <c r="L32" s="768"/>
      <c r="M32" s="768"/>
      <c r="N32" s="768"/>
      <c r="O32" s="768"/>
      <c r="P32" s="769"/>
      <c r="Q32" s="770">
        <v>145</v>
      </c>
      <c r="R32" s="771"/>
      <c r="S32" s="771"/>
      <c r="T32" s="771"/>
      <c r="U32" s="771"/>
      <c r="V32" s="771">
        <v>164</v>
      </c>
      <c r="W32" s="771"/>
      <c r="X32" s="771"/>
      <c r="Y32" s="771"/>
      <c r="Z32" s="771"/>
      <c r="AA32" s="771">
        <f t="shared" si="0"/>
        <v>-19</v>
      </c>
      <c r="AB32" s="771"/>
      <c r="AC32" s="771"/>
      <c r="AD32" s="771"/>
      <c r="AE32" s="772"/>
      <c r="AF32" s="773">
        <v>9</v>
      </c>
      <c r="AG32" s="774"/>
      <c r="AH32" s="774"/>
      <c r="AI32" s="774"/>
      <c r="AJ32" s="775"/>
      <c r="AK32" s="821">
        <v>271</v>
      </c>
      <c r="AL32" s="817"/>
      <c r="AM32" s="817"/>
      <c r="AN32" s="817"/>
      <c r="AO32" s="817"/>
      <c r="AP32" s="817">
        <v>401</v>
      </c>
      <c r="AQ32" s="817"/>
      <c r="AR32" s="817"/>
      <c r="AS32" s="817"/>
      <c r="AT32" s="817"/>
      <c r="AU32" s="817">
        <v>396</v>
      </c>
      <c r="AV32" s="817"/>
      <c r="AW32" s="817"/>
      <c r="AX32" s="817"/>
      <c r="AY32" s="817"/>
      <c r="AZ32" s="818"/>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c r="A33" s="225">
        <v>6</v>
      </c>
      <c r="B33" s="767" t="s">
        <v>396</v>
      </c>
      <c r="C33" s="768"/>
      <c r="D33" s="768"/>
      <c r="E33" s="768"/>
      <c r="F33" s="768"/>
      <c r="G33" s="768"/>
      <c r="H33" s="768"/>
      <c r="I33" s="768"/>
      <c r="J33" s="768"/>
      <c r="K33" s="768"/>
      <c r="L33" s="768"/>
      <c r="M33" s="768"/>
      <c r="N33" s="768"/>
      <c r="O33" s="768"/>
      <c r="P33" s="769"/>
      <c r="Q33" s="770">
        <v>2445</v>
      </c>
      <c r="R33" s="771"/>
      <c r="S33" s="771"/>
      <c r="T33" s="771"/>
      <c r="U33" s="771"/>
      <c r="V33" s="771">
        <v>2470</v>
      </c>
      <c r="W33" s="771"/>
      <c r="X33" s="771"/>
      <c r="Y33" s="771"/>
      <c r="Z33" s="771"/>
      <c r="AA33" s="771">
        <f t="shared" si="0"/>
        <v>-25</v>
      </c>
      <c r="AB33" s="771"/>
      <c r="AC33" s="771"/>
      <c r="AD33" s="771"/>
      <c r="AE33" s="772"/>
      <c r="AF33" s="773">
        <v>259</v>
      </c>
      <c r="AG33" s="774"/>
      <c r="AH33" s="774"/>
      <c r="AI33" s="774"/>
      <c r="AJ33" s="775"/>
      <c r="AK33" s="821">
        <v>1488</v>
      </c>
      <c r="AL33" s="817"/>
      <c r="AM33" s="817"/>
      <c r="AN33" s="817"/>
      <c r="AO33" s="817"/>
      <c r="AP33" s="817">
        <v>16745</v>
      </c>
      <c r="AQ33" s="817"/>
      <c r="AR33" s="817"/>
      <c r="AS33" s="817"/>
      <c r="AT33" s="817"/>
      <c r="AU33" s="817">
        <v>12459</v>
      </c>
      <c r="AV33" s="817"/>
      <c r="AW33" s="817"/>
      <c r="AX33" s="817"/>
      <c r="AY33" s="817"/>
      <c r="AZ33" s="818"/>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c r="A34" s="225">
        <v>7</v>
      </c>
      <c r="B34" s="767" t="s">
        <v>397</v>
      </c>
      <c r="C34" s="768"/>
      <c r="D34" s="768"/>
      <c r="E34" s="768"/>
      <c r="F34" s="768"/>
      <c r="G34" s="768"/>
      <c r="H34" s="768"/>
      <c r="I34" s="768"/>
      <c r="J34" s="768"/>
      <c r="K34" s="768"/>
      <c r="L34" s="768"/>
      <c r="M34" s="768"/>
      <c r="N34" s="768"/>
      <c r="O34" s="768"/>
      <c r="P34" s="769"/>
      <c r="Q34" s="770">
        <v>15</v>
      </c>
      <c r="R34" s="771"/>
      <c r="S34" s="771"/>
      <c r="T34" s="771"/>
      <c r="U34" s="771"/>
      <c r="V34" s="771">
        <v>15</v>
      </c>
      <c r="W34" s="771"/>
      <c r="X34" s="771"/>
      <c r="Y34" s="771"/>
      <c r="Z34" s="771"/>
      <c r="AA34" s="771" t="s">
        <v>551</v>
      </c>
      <c r="AB34" s="771"/>
      <c r="AC34" s="771"/>
      <c r="AD34" s="771"/>
      <c r="AE34" s="772"/>
      <c r="AF34" s="773" t="s">
        <v>122</v>
      </c>
      <c r="AG34" s="774"/>
      <c r="AH34" s="774"/>
      <c r="AI34" s="774"/>
      <c r="AJ34" s="775"/>
      <c r="AK34" s="821">
        <v>15</v>
      </c>
      <c r="AL34" s="817"/>
      <c r="AM34" s="817"/>
      <c r="AN34" s="817"/>
      <c r="AO34" s="817"/>
      <c r="AP34" s="817" t="s">
        <v>551</v>
      </c>
      <c r="AQ34" s="817"/>
      <c r="AR34" s="817"/>
      <c r="AS34" s="817"/>
      <c r="AT34" s="817"/>
      <c r="AU34" s="817" t="s">
        <v>551</v>
      </c>
      <c r="AV34" s="817"/>
      <c r="AW34" s="817"/>
      <c r="AX34" s="817"/>
      <c r="AY34" s="817"/>
      <c r="AZ34" s="818"/>
      <c r="BA34" s="818"/>
      <c r="BB34" s="818"/>
      <c r="BC34" s="818"/>
      <c r="BD34" s="818"/>
      <c r="BE34" s="819" t="s">
        <v>398</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c r="A35" s="225">
        <v>8</v>
      </c>
      <c r="B35" s="767" t="s">
        <v>399</v>
      </c>
      <c r="C35" s="768"/>
      <c r="D35" s="768"/>
      <c r="E35" s="768"/>
      <c r="F35" s="768"/>
      <c r="G35" s="768"/>
      <c r="H35" s="768"/>
      <c r="I35" s="768"/>
      <c r="J35" s="768"/>
      <c r="K35" s="768"/>
      <c r="L35" s="768"/>
      <c r="M35" s="768"/>
      <c r="N35" s="768"/>
      <c r="O35" s="768"/>
      <c r="P35" s="769"/>
      <c r="Q35" s="770">
        <v>84</v>
      </c>
      <c r="R35" s="771"/>
      <c r="S35" s="771"/>
      <c r="T35" s="771"/>
      <c r="U35" s="771"/>
      <c r="V35" s="771">
        <v>84</v>
      </c>
      <c r="W35" s="771"/>
      <c r="X35" s="771"/>
      <c r="Y35" s="771"/>
      <c r="Z35" s="771"/>
      <c r="AA35" s="771" t="s">
        <v>551</v>
      </c>
      <c r="AB35" s="771"/>
      <c r="AC35" s="771"/>
      <c r="AD35" s="771"/>
      <c r="AE35" s="772"/>
      <c r="AF35" s="773" t="s">
        <v>122</v>
      </c>
      <c r="AG35" s="774"/>
      <c r="AH35" s="774"/>
      <c r="AI35" s="774"/>
      <c r="AJ35" s="775"/>
      <c r="AK35" s="821">
        <v>83</v>
      </c>
      <c r="AL35" s="817"/>
      <c r="AM35" s="817"/>
      <c r="AN35" s="817"/>
      <c r="AO35" s="817"/>
      <c r="AP35" s="817">
        <v>77</v>
      </c>
      <c r="AQ35" s="817"/>
      <c r="AR35" s="817"/>
      <c r="AS35" s="817"/>
      <c r="AT35" s="817"/>
      <c r="AU35" s="817">
        <v>76</v>
      </c>
      <c r="AV35" s="817"/>
      <c r="AW35" s="817"/>
      <c r="AX35" s="817"/>
      <c r="AY35" s="817"/>
      <c r="AZ35" s="818"/>
      <c r="BA35" s="818"/>
      <c r="BB35" s="818"/>
      <c r="BC35" s="818"/>
      <c r="BD35" s="818"/>
      <c r="BE35" s="819" t="s">
        <v>398</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400</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c r="A63" s="223" t="s">
        <v>378</v>
      </c>
      <c r="B63" s="776" t="s">
        <v>401</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1626</v>
      </c>
      <c r="AG63" s="831"/>
      <c r="AH63" s="831"/>
      <c r="AI63" s="831"/>
      <c r="AJ63" s="832"/>
      <c r="AK63" s="833"/>
      <c r="AL63" s="828"/>
      <c r="AM63" s="828"/>
      <c r="AN63" s="828"/>
      <c r="AO63" s="828"/>
      <c r="AP63" s="831">
        <v>21901</v>
      </c>
      <c r="AQ63" s="831"/>
      <c r="AR63" s="831"/>
      <c r="AS63" s="831"/>
      <c r="AT63" s="831"/>
      <c r="AU63" s="831">
        <v>13562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c r="A65" s="214" t="s">
        <v>402</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c r="A66" s="714" t="s">
        <v>403</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404</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c r="A68" s="219">
        <v>1</v>
      </c>
      <c r="B68" s="856" t="s">
        <v>553</v>
      </c>
      <c r="C68" s="857"/>
      <c r="D68" s="857"/>
      <c r="E68" s="857"/>
      <c r="F68" s="857"/>
      <c r="G68" s="857"/>
      <c r="H68" s="857"/>
      <c r="I68" s="857"/>
      <c r="J68" s="857"/>
      <c r="K68" s="857"/>
      <c r="L68" s="857"/>
      <c r="M68" s="857"/>
      <c r="N68" s="857"/>
      <c r="O68" s="857"/>
      <c r="P68" s="858"/>
      <c r="Q68" s="859">
        <v>547</v>
      </c>
      <c r="R68" s="853"/>
      <c r="S68" s="853"/>
      <c r="T68" s="853"/>
      <c r="U68" s="853"/>
      <c r="V68" s="853">
        <v>545</v>
      </c>
      <c r="W68" s="853"/>
      <c r="X68" s="853"/>
      <c r="Y68" s="853"/>
      <c r="Z68" s="853"/>
      <c r="AA68" s="853">
        <v>2</v>
      </c>
      <c r="AB68" s="853"/>
      <c r="AC68" s="853"/>
      <c r="AD68" s="853"/>
      <c r="AE68" s="853"/>
      <c r="AF68" s="853">
        <v>2</v>
      </c>
      <c r="AG68" s="853"/>
      <c r="AH68" s="853"/>
      <c r="AI68" s="853"/>
      <c r="AJ68" s="853"/>
      <c r="AK68" s="853" t="s">
        <v>551</v>
      </c>
      <c r="AL68" s="853"/>
      <c r="AM68" s="853"/>
      <c r="AN68" s="853"/>
      <c r="AO68" s="853"/>
      <c r="AP68" s="853" t="s">
        <v>551</v>
      </c>
      <c r="AQ68" s="853"/>
      <c r="AR68" s="853"/>
      <c r="AS68" s="853"/>
      <c r="AT68" s="853"/>
      <c r="AU68" s="853" t="s">
        <v>551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c r="A69" s="221">
        <v>2</v>
      </c>
      <c r="B69" s="860" t="s">
        <v>552</v>
      </c>
      <c r="C69" s="861"/>
      <c r="D69" s="861"/>
      <c r="E69" s="861"/>
      <c r="F69" s="861"/>
      <c r="G69" s="861"/>
      <c r="H69" s="861"/>
      <c r="I69" s="861"/>
      <c r="J69" s="861"/>
      <c r="K69" s="861"/>
      <c r="L69" s="861"/>
      <c r="M69" s="861"/>
      <c r="N69" s="861"/>
      <c r="O69" s="861"/>
      <c r="P69" s="862"/>
      <c r="Q69" s="863">
        <v>146</v>
      </c>
      <c r="R69" s="817"/>
      <c r="S69" s="817"/>
      <c r="T69" s="817"/>
      <c r="U69" s="817"/>
      <c r="V69" s="817">
        <v>105</v>
      </c>
      <c r="W69" s="817"/>
      <c r="X69" s="817"/>
      <c r="Y69" s="817"/>
      <c r="Z69" s="817"/>
      <c r="AA69" s="817">
        <v>41</v>
      </c>
      <c r="AB69" s="817"/>
      <c r="AC69" s="817"/>
      <c r="AD69" s="817"/>
      <c r="AE69" s="817"/>
      <c r="AF69" s="817">
        <v>41</v>
      </c>
      <c r="AG69" s="817"/>
      <c r="AH69" s="817"/>
      <c r="AI69" s="817"/>
      <c r="AJ69" s="817"/>
      <c r="AK69" s="817" t="s">
        <v>551</v>
      </c>
      <c r="AL69" s="817"/>
      <c r="AM69" s="817"/>
      <c r="AN69" s="817"/>
      <c r="AO69" s="817"/>
      <c r="AP69" s="817" t="s">
        <v>551</v>
      </c>
      <c r="AQ69" s="817"/>
      <c r="AR69" s="817"/>
      <c r="AS69" s="817"/>
      <c r="AT69" s="817"/>
      <c r="AU69" s="817" t="s">
        <v>551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c r="A70" s="221">
        <v>3</v>
      </c>
      <c r="B70" s="860" t="s">
        <v>554</v>
      </c>
      <c r="C70" s="861"/>
      <c r="D70" s="861"/>
      <c r="E70" s="861"/>
      <c r="F70" s="861"/>
      <c r="G70" s="861"/>
      <c r="H70" s="861"/>
      <c r="I70" s="861"/>
      <c r="J70" s="861"/>
      <c r="K70" s="861"/>
      <c r="L70" s="861"/>
      <c r="M70" s="861"/>
      <c r="N70" s="861"/>
      <c r="O70" s="861"/>
      <c r="P70" s="862"/>
      <c r="Q70" s="863">
        <v>75</v>
      </c>
      <c r="R70" s="817"/>
      <c r="S70" s="817"/>
      <c r="T70" s="817"/>
      <c r="U70" s="817"/>
      <c r="V70" s="817">
        <v>59</v>
      </c>
      <c r="W70" s="817"/>
      <c r="X70" s="817"/>
      <c r="Y70" s="817"/>
      <c r="Z70" s="817"/>
      <c r="AA70" s="817">
        <v>15</v>
      </c>
      <c r="AB70" s="817"/>
      <c r="AC70" s="817"/>
      <c r="AD70" s="817"/>
      <c r="AE70" s="817"/>
      <c r="AF70" s="817">
        <v>15</v>
      </c>
      <c r="AG70" s="817"/>
      <c r="AH70" s="817"/>
      <c r="AI70" s="817"/>
      <c r="AJ70" s="817"/>
      <c r="AK70" s="817" t="s">
        <v>551</v>
      </c>
      <c r="AL70" s="817"/>
      <c r="AM70" s="817"/>
      <c r="AN70" s="817"/>
      <c r="AO70" s="817"/>
      <c r="AP70" s="817" t="s">
        <v>551</v>
      </c>
      <c r="AQ70" s="817"/>
      <c r="AR70" s="817"/>
      <c r="AS70" s="817"/>
      <c r="AT70" s="817"/>
      <c r="AU70" s="817" t="s">
        <v>551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c r="A71" s="221">
        <v>4</v>
      </c>
      <c r="B71" s="860" t="s">
        <v>555</v>
      </c>
      <c r="C71" s="861"/>
      <c r="D71" s="861"/>
      <c r="E71" s="861"/>
      <c r="F71" s="861"/>
      <c r="G71" s="861"/>
      <c r="H71" s="861"/>
      <c r="I71" s="861"/>
      <c r="J71" s="861"/>
      <c r="K71" s="861"/>
      <c r="L71" s="861"/>
      <c r="M71" s="861"/>
      <c r="N71" s="861"/>
      <c r="O71" s="861"/>
      <c r="P71" s="862"/>
      <c r="Q71" s="863">
        <v>234605</v>
      </c>
      <c r="R71" s="817"/>
      <c r="S71" s="817"/>
      <c r="T71" s="817"/>
      <c r="U71" s="817"/>
      <c r="V71" s="817">
        <v>227058</v>
      </c>
      <c r="W71" s="817"/>
      <c r="X71" s="817"/>
      <c r="Y71" s="817"/>
      <c r="Z71" s="817"/>
      <c r="AA71" s="817">
        <v>7546</v>
      </c>
      <c r="AB71" s="817"/>
      <c r="AC71" s="817"/>
      <c r="AD71" s="817"/>
      <c r="AE71" s="817"/>
      <c r="AF71" s="817">
        <v>7546</v>
      </c>
      <c r="AG71" s="817"/>
      <c r="AH71" s="817"/>
      <c r="AI71" s="817"/>
      <c r="AJ71" s="817"/>
      <c r="AK71" s="817" t="s">
        <v>551</v>
      </c>
      <c r="AL71" s="817"/>
      <c r="AM71" s="817"/>
      <c r="AN71" s="817"/>
      <c r="AO71" s="817"/>
      <c r="AP71" s="817" t="s">
        <v>551</v>
      </c>
      <c r="AQ71" s="817"/>
      <c r="AR71" s="817"/>
      <c r="AS71" s="817"/>
      <c r="AT71" s="817"/>
      <c r="AU71" s="817" t="s">
        <v>551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c r="A88" s="223" t="s">
        <v>378</v>
      </c>
      <c r="B88" s="776" t="s">
        <v>405</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7604</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406</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293</v>
      </c>
      <c r="CS102" s="839"/>
      <c r="CT102" s="839"/>
      <c r="CU102" s="839"/>
      <c r="CV102" s="878"/>
      <c r="CW102" s="877">
        <v>1</v>
      </c>
      <c r="CX102" s="839"/>
      <c r="CY102" s="839"/>
      <c r="CZ102" s="839"/>
      <c r="DA102" s="878"/>
      <c r="DB102" s="877">
        <v>23</v>
      </c>
      <c r="DC102" s="839"/>
      <c r="DD102" s="839"/>
      <c r="DE102" s="839"/>
      <c r="DF102" s="878"/>
      <c r="DG102" s="877" t="s">
        <v>551</v>
      </c>
      <c r="DH102" s="839"/>
      <c r="DI102" s="839"/>
      <c r="DJ102" s="839"/>
      <c r="DK102" s="878"/>
      <c r="DL102" s="877" t="s">
        <v>551</v>
      </c>
      <c r="DM102" s="839"/>
      <c r="DN102" s="839"/>
      <c r="DO102" s="839"/>
      <c r="DP102" s="878"/>
      <c r="DQ102" s="877">
        <v>21</v>
      </c>
      <c r="DR102" s="839"/>
      <c r="DS102" s="839"/>
      <c r="DT102" s="839"/>
      <c r="DU102" s="878"/>
      <c r="DV102" s="776"/>
      <c r="DW102" s="777"/>
      <c r="DX102" s="777"/>
      <c r="DY102" s="777"/>
      <c r="DZ102" s="901"/>
      <c r="EA102" s="212"/>
    </row>
    <row r="103" spans="1:131" ht="26.25" customHeight="1">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407</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408</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16" t="s">
        <v>409</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410</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04" t="s">
        <v>411</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412</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c r="A109" s="899" t="s">
        <v>413</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414</v>
      </c>
      <c r="AB109" s="880"/>
      <c r="AC109" s="880"/>
      <c r="AD109" s="880"/>
      <c r="AE109" s="881"/>
      <c r="AF109" s="879" t="s">
        <v>415</v>
      </c>
      <c r="AG109" s="880"/>
      <c r="AH109" s="880"/>
      <c r="AI109" s="880"/>
      <c r="AJ109" s="881"/>
      <c r="AK109" s="879" t="s">
        <v>294</v>
      </c>
      <c r="AL109" s="880"/>
      <c r="AM109" s="880"/>
      <c r="AN109" s="880"/>
      <c r="AO109" s="881"/>
      <c r="AP109" s="879" t="s">
        <v>416</v>
      </c>
      <c r="AQ109" s="880"/>
      <c r="AR109" s="880"/>
      <c r="AS109" s="880"/>
      <c r="AT109" s="882"/>
      <c r="AU109" s="899" t="s">
        <v>413</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414</v>
      </c>
      <c r="BR109" s="880"/>
      <c r="BS109" s="880"/>
      <c r="BT109" s="880"/>
      <c r="BU109" s="881"/>
      <c r="BV109" s="879" t="s">
        <v>415</v>
      </c>
      <c r="BW109" s="880"/>
      <c r="BX109" s="880"/>
      <c r="BY109" s="880"/>
      <c r="BZ109" s="881"/>
      <c r="CA109" s="879" t="s">
        <v>294</v>
      </c>
      <c r="CB109" s="880"/>
      <c r="CC109" s="880"/>
      <c r="CD109" s="880"/>
      <c r="CE109" s="881"/>
      <c r="CF109" s="900" t="s">
        <v>416</v>
      </c>
      <c r="CG109" s="900"/>
      <c r="CH109" s="900"/>
      <c r="CI109" s="900"/>
      <c r="CJ109" s="900"/>
      <c r="CK109" s="879" t="s">
        <v>417</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414</v>
      </c>
      <c r="DH109" s="880"/>
      <c r="DI109" s="880"/>
      <c r="DJ109" s="880"/>
      <c r="DK109" s="881"/>
      <c r="DL109" s="879" t="s">
        <v>415</v>
      </c>
      <c r="DM109" s="880"/>
      <c r="DN109" s="880"/>
      <c r="DO109" s="880"/>
      <c r="DP109" s="881"/>
      <c r="DQ109" s="879" t="s">
        <v>294</v>
      </c>
      <c r="DR109" s="880"/>
      <c r="DS109" s="880"/>
      <c r="DT109" s="880"/>
      <c r="DU109" s="881"/>
      <c r="DV109" s="879" t="s">
        <v>416</v>
      </c>
      <c r="DW109" s="880"/>
      <c r="DX109" s="880"/>
      <c r="DY109" s="880"/>
      <c r="DZ109" s="882"/>
    </row>
    <row r="110" spans="1:131" s="212" customFormat="1" ht="26.25" customHeight="1">
      <c r="A110" s="883" t="s">
        <v>418</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5206249</v>
      </c>
      <c r="AB110" s="887"/>
      <c r="AC110" s="887"/>
      <c r="AD110" s="887"/>
      <c r="AE110" s="888"/>
      <c r="AF110" s="889">
        <v>5237586</v>
      </c>
      <c r="AG110" s="887"/>
      <c r="AH110" s="887"/>
      <c r="AI110" s="887"/>
      <c r="AJ110" s="888"/>
      <c r="AK110" s="889">
        <v>5195028</v>
      </c>
      <c r="AL110" s="887"/>
      <c r="AM110" s="887"/>
      <c r="AN110" s="887"/>
      <c r="AO110" s="888"/>
      <c r="AP110" s="890">
        <v>20.3</v>
      </c>
      <c r="AQ110" s="891"/>
      <c r="AR110" s="891"/>
      <c r="AS110" s="891"/>
      <c r="AT110" s="892"/>
      <c r="AU110" s="893" t="s">
        <v>69</v>
      </c>
      <c r="AV110" s="894"/>
      <c r="AW110" s="894"/>
      <c r="AX110" s="894"/>
      <c r="AY110" s="894"/>
      <c r="AZ110" s="916" t="s">
        <v>419</v>
      </c>
      <c r="BA110" s="884"/>
      <c r="BB110" s="884"/>
      <c r="BC110" s="884"/>
      <c r="BD110" s="884"/>
      <c r="BE110" s="884"/>
      <c r="BF110" s="884"/>
      <c r="BG110" s="884"/>
      <c r="BH110" s="884"/>
      <c r="BI110" s="884"/>
      <c r="BJ110" s="884"/>
      <c r="BK110" s="884"/>
      <c r="BL110" s="884"/>
      <c r="BM110" s="884"/>
      <c r="BN110" s="884"/>
      <c r="BO110" s="884"/>
      <c r="BP110" s="885"/>
      <c r="BQ110" s="917">
        <v>60566035</v>
      </c>
      <c r="BR110" s="918"/>
      <c r="BS110" s="918"/>
      <c r="BT110" s="918"/>
      <c r="BU110" s="918"/>
      <c r="BV110" s="918">
        <v>58038735</v>
      </c>
      <c r="BW110" s="918"/>
      <c r="BX110" s="918"/>
      <c r="BY110" s="918"/>
      <c r="BZ110" s="918"/>
      <c r="CA110" s="918">
        <v>58367801</v>
      </c>
      <c r="CB110" s="918"/>
      <c r="CC110" s="918"/>
      <c r="CD110" s="918"/>
      <c r="CE110" s="918"/>
      <c r="CF110" s="931">
        <v>227.8</v>
      </c>
      <c r="CG110" s="932"/>
      <c r="CH110" s="932"/>
      <c r="CI110" s="932"/>
      <c r="CJ110" s="932"/>
      <c r="CK110" s="933" t="s">
        <v>420</v>
      </c>
      <c r="CL110" s="934"/>
      <c r="CM110" s="916" t="s">
        <v>421</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v>2727406</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c r="A111" s="921" t="s">
        <v>422</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423</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v>2727406</v>
      </c>
      <c r="BW111" s="913"/>
      <c r="BX111" s="913"/>
      <c r="BY111" s="913"/>
      <c r="BZ111" s="913"/>
      <c r="CA111" s="913" t="s">
        <v>122</v>
      </c>
      <c r="CB111" s="913"/>
      <c r="CC111" s="913"/>
      <c r="CD111" s="913"/>
      <c r="CE111" s="913"/>
      <c r="CF111" s="907" t="s">
        <v>122</v>
      </c>
      <c r="CG111" s="908"/>
      <c r="CH111" s="908"/>
      <c r="CI111" s="908"/>
      <c r="CJ111" s="908"/>
      <c r="CK111" s="935"/>
      <c r="CL111" s="936"/>
      <c r="CM111" s="909" t="s">
        <v>424</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c r="A112" s="939" t="s">
        <v>425</v>
      </c>
      <c r="B112" s="940"/>
      <c r="C112" s="910" t="s">
        <v>426</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427</v>
      </c>
      <c r="BA112" s="910"/>
      <c r="BB112" s="910"/>
      <c r="BC112" s="910"/>
      <c r="BD112" s="910"/>
      <c r="BE112" s="910"/>
      <c r="BF112" s="910"/>
      <c r="BG112" s="910"/>
      <c r="BH112" s="910"/>
      <c r="BI112" s="910"/>
      <c r="BJ112" s="910"/>
      <c r="BK112" s="910"/>
      <c r="BL112" s="910"/>
      <c r="BM112" s="910"/>
      <c r="BN112" s="910"/>
      <c r="BO112" s="910"/>
      <c r="BP112" s="911"/>
      <c r="BQ112" s="912">
        <v>14821837</v>
      </c>
      <c r="BR112" s="913"/>
      <c r="BS112" s="913"/>
      <c r="BT112" s="913"/>
      <c r="BU112" s="913"/>
      <c r="BV112" s="913">
        <v>13301466</v>
      </c>
      <c r="BW112" s="913"/>
      <c r="BX112" s="913"/>
      <c r="BY112" s="913"/>
      <c r="BZ112" s="913"/>
      <c r="CA112" s="913">
        <v>13562319</v>
      </c>
      <c r="CB112" s="913"/>
      <c r="CC112" s="913"/>
      <c r="CD112" s="913"/>
      <c r="CE112" s="913"/>
      <c r="CF112" s="907">
        <v>52.9</v>
      </c>
      <c r="CG112" s="908"/>
      <c r="CH112" s="908"/>
      <c r="CI112" s="908"/>
      <c r="CJ112" s="908"/>
      <c r="CK112" s="935"/>
      <c r="CL112" s="936"/>
      <c r="CM112" s="909" t="s">
        <v>428</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c r="A113" s="941"/>
      <c r="B113" s="942"/>
      <c r="C113" s="910" t="s">
        <v>429</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1445391</v>
      </c>
      <c r="AB113" s="925"/>
      <c r="AC113" s="925"/>
      <c r="AD113" s="925"/>
      <c r="AE113" s="926"/>
      <c r="AF113" s="927">
        <v>1537240</v>
      </c>
      <c r="AG113" s="925"/>
      <c r="AH113" s="925"/>
      <c r="AI113" s="925"/>
      <c r="AJ113" s="926"/>
      <c r="AK113" s="927">
        <v>1384603</v>
      </c>
      <c r="AL113" s="925"/>
      <c r="AM113" s="925"/>
      <c r="AN113" s="925"/>
      <c r="AO113" s="926"/>
      <c r="AP113" s="928">
        <v>5.4</v>
      </c>
      <c r="AQ113" s="929"/>
      <c r="AR113" s="929"/>
      <c r="AS113" s="929"/>
      <c r="AT113" s="930"/>
      <c r="AU113" s="895"/>
      <c r="AV113" s="896"/>
      <c r="AW113" s="896"/>
      <c r="AX113" s="896"/>
      <c r="AY113" s="896"/>
      <c r="AZ113" s="909" t="s">
        <v>430</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431</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c r="A114" s="941"/>
      <c r="B114" s="942"/>
      <c r="C114" s="910" t="s">
        <v>432</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433</v>
      </c>
      <c r="BA114" s="910"/>
      <c r="BB114" s="910"/>
      <c r="BC114" s="910"/>
      <c r="BD114" s="910"/>
      <c r="BE114" s="910"/>
      <c r="BF114" s="910"/>
      <c r="BG114" s="910"/>
      <c r="BH114" s="910"/>
      <c r="BI114" s="910"/>
      <c r="BJ114" s="910"/>
      <c r="BK114" s="910"/>
      <c r="BL114" s="910"/>
      <c r="BM114" s="910"/>
      <c r="BN114" s="910"/>
      <c r="BO114" s="910"/>
      <c r="BP114" s="911"/>
      <c r="BQ114" s="912">
        <v>6434314</v>
      </c>
      <c r="BR114" s="913"/>
      <c r="BS114" s="913"/>
      <c r="BT114" s="913"/>
      <c r="BU114" s="913"/>
      <c r="BV114" s="913">
        <v>6594281</v>
      </c>
      <c r="BW114" s="913"/>
      <c r="BX114" s="913"/>
      <c r="BY114" s="913"/>
      <c r="BZ114" s="913"/>
      <c r="CA114" s="913">
        <v>6610603</v>
      </c>
      <c r="CB114" s="913"/>
      <c r="CC114" s="913"/>
      <c r="CD114" s="913"/>
      <c r="CE114" s="913"/>
      <c r="CF114" s="907">
        <v>25.8</v>
      </c>
      <c r="CG114" s="908"/>
      <c r="CH114" s="908"/>
      <c r="CI114" s="908"/>
      <c r="CJ114" s="908"/>
      <c r="CK114" s="935"/>
      <c r="CL114" s="936"/>
      <c r="CM114" s="909" t="s">
        <v>434</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c r="A115" s="941"/>
      <c r="B115" s="942"/>
      <c r="C115" s="910" t="s">
        <v>435</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37945</v>
      </c>
      <c r="AB115" s="925"/>
      <c r="AC115" s="925"/>
      <c r="AD115" s="925"/>
      <c r="AE115" s="926"/>
      <c r="AF115" s="927">
        <v>37741</v>
      </c>
      <c r="AG115" s="925"/>
      <c r="AH115" s="925"/>
      <c r="AI115" s="925"/>
      <c r="AJ115" s="926"/>
      <c r="AK115" s="927">
        <v>242068</v>
      </c>
      <c r="AL115" s="925"/>
      <c r="AM115" s="925"/>
      <c r="AN115" s="925"/>
      <c r="AO115" s="926"/>
      <c r="AP115" s="928">
        <v>0.9</v>
      </c>
      <c r="AQ115" s="929"/>
      <c r="AR115" s="929"/>
      <c r="AS115" s="929"/>
      <c r="AT115" s="930"/>
      <c r="AU115" s="895"/>
      <c r="AV115" s="896"/>
      <c r="AW115" s="896"/>
      <c r="AX115" s="896"/>
      <c r="AY115" s="896"/>
      <c r="AZ115" s="909" t="s">
        <v>436</v>
      </c>
      <c r="BA115" s="910"/>
      <c r="BB115" s="910"/>
      <c r="BC115" s="910"/>
      <c r="BD115" s="910"/>
      <c r="BE115" s="910"/>
      <c r="BF115" s="910"/>
      <c r="BG115" s="910"/>
      <c r="BH115" s="910"/>
      <c r="BI115" s="910"/>
      <c r="BJ115" s="910"/>
      <c r="BK115" s="910"/>
      <c r="BL115" s="910"/>
      <c r="BM115" s="910"/>
      <c r="BN115" s="910"/>
      <c r="BO115" s="910"/>
      <c r="BP115" s="911"/>
      <c r="BQ115" s="912">
        <v>20930</v>
      </c>
      <c r="BR115" s="913"/>
      <c r="BS115" s="913"/>
      <c r="BT115" s="913"/>
      <c r="BU115" s="913"/>
      <c r="BV115" s="913">
        <v>20762</v>
      </c>
      <c r="BW115" s="913"/>
      <c r="BX115" s="913"/>
      <c r="BY115" s="913"/>
      <c r="BZ115" s="913"/>
      <c r="CA115" s="913">
        <v>20717</v>
      </c>
      <c r="CB115" s="913"/>
      <c r="CC115" s="913"/>
      <c r="CD115" s="913"/>
      <c r="CE115" s="913"/>
      <c r="CF115" s="907">
        <v>0.1</v>
      </c>
      <c r="CG115" s="908"/>
      <c r="CH115" s="908"/>
      <c r="CI115" s="908"/>
      <c r="CJ115" s="908"/>
      <c r="CK115" s="935"/>
      <c r="CL115" s="936"/>
      <c r="CM115" s="909" t="s">
        <v>437</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c r="A116" s="943"/>
      <c r="B116" s="944"/>
      <c r="C116" s="952" t="s">
        <v>438</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439</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440</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441</v>
      </c>
      <c r="Z117" s="881"/>
      <c r="AA117" s="965">
        <v>6689585</v>
      </c>
      <c r="AB117" s="966"/>
      <c r="AC117" s="966"/>
      <c r="AD117" s="966"/>
      <c r="AE117" s="967"/>
      <c r="AF117" s="968">
        <v>6812567</v>
      </c>
      <c r="AG117" s="966"/>
      <c r="AH117" s="966"/>
      <c r="AI117" s="966"/>
      <c r="AJ117" s="967"/>
      <c r="AK117" s="968">
        <v>6821699</v>
      </c>
      <c r="AL117" s="966"/>
      <c r="AM117" s="966"/>
      <c r="AN117" s="966"/>
      <c r="AO117" s="967"/>
      <c r="AP117" s="969"/>
      <c r="AQ117" s="970"/>
      <c r="AR117" s="970"/>
      <c r="AS117" s="970"/>
      <c r="AT117" s="971"/>
      <c r="AU117" s="895"/>
      <c r="AV117" s="896"/>
      <c r="AW117" s="896"/>
      <c r="AX117" s="896"/>
      <c r="AY117" s="896"/>
      <c r="AZ117" s="961" t="s">
        <v>442</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443</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c r="A118" s="899" t="s">
        <v>417</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414</v>
      </c>
      <c r="AB118" s="880"/>
      <c r="AC118" s="880"/>
      <c r="AD118" s="880"/>
      <c r="AE118" s="881"/>
      <c r="AF118" s="879" t="s">
        <v>415</v>
      </c>
      <c r="AG118" s="880"/>
      <c r="AH118" s="880"/>
      <c r="AI118" s="880"/>
      <c r="AJ118" s="881"/>
      <c r="AK118" s="879" t="s">
        <v>294</v>
      </c>
      <c r="AL118" s="880"/>
      <c r="AM118" s="880"/>
      <c r="AN118" s="880"/>
      <c r="AO118" s="881"/>
      <c r="AP118" s="957" t="s">
        <v>416</v>
      </c>
      <c r="AQ118" s="958"/>
      <c r="AR118" s="958"/>
      <c r="AS118" s="958"/>
      <c r="AT118" s="959"/>
      <c r="AU118" s="895"/>
      <c r="AV118" s="896"/>
      <c r="AW118" s="896"/>
      <c r="AX118" s="896"/>
      <c r="AY118" s="896"/>
      <c r="AZ118" s="960" t="s">
        <v>444</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445</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c r="A119" s="1043" t="s">
        <v>420</v>
      </c>
      <c r="B119" s="934"/>
      <c r="C119" s="916" t="s">
        <v>421</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v>37741</v>
      </c>
      <c r="AB119" s="887"/>
      <c r="AC119" s="887"/>
      <c r="AD119" s="887"/>
      <c r="AE119" s="888"/>
      <c r="AF119" s="889">
        <v>37741</v>
      </c>
      <c r="AG119" s="887"/>
      <c r="AH119" s="887"/>
      <c r="AI119" s="887"/>
      <c r="AJ119" s="888"/>
      <c r="AK119" s="889">
        <v>242068</v>
      </c>
      <c r="AL119" s="887"/>
      <c r="AM119" s="887"/>
      <c r="AN119" s="887"/>
      <c r="AO119" s="888"/>
      <c r="AP119" s="890">
        <v>0.9</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446</v>
      </c>
      <c r="BP119" s="992"/>
      <c r="BQ119" s="986">
        <v>81843116</v>
      </c>
      <c r="BR119" s="987"/>
      <c r="BS119" s="987"/>
      <c r="BT119" s="987"/>
      <c r="BU119" s="987"/>
      <c r="BV119" s="987">
        <v>80682650</v>
      </c>
      <c r="BW119" s="987"/>
      <c r="BX119" s="987"/>
      <c r="BY119" s="987"/>
      <c r="BZ119" s="987"/>
      <c r="CA119" s="987">
        <v>78561440</v>
      </c>
      <c r="CB119" s="987"/>
      <c r="CC119" s="987"/>
      <c r="CD119" s="987"/>
      <c r="CE119" s="987"/>
      <c r="CF119" s="988"/>
      <c r="CG119" s="989"/>
      <c r="CH119" s="989"/>
      <c r="CI119" s="989"/>
      <c r="CJ119" s="990"/>
      <c r="CK119" s="937"/>
      <c r="CL119" s="938"/>
      <c r="CM119" s="960" t="s">
        <v>447</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c r="A120" s="1044"/>
      <c r="B120" s="936"/>
      <c r="C120" s="909" t="s">
        <v>424</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448</v>
      </c>
      <c r="AV120" s="979"/>
      <c r="AW120" s="979"/>
      <c r="AX120" s="979"/>
      <c r="AY120" s="980"/>
      <c r="AZ120" s="916" t="s">
        <v>449</v>
      </c>
      <c r="BA120" s="884"/>
      <c r="BB120" s="884"/>
      <c r="BC120" s="884"/>
      <c r="BD120" s="884"/>
      <c r="BE120" s="884"/>
      <c r="BF120" s="884"/>
      <c r="BG120" s="884"/>
      <c r="BH120" s="884"/>
      <c r="BI120" s="884"/>
      <c r="BJ120" s="884"/>
      <c r="BK120" s="884"/>
      <c r="BL120" s="884"/>
      <c r="BM120" s="884"/>
      <c r="BN120" s="884"/>
      <c r="BO120" s="884"/>
      <c r="BP120" s="885"/>
      <c r="BQ120" s="917">
        <v>12707744</v>
      </c>
      <c r="BR120" s="918"/>
      <c r="BS120" s="918"/>
      <c r="BT120" s="918"/>
      <c r="BU120" s="918"/>
      <c r="BV120" s="918">
        <v>14280649</v>
      </c>
      <c r="BW120" s="918"/>
      <c r="BX120" s="918"/>
      <c r="BY120" s="918"/>
      <c r="BZ120" s="918"/>
      <c r="CA120" s="918">
        <v>14194638</v>
      </c>
      <c r="CB120" s="918"/>
      <c r="CC120" s="918"/>
      <c r="CD120" s="918"/>
      <c r="CE120" s="918"/>
      <c r="CF120" s="931">
        <v>55.4</v>
      </c>
      <c r="CG120" s="932"/>
      <c r="CH120" s="932"/>
      <c r="CI120" s="932"/>
      <c r="CJ120" s="932"/>
      <c r="CK120" s="993" t="s">
        <v>450</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13185775</v>
      </c>
      <c r="DH120" s="918"/>
      <c r="DI120" s="918"/>
      <c r="DJ120" s="918"/>
      <c r="DK120" s="918"/>
      <c r="DL120" s="918">
        <v>11936969</v>
      </c>
      <c r="DM120" s="918"/>
      <c r="DN120" s="918"/>
      <c r="DO120" s="918"/>
      <c r="DP120" s="918"/>
      <c r="DQ120" s="918">
        <v>12458625</v>
      </c>
      <c r="DR120" s="918"/>
      <c r="DS120" s="918"/>
      <c r="DT120" s="918"/>
      <c r="DU120" s="918"/>
      <c r="DV120" s="919">
        <v>48.6</v>
      </c>
      <c r="DW120" s="919"/>
      <c r="DX120" s="919"/>
      <c r="DY120" s="919"/>
      <c r="DZ120" s="920"/>
    </row>
    <row r="121" spans="1:130" s="212" customFormat="1" ht="26.25" customHeight="1">
      <c r="A121" s="1044"/>
      <c r="B121" s="936"/>
      <c r="C121" s="961" t="s">
        <v>451</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452</v>
      </c>
      <c r="BA121" s="910"/>
      <c r="BB121" s="910"/>
      <c r="BC121" s="910"/>
      <c r="BD121" s="910"/>
      <c r="BE121" s="910"/>
      <c r="BF121" s="910"/>
      <c r="BG121" s="910"/>
      <c r="BH121" s="910"/>
      <c r="BI121" s="910"/>
      <c r="BJ121" s="910"/>
      <c r="BK121" s="910"/>
      <c r="BL121" s="910"/>
      <c r="BM121" s="910"/>
      <c r="BN121" s="910"/>
      <c r="BO121" s="910"/>
      <c r="BP121" s="911"/>
      <c r="BQ121" s="912">
        <v>2071796</v>
      </c>
      <c r="BR121" s="913"/>
      <c r="BS121" s="913"/>
      <c r="BT121" s="913"/>
      <c r="BU121" s="913"/>
      <c r="BV121" s="913">
        <v>1890963</v>
      </c>
      <c r="BW121" s="913"/>
      <c r="BX121" s="913"/>
      <c r="BY121" s="913"/>
      <c r="BZ121" s="913"/>
      <c r="CA121" s="913">
        <v>1707207</v>
      </c>
      <c r="CB121" s="913"/>
      <c r="CC121" s="913"/>
      <c r="CD121" s="913"/>
      <c r="CE121" s="913"/>
      <c r="CF121" s="907">
        <v>6.7</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755910</v>
      </c>
      <c r="DH121" s="913"/>
      <c r="DI121" s="913"/>
      <c r="DJ121" s="913"/>
      <c r="DK121" s="913"/>
      <c r="DL121" s="913">
        <v>677683</v>
      </c>
      <c r="DM121" s="913"/>
      <c r="DN121" s="913"/>
      <c r="DO121" s="913"/>
      <c r="DP121" s="913"/>
      <c r="DQ121" s="913">
        <v>631560</v>
      </c>
      <c r="DR121" s="913"/>
      <c r="DS121" s="913"/>
      <c r="DT121" s="913"/>
      <c r="DU121" s="913"/>
      <c r="DV121" s="914">
        <v>2.5</v>
      </c>
      <c r="DW121" s="914"/>
      <c r="DX121" s="914"/>
      <c r="DY121" s="914"/>
      <c r="DZ121" s="915"/>
    </row>
    <row r="122" spans="1:130" s="212" customFormat="1" ht="26.25" customHeight="1">
      <c r="A122" s="1044"/>
      <c r="B122" s="936"/>
      <c r="C122" s="909" t="s">
        <v>434</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453</v>
      </c>
      <c r="BA122" s="952"/>
      <c r="BB122" s="952"/>
      <c r="BC122" s="952"/>
      <c r="BD122" s="952"/>
      <c r="BE122" s="952"/>
      <c r="BF122" s="952"/>
      <c r="BG122" s="952"/>
      <c r="BH122" s="952"/>
      <c r="BI122" s="952"/>
      <c r="BJ122" s="952"/>
      <c r="BK122" s="952"/>
      <c r="BL122" s="952"/>
      <c r="BM122" s="952"/>
      <c r="BN122" s="952"/>
      <c r="BO122" s="952"/>
      <c r="BP122" s="953"/>
      <c r="BQ122" s="986">
        <v>54557874</v>
      </c>
      <c r="BR122" s="987"/>
      <c r="BS122" s="987"/>
      <c r="BT122" s="987"/>
      <c r="BU122" s="987"/>
      <c r="BV122" s="987">
        <v>52209808</v>
      </c>
      <c r="BW122" s="987"/>
      <c r="BX122" s="987"/>
      <c r="BY122" s="987"/>
      <c r="BZ122" s="987"/>
      <c r="CA122" s="987">
        <v>51586533</v>
      </c>
      <c r="CB122" s="987"/>
      <c r="CC122" s="987"/>
      <c r="CD122" s="987"/>
      <c r="CE122" s="987"/>
      <c r="CF122" s="1004">
        <v>201.3</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v>731630</v>
      </c>
      <c r="DH122" s="913"/>
      <c r="DI122" s="913"/>
      <c r="DJ122" s="913"/>
      <c r="DK122" s="913"/>
      <c r="DL122" s="913">
        <v>575171</v>
      </c>
      <c r="DM122" s="913"/>
      <c r="DN122" s="913"/>
      <c r="DO122" s="913"/>
      <c r="DP122" s="913"/>
      <c r="DQ122" s="913">
        <v>395755</v>
      </c>
      <c r="DR122" s="913"/>
      <c r="DS122" s="913"/>
      <c r="DT122" s="913"/>
      <c r="DU122" s="913"/>
      <c r="DV122" s="914">
        <v>1.5</v>
      </c>
      <c r="DW122" s="914"/>
      <c r="DX122" s="914"/>
      <c r="DY122" s="914"/>
      <c r="DZ122" s="915"/>
    </row>
    <row r="123" spans="1:130" s="212" customFormat="1" ht="26.25" customHeight="1">
      <c r="A123" s="1044"/>
      <c r="B123" s="936"/>
      <c r="C123" s="909" t="s">
        <v>440</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204</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454</v>
      </c>
      <c r="BP123" s="992"/>
      <c r="BQ123" s="1050">
        <v>69337414</v>
      </c>
      <c r="BR123" s="1051"/>
      <c r="BS123" s="1051"/>
      <c r="BT123" s="1051"/>
      <c r="BU123" s="1051"/>
      <c r="BV123" s="1051">
        <v>68381420</v>
      </c>
      <c r="BW123" s="1051"/>
      <c r="BX123" s="1051"/>
      <c r="BY123" s="1051"/>
      <c r="BZ123" s="1051"/>
      <c r="CA123" s="1051">
        <v>67488378</v>
      </c>
      <c r="CB123" s="1051"/>
      <c r="CC123" s="1051"/>
      <c r="CD123" s="1051"/>
      <c r="CE123" s="1051"/>
      <c r="CF123" s="988"/>
      <c r="CG123" s="989"/>
      <c r="CH123" s="989"/>
      <c r="CI123" s="989"/>
      <c r="CJ123" s="990"/>
      <c r="CK123" s="996"/>
      <c r="CL123" s="997"/>
      <c r="CM123" s="997"/>
      <c r="CN123" s="997"/>
      <c r="CO123" s="998"/>
      <c r="CP123" s="1006" t="s">
        <v>399</v>
      </c>
      <c r="CQ123" s="1007"/>
      <c r="CR123" s="1007"/>
      <c r="CS123" s="1007"/>
      <c r="CT123" s="1007"/>
      <c r="CU123" s="1007"/>
      <c r="CV123" s="1007"/>
      <c r="CW123" s="1007"/>
      <c r="CX123" s="1007"/>
      <c r="CY123" s="1007"/>
      <c r="CZ123" s="1007"/>
      <c r="DA123" s="1007"/>
      <c r="DB123" s="1007"/>
      <c r="DC123" s="1007"/>
      <c r="DD123" s="1007"/>
      <c r="DE123" s="1007"/>
      <c r="DF123" s="1008"/>
      <c r="DG123" s="945">
        <v>148522</v>
      </c>
      <c r="DH123" s="946"/>
      <c r="DI123" s="946"/>
      <c r="DJ123" s="946"/>
      <c r="DK123" s="947"/>
      <c r="DL123" s="948">
        <v>111643</v>
      </c>
      <c r="DM123" s="946"/>
      <c r="DN123" s="946"/>
      <c r="DO123" s="946"/>
      <c r="DP123" s="947"/>
      <c r="DQ123" s="948">
        <v>76379</v>
      </c>
      <c r="DR123" s="946"/>
      <c r="DS123" s="946"/>
      <c r="DT123" s="946"/>
      <c r="DU123" s="947"/>
      <c r="DV123" s="949">
        <v>0.3</v>
      </c>
      <c r="DW123" s="950"/>
      <c r="DX123" s="950"/>
      <c r="DY123" s="950"/>
      <c r="DZ123" s="951"/>
    </row>
    <row r="124" spans="1:130" s="212" customFormat="1" ht="26.25" customHeight="1" thickBot="1">
      <c r="A124" s="1044"/>
      <c r="B124" s="936"/>
      <c r="C124" s="909" t="s">
        <v>443</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51.4</v>
      </c>
      <c r="BR124" s="1014"/>
      <c r="BS124" s="1014"/>
      <c r="BT124" s="1014"/>
      <c r="BU124" s="1014"/>
      <c r="BV124" s="1014">
        <v>49.8</v>
      </c>
      <c r="BW124" s="1014"/>
      <c r="BX124" s="1014"/>
      <c r="BY124" s="1014"/>
      <c r="BZ124" s="1014"/>
      <c r="CA124" s="1014">
        <v>43.2</v>
      </c>
      <c r="CB124" s="1014"/>
      <c r="CC124" s="1014"/>
      <c r="CD124" s="1014"/>
      <c r="CE124" s="1014"/>
      <c r="CF124" s="1015"/>
      <c r="CG124" s="1016"/>
      <c r="CH124" s="1016"/>
      <c r="CI124" s="1016"/>
      <c r="CJ124" s="1017"/>
      <c r="CK124" s="999"/>
      <c r="CL124" s="999"/>
      <c r="CM124" s="999"/>
      <c r="CN124" s="999"/>
      <c r="CO124" s="1000"/>
      <c r="CP124" s="1006" t="s">
        <v>456</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c r="A125" s="1044"/>
      <c r="B125" s="936"/>
      <c r="C125" s="909" t="s">
        <v>445</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457</v>
      </c>
      <c r="CL125" s="994"/>
      <c r="CM125" s="994"/>
      <c r="CN125" s="994"/>
      <c r="CO125" s="995"/>
      <c r="CP125" s="916" t="s">
        <v>458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c r="A126" s="1044"/>
      <c r="B126" s="936"/>
      <c r="C126" s="909" t="s">
        <v>447</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459</v>
      </c>
      <c r="CQ126" s="910"/>
      <c r="CR126" s="910"/>
      <c r="CS126" s="910"/>
      <c r="CT126" s="910"/>
      <c r="CU126" s="910"/>
      <c r="CV126" s="910"/>
      <c r="CW126" s="910"/>
      <c r="CX126" s="910"/>
      <c r="CY126" s="910"/>
      <c r="CZ126" s="910"/>
      <c r="DA126" s="910"/>
      <c r="DB126" s="910"/>
      <c r="DC126" s="910"/>
      <c r="DD126" s="910"/>
      <c r="DE126" s="910"/>
      <c r="DF126" s="911"/>
      <c r="DG126" s="912">
        <v>20930</v>
      </c>
      <c r="DH126" s="913"/>
      <c r="DI126" s="913"/>
      <c r="DJ126" s="913"/>
      <c r="DK126" s="913"/>
      <c r="DL126" s="913">
        <v>20762</v>
      </c>
      <c r="DM126" s="913"/>
      <c r="DN126" s="913"/>
      <c r="DO126" s="913"/>
      <c r="DP126" s="913"/>
      <c r="DQ126" s="913">
        <v>20717</v>
      </c>
      <c r="DR126" s="913"/>
      <c r="DS126" s="913"/>
      <c r="DT126" s="913"/>
      <c r="DU126" s="913"/>
      <c r="DV126" s="914">
        <v>0.1</v>
      </c>
      <c r="DW126" s="914"/>
      <c r="DX126" s="914"/>
      <c r="DY126" s="914"/>
      <c r="DZ126" s="915"/>
    </row>
    <row r="127" spans="1:130" s="212" customFormat="1" ht="26.25" customHeight="1">
      <c r="A127" s="1045"/>
      <c r="B127" s="938"/>
      <c r="C127" s="960" t="s">
        <v>460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461</v>
      </c>
      <c r="AY127" s="1019"/>
      <c r="AZ127" s="1019"/>
      <c r="BA127" s="1019"/>
      <c r="BB127" s="1019"/>
      <c r="BC127" s="1019"/>
      <c r="BD127" s="1019"/>
      <c r="BE127" s="1020"/>
      <c r="BF127" s="1021" t="s">
        <v>462</v>
      </c>
      <c r="BG127" s="1019"/>
      <c r="BH127" s="1019"/>
      <c r="BI127" s="1019"/>
      <c r="BJ127" s="1019"/>
      <c r="BK127" s="1019"/>
      <c r="BL127" s="1020"/>
      <c r="BM127" s="1021" t="s">
        <v>463</v>
      </c>
      <c r="BN127" s="1019"/>
      <c r="BO127" s="1019"/>
      <c r="BP127" s="1019"/>
      <c r="BQ127" s="1019"/>
      <c r="BR127" s="1019"/>
      <c r="BS127" s="1020"/>
      <c r="BT127" s="1021" t="s">
        <v>464</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c r="A128" s="1028" t="s">
        <v>466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467</v>
      </c>
      <c r="X128" s="1030"/>
      <c r="Y128" s="1030"/>
      <c r="Z128" s="1031"/>
      <c r="AA128" s="1032">
        <v>187095</v>
      </c>
      <c r="AB128" s="1033"/>
      <c r="AC128" s="1033"/>
      <c r="AD128" s="1033"/>
      <c r="AE128" s="1034"/>
      <c r="AF128" s="1035">
        <v>200997</v>
      </c>
      <c r="AG128" s="1033"/>
      <c r="AH128" s="1033"/>
      <c r="AI128" s="1033"/>
      <c r="AJ128" s="1034"/>
      <c r="AK128" s="1035">
        <v>261577</v>
      </c>
      <c r="AL128" s="1033"/>
      <c r="AM128" s="1033"/>
      <c r="AN128" s="1033"/>
      <c r="AO128" s="1034"/>
      <c r="AP128" s="1036"/>
      <c r="AQ128" s="1037"/>
      <c r="AR128" s="1037"/>
      <c r="AS128" s="1037"/>
      <c r="AT128" s="1038"/>
      <c r="AU128" s="214"/>
      <c r="AV128" s="214"/>
      <c r="AW128" s="214"/>
      <c r="AX128" s="883" t="s">
        <v>468</v>
      </c>
      <c r="AY128" s="884"/>
      <c r="AZ128" s="884"/>
      <c r="BA128" s="884"/>
      <c r="BB128" s="884"/>
      <c r="BC128" s="884"/>
      <c r="BD128" s="884"/>
      <c r="BE128" s="885"/>
      <c r="BF128" s="1039" t="s">
        <v>122</v>
      </c>
      <c r="BG128" s="1040"/>
      <c r="BH128" s="1040"/>
      <c r="BI128" s="1040"/>
      <c r="BJ128" s="1040"/>
      <c r="BK128" s="1040"/>
      <c r="BL128" s="1041"/>
      <c r="BM128" s="1039">
        <v>11.8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469</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470</v>
      </c>
      <c r="X129" s="1058"/>
      <c r="Y129" s="1058"/>
      <c r="Z129" s="1059"/>
      <c r="AA129" s="945">
        <v>28883930</v>
      </c>
      <c r="AB129" s="946"/>
      <c r="AC129" s="946"/>
      <c r="AD129" s="946"/>
      <c r="AE129" s="947"/>
      <c r="AF129" s="948">
        <v>29231091</v>
      </c>
      <c r="AG129" s="946"/>
      <c r="AH129" s="946"/>
      <c r="AI129" s="946"/>
      <c r="AJ129" s="947"/>
      <c r="AK129" s="948">
        <v>30108263</v>
      </c>
      <c r="AL129" s="946"/>
      <c r="AM129" s="946"/>
      <c r="AN129" s="946"/>
      <c r="AO129" s="947"/>
      <c r="AP129" s="1060"/>
      <c r="AQ129" s="1061"/>
      <c r="AR129" s="1061"/>
      <c r="AS129" s="1061"/>
      <c r="AT129" s="1062"/>
      <c r="AU129" s="215"/>
      <c r="AV129" s="215"/>
      <c r="AW129" s="215"/>
      <c r="AX129" s="1052" t="s">
        <v>471</v>
      </c>
      <c r="AY129" s="910"/>
      <c r="AZ129" s="910"/>
      <c r="BA129" s="910"/>
      <c r="BB129" s="910"/>
      <c r="BC129" s="910"/>
      <c r="BD129" s="910"/>
      <c r="BE129" s="911"/>
      <c r="BF129" s="1053" t="s">
        <v>122</v>
      </c>
      <c r="BG129" s="1054"/>
      <c r="BH129" s="1054"/>
      <c r="BI129" s="1054"/>
      <c r="BJ129" s="1054"/>
      <c r="BK129" s="1054"/>
      <c r="BL129" s="1055"/>
      <c r="BM129" s="1053">
        <v>16.8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921" t="s">
        <v>472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473</v>
      </c>
      <c r="X130" s="1058"/>
      <c r="Y130" s="1058"/>
      <c r="Z130" s="1059"/>
      <c r="AA130" s="945">
        <v>4585888</v>
      </c>
      <c r="AB130" s="946"/>
      <c r="AC130" s="946"/>
      <c r="AD130" s="946"/>
      <c r="AE130" s="947"/>
      <c r="AF130" s="948">
        <v>4578453</v>
      </c>
      <c r="AG130" s="946"/>
      <c r="AH130" s="946"/>
      <c r="AI130" s="946"/>
      <c r="AJ130" s="947"/>
      <c r="AK130" s="948">
        <v>4487637</v>
      </c>
      <c r="AL130" s="946"/>
      <c r="AM130" s="946"/>
      <c r="AN130" s="946"/>
      <c r="AO130" s="947"/>
      <c r="AP130" s="1060"/>
      <c r="AQ130" s="1061"/>
      <c r="AR130" s="1061"/>
      <c r="AS130" s="1061"/>
      <c r="AT130" s="1062"/>
      <c r="AU130" s="215"/>
      <c r="AV130" s="215"/>
      <c r="AW130" s="215"/>
      <c r="AX130" s="1052" t="s">
        <v>474</v>
      </c>
      <c r="AY130" s="910"/>
      <c r="AZ130" s="910"/>
      <c r="BA130" s="910"/>
      <c r="BB130" s="910"/>
      <c r="BC130" s="910"/>
      <c r="BD130" s="910"/>
      <c r="BE130" s="911"/>
      <c r="BF130" s="1088">
        <v>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475</v>
      </c>
      <c r="X131" s="1095"/>
      <c r="Y131" s="1095"/>
      <c r="Z131" s="1096"/>
      <c r="AA131" s="991">
        <v>24298042</v>
      </c>
      <c r="AB131" s="973"/>
      <c r="AC131" s="973"/>
      <c r="AD131" s="973"/>
      <c r="AE131" s="974"/>
      <c r="AF131" s="972">
        <v>24652638</v>
      </c>
      <c r="AG131" s="973"/>
      <c r="AH131" s="973"/>
      <c r="AI131" s="973"/>
      <c r="AJ131" s="974"/>
      <c r="AK131" s="972">
        <v>25620626</v>
      </c>
      <c r="AL131" s="973"/>
      <c r="AM131" s="973"/>
      <c r="AN131" s="973"/>
      <c r="AO131" s="974"/>
      <c r="AP131" s="1097"/>
      <c r="AQ131" s="1098"/>
      <c r="AR131" s="1098"/>
      <c r="AS131" s="1098"/>
      <c r="AT131" s="1099"/>
      <c r="AU131" s="215"/>
      <c r="AV131" s="215"/>
      <c r="AW131" s="215"/>
      <c r="AX131" s="1070" t="s">
        <v>476</v>
      </c>
      <c r="AY131" s="713"/>
      <c r="AZ131" s="713"/>
      <c r="BA131" s="713"/>
      <c r="BB131" s="713"/>
      <c r="BC131" s="713"/>
      <c r="BD131" s="713"/>
      <c r="BE131" s="1023"/>
      <c r="BF131" s="1071">
        <v>43.2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1077" t="s">
        <v>477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478</v>
      </c>
      <c r="W132" s="1081"/>
      <c r="X132" s="1081"/>
      <c r="Y132" s="1081"/>
      <c r="Z132" s="1082"/>
      <c r="AA132" s="1083">
        <v>7.8878866040000002</v>
      </c>
      <c r="AB132" s="1084"/>
      <c r="AC132" s="1084"/>
      <c r="AD132" s="1084"/>
      <c r="AE132" s="1085"/>
      <c r="AF132" s="1086">
        <v>8.2470565619999991</v>
      </c>
      <c r="AG132" s="1084"/>
      <c r="AH132" s="1084"/>
      <c r="AI132" s="1084"/>
      <c r="AJ132" s="1085"/>
      <c r="AK132" s="1086">
        <v>8.0891270960000003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479</v>
      </c>
      <c r="W133" s="1064"/>
      <c r="X133" s="1064"/>
      <c r="Y133" s="1064"/>
      <c r="Z133" s="1065"/>
      <c r="AA133" s="1066">
        <v>7.1</v>
      </c>
      <c r="AB133" s="1067"/>
      <c r="AC133" s="1067"/>
      <c r="AD133" s="1067"/>
      <c r="AE133" s="1068"/>
      <c r="AF133" s="1066">
        <v>7.6</v>
      </c>
      <c r="AG133" s="1067"/>
      <c r="AH133" s="1067"/>
      <c r="AI133" s="1067"/>
      <c r="AJ133" s="1068"/>
      <c r="AK133" s="1066">
        <v>8</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PLhkMLCSTv+/O0FvTQCJIcnXb1swWqlWofnxLn76uVrbxKSlQIjd/6ZIXvKC4eWSNENhlIpzy+iSOWO2Wch8Bw==" saltValue="tnqmjX+ptTReN3kOYsAc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480</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sheetProtection algorithmName="SHA-512" hashValue="jBnNYXox1S3X+bvyGkYfjQAaQnWd+Qkdq5k1qMo48mvdxLORDBJD/WgGDd/Vt5nd0rvzfHLpMf0PT8JpqP70hg==" saltValue="qjmeBlGA7rUYGt1LZB9qLg=="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dOa+69f4z3TimRvDzuuFojeU2ogJlQaMc9/vpga2dLsNXz8/ry8iIiZHiYyqbJ0yK70g6toe82adiRmIRQ0ekw==" saltValue="GU3iZnK1unWv6MJTfwL0SA==" spinCount="100000" sheet="1" objects="1" scenarios="1"/>
  <dataConsolidate/>
  <phoneticPr fontId="2"/>
  <printOptions horizontalCentered="1" verticalCentered="1"/>
  <pageMargins left="0" right="0" top="0" bottom="0" header="0" footer="0"/>
  <pageSetup paperSize="8" scale="6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481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482</v>
      </c>
      <c r="AL6" s="248"/>
      <c r="AM6" s="248"/>
      <c r="AN6" s="248"/>
    </row>
    <row r="7" spans="1:46" ht="13.5" customHeight="1">
      <c r="A7" s="247"/>
      <c r="AK7" s="250"/>
      <c r="AL7" s="251"/>
      <c r="AM7" s="251"/>
      <c r="AN7" s="252"/>
      <c r="AO7" s="1101" t="s">
        <v>483</v>
      </c>
      <c r="AP7" s="253"/>
      <c r="AQ7" s="254" t="s">
        <v>484</v>
      </c>
      <c r="AR7" s="255"/>
    </row>
    <row r="8" spans="1:46">
      <c r="A8" s="247"/>
      <c r="AK8" s="256"/>
      <c r="AL8" s="257"/>
      <c r="AM8" s="257"/>
      <c r="AN8" s="258"/>
      <c r="AO8" s="1102"/>
      <c r="AP8" s="259" t="s">
        <v>485</v>
      </c>
      <c r="AQ8" s="260" t="s">
        <v>486</v>
      </c>
      <c r="AR8" s="261" t="s">
        <v>487</v>
      </c>
    </row>
    <row r="9" spans="1:46">
      <c r="A9" s="247"/>
      <c r="AK9" s="1103" t="s">
        <v>488</v>
      </c>
      <c r="AL9" s="1104"/>
      <c r="AM9" s="1104"/>
      <c r="AN9" s="1105"/>
      <c r="AO9" s="262">
        <v>8965417</v>
      </c>
      <c r="AP9" s="262">
        <v>86695</v>
      </c>
      <c r="AQ9" s="263">
        <v>74190</v>
      </c>
      <c r="AR9" s="264">
        <v>16.899999999999999</v>
      </c>
    </row>
    <row r="10" spans="1:46" ht="13.5" customHeight="1">
      <c r="A10" s="247"/>
      <c r="AK10" s="1103" t="s">
        <v>489</v>
      </c>
      <c r="AL10" s="1104"/>
      <c r="AM10" s="1104"/>
      <c r="AN10" s="1105"/>
      <c r="AO10" s="265">
        <v>4612</v>
      </c>
      <c r="AP10" s="265">
        <v>45</v>
      </c>
      <c r="AQ10" s="266">
        <v>4494</v>
      </c>
      <c r="AR10" s="267">
        <v>-99</v>
      </c>
    </row>
    <row r="11" spans="1:46" ht="13.5" customHeight="1">
      <c r="A11" s="247"/>
      <c r="AK11" s="1103" t="s">
        <v>490</v>
      </c>
      <c r="AL11" s="1104"/>
      <c r="AM11" s="1104"/>
      <c r="AN11" s="1105"/>
      <c r="AO11" s="265">
        <v>84585</v>
      </c>
      <c r="AP11" s="265">
        <v>818</v>
      </c>
      <c r="AQ11" s="266">
        <v>2274</v>
      </c>
      <c r="AR11" s="267">
        <v>-64</v>
      </c>
    </row>
    <row r="12" spans="1:46" ht="13.5" customHeight="1">
      <c r="A12" s="247"/>
      <c r="AK12" s="1103" t="s">
        <v>491</v>
      </c>
      <c r="AL12" s="1104"/>
      <c r="AM12" s="1104"/>
      <c r="AN12" s="1105"/>
      <c r="AO12" s="265" t="s">
        <v>492</v>
      </c>
      <c r="AP12" s="265" t="s">
        <v>492</v>
      </c>
      <c r="AQ12" s="266">
        <v>23</v>
      </c>
      <c r="AR12" s="267" t="s">
        <v>492</v>
      </c>
    </row>
    <row r="13" spans="1:46" ht="13.5" customHeight="1">
      <c r="A13" s="247"/>
      <c r="AK13" s="1103" t="s">
        <v>493</v>
      </c>
      <c r="AL13" s="1104"/>
      <c r="AM13" s="1104"/>
      <c r="AN13" s="1105"/>
      <c r="AO13" s="265">
        <v>241395</v>
      </c>
      <c r="AP13" s="265">
        <v>2334</v>
      </c>
      <c r="AQ13" s="266">
        <v>2538</v>
      </c>
      <c r="AR13" s="267">
        <v>-8</v>
      </c>
    </row>
    <row r="14" spans="1:46" ht="13.5" customHeight="1">
      <c r="A14" s="247"/>
      <c r="AK14" s="1103" t="s">
        <v>494</v>
      </c>
      <c r="AL14" s="1104"/>
      <c r="AM14" s="1104"/>
      <c r="AN14" s="1105"/>
      <c r="AO14" s="265">
        <v>298834</v>
      </c>
      <c r="AP14" s="265">
        <v>2890</v>
      </c>
      <c r="AQ14" s="266">
        <v>2009</v>
      </c>
      <c r="AR14" s="267">
        <v>43.9</v>
      </c>
    </row>
    <row r="15" spans="1:46" ht="13.5" customHeight="1">
      <c r="A15" s="247"/>
      <c r="AK15" s="1106" t="s">
        <v>495</v>
      </c>
      <c r="AL15" s="1107"/>
      <c r="AM15" s="1107"/>
      <c r="AN15" s="1108"/>
      <c r="AO15" s="265">
        <v>-563116</v>
      </c>
      <c r="AP15" s="265">
        <v>-5445</v>
      </c>
      <c r="AQ15" s="266">
        <v>-4396</v>
      </c>
      <c r="AR15" s="267">
        <v>23.9</v>
      </c>
    </row>
    <row r="16" spans="1:46">
      <c r="A16" s="247"/>
      <c r="AK16" s="1106" t="s">
        <v>177</v>
      </c>
      <c r="AL16" s="1107"/>
      <c r="AM16" s="1107"/>
      <c r="AN16" s="1108"/>
      <c r="AO16" s="265">
        <v>9031727</v>
      </c>
      <c r="AP16" s="265">
        <v>87336</v>
      </c>
      <c r="AQ16" s="266">
        <v>81133</v>
      </c>
      <c r="AR16" s="267">
        <v>7.6</v>
      </c>
    </row>
    <row r="17" spans="1:46">
      <c r="A17" s="247"/>
    </row>
    <row r="18" spans="1:46">
      <c r="A18" s="247"/>
      <c r="AQ18" s="268"/>
      <c r="AR18" s="268"/>
    </row>
    <row r="19" spans="1:46">
      <c r="A19" s="247"/>
      <c r="AK19" s="243" t="s">
        <v>496</v>
      </c>
    </row>
    <row r="20" spans="1:46">
      <c r="A20" s="247"/>
      <c r="AK20" s="269"/>
      <c r="AL20" s="270"/>
      <c r="AM20" s="270"/>
      <c r="AN20" s="271"/>
      <c r="AO20" s="272" t="s">
        <v>497</v>
      </c>
      <c r="AP20" s="273" t="s">
        <v>498</v>
      </c>
      <c r="AQ20" s="274" t="s">
        <v>499</v>
      </c>
      <c r="AR20" s="275"/>
    </row>
    <row r="21" spans="1:46" s="248" customFormat="1">
      <c r="A21" s="276"/>
      <c r="AK21" s="1109" t="s">
        <v>500</v>
      </c>
      <c r="AL21" s="1110"/>
      <c r="AM21" s="1110"/>
      <c r="AN21" s="1111"/>
      <c r="AO21" s="277">
        <v>8.33</v>
      </c>
      <c r="AP21" s="278">
        <v>7.09</v>
      </c>
      <c r="AQ21" s="279">
        <v>1.24</v>
      </c>
      <c r="AS21" s="280"/>
      <c r="AT21" s="276"/>
    </row>
    <row r="22" spans="1:46" s="248" customFormat="1">
      <c r="A22" s="276"/>
      <c r="AK22" s="1109" t="s">
        <v>501</v>
      </c>
      <c r="AL22" s="1110"/>
      <c r="AM22" s="1110"/>
      <c r="AN22" s="1111"/>
      <c r="AO22" s="281">
        <v>94.7</v>
      </c>
      <c r="AP22" s="282">
        <v>99.1</v>
      </c>
      <c r="AQ22" s="283">
        <v>-4.4000000000000004</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1100" t="s">
        <v>502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c r="A27" s="288"/>
      <c r="AS27" s="243"/>
      <c r="AT27" s="243"/>
    </row>
    <row r="28" spans="1:46" ht="17.25">
      <c r="A28" s="244" t="s">
        <v>503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504</v>
      </c>
      <c r="AL29" s="248"/>
      <c r="AM29" s="248"/>
      <c r="AN29" s="248"/>
      <c r="AS29" s="290"/>
    </row>
    <row r="30" spans="1:46" ht="13.5" customHeight="1">
      <c r="A30" s="247"/>
      <c r="AK30" s="250"/>
      <c r="AL30" s="251"/>
      <c r="AM30" s="251"/>
      <c r="AN30" s="252"/>
      <c r="AO30" s="1101" t="s">
        <v>483</v>
      </c>
      <c r="AP30" s="253"/>
      <c r="AQ30" s="254" t="s">
        <v>484</v>
      </c>
      <c r="AR30" s="255"/>
    </row>
    <row r="31" spans="1:46">
      <c r="A31" s="247"/>
      <c r="AK31" s="256"/>
      <c r="AL31" s="257"/>
      <c r="AM31" s="257"/>
      <c r="AN31" s="258"/>
      <c r="AO31" s="1102"/>
      <c r="AP31" s="259" t="s">
        <v>485</v>
      </c>
      <c r="AQ31" s="260" t="s">
        <v>486</v>
      </c>
      <c r="AR31" s="261" t="s">
        <v>487</v>
      </c>
    </row>
    <row r="32" spans="1:46" ht="27" customHeight="1">
      <c r="A32" s="247"/>
      <c r="AK32" s="1117" t="s">
        <v>505</v>
      </c>
      <c r="AL32" s="1118"/>
      <c r="AM32" s="1118"/>
      <c r="AN32" s="1119"/>
      <c r="AO32" s="291">
        <v>5195028</v>
      </c>
      <c r="AP32" s="291">
        <v>50236</v>
      </c>
      <c r="AQ32" s="292">
        <v>38069</v>
      </c>
      <c r="AR32" s="293">
        <v>32</v>
      </c>
    </row>
    <row r="33" spans="1:46" ht="13.5" customHeight="1">
      <c r="A33" s="247"/>
      <c r="AK33" s="1117" t="s">
        <v>506</v>
      </c>
      <c r="AL33" s="1118"/>
      <c r="AM33" s="1118"/>
      <c r="AN33" s="1119"/>
      <c r="AO33" s="291" t="s">
        <v>492</v>
      </c>
      <c r="AP33" s="291" t="s">
        <v>492</v>
      </c>
      <c r="AQ33" s="292" t="s">
        <v>492</v>
      </c>
      <c r="AR33" s="293" t="s">
        <v>492</v>
      </c>
    </row>
    <row r="34" spans="1:46" ht="27" customHeight="1">
      <c r="A34" s="247"/>
      <c r="AK34" s="1117" t="s">
        <v>507</v>
      </c>
      <c r="AL34" s="1118"/>
      <c r="AM34" s="1118"/>
      <c r="AN34" s="1119"/>
      <c r="AO34" s="291" t="s">
        <v>492</v>
      </c>
      <c r="AP34" s="291" t="s">
        <v>492</v>
      </c>
      <c r="AQ34" s="292" t="s">
        <v>492</v>
      </c>
      <c r="AR34" s="293" t="s">
        <v>492</v>
      </c>
    </row>
    <row r="35" spans="1:46" ht="27" customHeight="1">
      <c r="A35" s="247"/>
      <c r="AK35" s="1117" t="s">
        <v>508</v>
      </c>
      <c r="AL35" s="1118"/>
      <c r="AM35" s="1118"/>
      <c r="AN35" s="1119"/>
      <c r="AO35" s="291">
        <v>1384603</v>
      </c>
      <c r="AP35" s="291">
        <v>13389</v>
      </c>
      <c r="AQ35" s="292">
        <v>11274</v>
      </c>
      <c r="AR35" s="293">
        <v>18.8</v>
      </c>
    </row>
    <row r="36" spans="1:46" ht="27" customHeight="1">
      <c r="A36" s="247"/>
      <c r="AK36" s="1117" t="s">
        <v>509</v>
      </c>
      <c r="AL36" s="1118"/>
      <c r="AM36" s="1118"/>
      <c r="AN36" s="1119"/>
      <c r="AO36" s="291" t="s">
        <v>492</v>
      </c>
      <c r="AP36" s="291" t="s">
        <v>492</v>
      </c>
      <c r="AQ36" s="292">
        <v>1710</v>
      </c>
      <c r="AR36" s="293" t="s">
        <v>492</v>
      </c>
    </row>
    <row r="37" spans="1:46" ht="13.5" customHeight="1">
      <c r="A37" s="247"/>
      <c r="AK37" s="1117" t="s">
        <v>510</v>
      </c>
      <c r="AL37" s="1118"/>
      <c r="AM37" s="1118"/>
      <c r="AN37" s="1119"/>
      <c r="AO37" s="291">
        <v>242068</v>
      </c>
      <c r="AP37" s="291">
        <v>2341</v>
      </c>
      <c r="AQ37" s="292">
        <v>731</v>
      </c>
      <c r="AR37" s="293">
        <v>220.2</v>
      </c>
    </row>
    <row r="38" spans="1:46" ht="27" customHeight="1">
      <c r="A38" s="247"/>
      <c r="AK38" s="1120" t="s">
        <v>511</v>
      </c>
      <c r="AL38" s="1121"/>
      <c r="AM38" s="1121"/>
      <c r="AN38" s="1122"/>
      <c r="AO38" s="294" t="s">
        <v>492</v>
      </c>
      <c r="AP38" s="294" t="s">
        <v>492</v>
      </c>
      <c r="AQ38" s="295">
        <v>1</v>
      </c>
      <c r="AR38" s="283" t="s">
        <v>492</v>
      </c>
      <c r="AS38" s="290"/>
    </row>
    <row r="39" spans="1:46">
      <c r="A39" s="247"/>
      <c r="AK39" s="1120" t="s">
        <v>512</v>
      </c>
      <c r="AL39" s="1121"/>
      <c r="AM39" s="1121"/>
      <c r="AN39" s="1122"/>
      <c r="AO39" s="291">
        <v>-261577</v>
      </c>
      <c r="AP39" s="291">
        <v>-2529</v>
      </c>
      <c r="AQ39" s="292">
        <v>-7408</v>
      </c>
      <c r="AR39" s="293">
        <v>-65.900000000000006</v>
      </c>
      <c r="AS39" s="290"/>
    </row>
    <row r="40" spans="1:46" ht="27" customHeight="1">
      <c r="A40" s="247"/>
      <c r="AK40" s="1117" t="s">
        <v>513</v>
      </c>
      <c r="AL40" s="1118"/>
      <c r="AM40" s="1118"/>
      <c r="AN40" s="1119"/>
      <c r="AO40" s="291">
        <v>-4487637</v>
      </c>
      <c r="AP40" s="291">
        <v>-43395</v>
      </c>
      <c r="AQ40" s="292">
        <v>-32910</v>
      </c>
      <c r="AR40" s="293">
        <v>31.9</v>
      </c>
      <c r="AS40" s="290"/>
    </row>
    <row r="41" spans="1:46">
      <c r="A41" s="247"/>
      <c r="AK41" s="1123" t="s">
        <v>287</v>
      </c>
      <c r="AL41" s="1124"/>
      <c r="AM41" s="1124"/>
      <c r="AN41" s="1125"/>
      <c r="AO41" s="291">
        <v>2072485</v>
      </c>
      <c r="AP41" s="291">
        <v>20041</v>
      </c>
      <c r="AQ41" s="292">
        <v>11466</v>
      </c>
      <c r="AR41" s="293">
        <v>74.8</v>
      </c>
      <c r="AS41" s="290"/>
    </row>
    <row r="42" spans="1:46">
      <c r="A42" s="247"/>
      <c r="AK42" s="296"/>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514</v>
      </c>
    </row>
    <row r="48" spans="1:46">
      <c r="A48" s="247"/>
      <c r="AK48" s="301" t="s">
        <v>515</v>
      </c>
      <c r="AL48" s="301"/>
      <c r="AM48" s="301"/>
      <c r="AN48" s="301"/>
      <c r="AO48" s="301"/>
      <c r="AP48" s="301"/>
      <c r="AQ48" s="302"/>
      <c r="AR48" s="301"/>
    </row>
    <row r="49" spans="1:44" ht="13.5" customHeight="1">
      <c r="A49" s="247"/>
      <c r="AK49" s="303"/>
      <c r="AL49" s="304"/>
      <c r="AM49" s="1112" t="s">
        <v>483</v>
      </c>
      <c r="AN49" s="1114" t="s">
        <v>516</v>
      </c>
      <c r="AO49" s="1115"/>
      <c r="AP49" s="1115"/>
      <c r="AQ49" s="1115"/>
      <c r="AR49" s="1116"/>
    </row>
    <row r="50" spans="1:44">
      <c r="A50" s="247"/>
      <c r="AK50" s="305"/>
      <c r="AL50" s="306"/>
      <c r="AM50" s="1113"/>
      <c r="AN50" s="307" t="s">
        <v>517</v>
      </c>
      <c r="AO50" s="308" t="s">
        <v>518</v>
      </c>
      <c r="AP50" s="309" t="s">
        <v>519</v>
      </c>
      <c r="AQ50" s="310" t="s">
        <v>520</v>
      </c>
      <c r="AR50" s="311" t="s">
        <v>521</v>
      </c>
    </row>
    <row r="51" spans="1:44">
      <c r="A51" s="247"/>
      <c r="AK51" s="303" t="s">
        <v>522</v>
      </c>
      <c r="AL51" s="304"/>
      <c r="AM51" s="312">
        <v>5486626</v>
      </c>
      <c r="AN51" s="313">
        <v>50790</v>
      </c>
      <c r="AO51" s="314">
        <v>-50.6</v>
      </c>
      <c r="AP51" s="315">
        <v>72756</v>
      </c>
      <c r="AQ51" s="316">
        <v>1</v>
      </c>
      <c r="AR51" s="317">
        <v>-51.6</v>
      </c>
    </row>
    <row r="52" spans="1:44">
      <c r="A52" s="247"/>
      <c r="AK52" s="318"/>
      <c r="AL52" s="319" t="s">
        <v>523</v>
      </c>
      <c r="AM52" s="320">
        <v>2279333</v>
      </c>
      <c r="AN52" s="321">
        <v>21100</v>
      </c>
      <c r="AO52" s="322">
        <v>-29.5</v>
      </c>
      <c r="AP52" s="323">
        <v>32117</v>
      </c>
      <c r="AQ52" s="324">
        <v>-5.9</v>
      </c>
      <c r="AR52" s="325">
        <v>-23.6</v>
      </c>
    </row>
    <row r="53" spans="1:44">
      <c r="A53" s="247"/>
      <c r="AK53" s="303" t="s">
        <v>524</v>
      </c>
      <c r="AL53" s="304"/>
      <c r="AM53" s="312">
        <v>5161261</v>
      </c>
      <c r="AN53" s="313">
        <v>48307</v>
      </c>
      <c r="AO53" s="314">
        <v>-4.9000000000000004</v>
      </c>
      <c r="AP53" s="315">
        <v>49217</v>
      </c>
      <c r="AQ53" s="316">
        <v>-32.4</v>
      </c>
      <c r="AR53" s="317">
        <v>27.5</v>
      </c>
    </row>
    <row r="54" spans="1:44">
      <c r="A54" s="247"/>
      <c r="AK54" s="318"/>
      <c r="AL54" s="319" t="s">
        <v>523</v>
      </c>
      <c r="AM54" s="320">
        <v>1937082</v>
      </c>
      <c r="AN54" s="321">
        <v>18130</v>
      </c>
      <c r="AO54" s="322">
        <v>-14.1</v>
      </c>
      <c r="AP54" s="323">
        <v>27232</v>
      </c>
      <c r="AQ54" s="324">
        <v>-15.2</v>
      </c>
      <c r="AR54" s="325">
        <v>1.1000000000000001</v>
      </c>
    </row>
    <row r="55" spans="1:44">
      <c r="A55" s="247"/>
      <c r="AK55" s="303" t="s">
        <v>525</v>
      </c>
      <c r="AL55" s="304"/>
      <c r="AM55" s="312">
        <v>8006691</v>
      </c>
      <c r="AN55" s="313">
        <v>75809</v>
      </c>
      <c r="AO55" s="314">
        <v>56.9</v>
      </c>
      <c r="AP55" s="315">
        <v>49211</v>
      </c>
      <c r="AQ55" s="316">
        <v>0</v>
      </c>
      <c r="AR55" s="317">
        <v>56.9</v>
      </c>
    </row>
    <row r="56" spans="1:44">
      <c r="A56" s="247"/>
      <c r="AK56" s="318"/>
      <c r="AL56" s="319" t="s">
        <v>523</v>
      </c>
      <c r="AM56" s="320">
        <v>2112986</v>
      </c>
      <c r="AN56" s="321">
        <v>20006</v>
      </c>
      <c r="AO56" s="322">
        <v>10.3</v>
      </c>
      <c r="AP56" s="323">
        <v>28367</v>
      </c>
      <c r="AQ56" s="324">
        <v>4.2</v>
      </c>
      <c r="AR56" s="325">
        <v>6.1</v>
      </c>
    </row>
    <row r="57" spans="1:44">
      <c r="A57" s="247"/>
      <c r="AK57" s="303" t="s">
        <v>526</v>
      </c>
      <c r="AL57" s="304"/>
      <c r="AM57" s="312">
        <v>6094665</v>
      </c>
      <c r="AN57" s="313">
        <v>58337</v>
      </c>
      <c r="AO57" s="314">
        <v>-23</v>
      </c>
      <c r="AP57" s="315">
        <v>51738</v>
      </c>
      <c r="AQ57" s="316">
        <v>5.0999999999999996</v>
      </c>
      <c r="AR57" s="317">
        <v>-28.1</v>
      </c>
    </row>
    <row r="58" spans="1:44">
      <c r="A58" s="247"/>
      <c r="AK58" s="318"/>
      <c r="AL58" s="319" t="s">
        <v>523</v>
      </c>
      <c r="AM58" s="320">
        <v>2156580</v>
      </c>
      <c r="AN58" s="321">
        <v>20642</v>
      </c>
      <c r="AO58" s="322">
        <v>3.2</v>
      </c>
      <c r="AP58" s="323">
        <v>30360</v>
      </c>
      <c r="AQ58" s="324">
        <v>7</v>
      </c>
      <c r="AR58" s="325">
        <v>-3.8</v>
      </c>
    </row>
    <row r="59" spans="1:44">
      <c r="A59" s="247"/>
      <c r="AK59" s="303" t="s">
        <v>527</v>
      </c>
      <c r="AL59" s="304"/>
      <c r="AM59" s="312">
        <v>9044488</v>
      </c>
      <c r="AN59" s="313">
        <v>87460</v>
      </c>
      <c r="AO59" s="314">
        <v>49.9</v>
      </c>
      <c r="AP59" s="315">
        <v>67158</v>
      </c>
      <c r="AQ59" s="316">
        <v>29.8</v>
      </c>
      <c r="AR59" s="317">
        <v>20.100000000000001</v>
      </c>
    </row>
    <row r="60" spans="1:44">
      <c r="A60" s="247"/>
      <c r="AK60" s="318"/>
      <c r="AL60" s="319" t="s">
        <v>523</v>
      </c>
      <c r="AM60" s="320">
        <v>4395403</v>
      </c>
      <c r="AN60" s="321">
        <v>42503</v>
      </c>
      <c r="AO60" s="322">
        <v>105.9</v>
      </c>
      <c r="AP60" s="323">
        <v>42077</v>
      </c>
      <c r="AQ60" s="324">
        <v>38.6</v>
      </c>
      <c r="AR60" s="325">
        <v>67.3</v>
      </c>
    </row>
    <row r="61" spans="1:44">
      <c r="A61" s="247"/>
      <c r="AK61" s="303" t="s">
        <v>528</v>
      </c>
      <c r="AL61" s="326"/>
      <c r="AM61" s="312">
        <v>6758746</v>
      </c>
      <c r="AN61" s="313">
        <v>64141</v>
      </c>
      <c r="AO61" s="314">
        <v>5.7</v>
      </c>
      <c r="AP61" s="315">
        <v>58016</v>
      </c>
      <c r="AQ61" s="327">
        <v>0.7</v>
      </c>
      <c r="AR61" s="317">
        <v>5</v>
      </c>
    </row>
    <row r="62" spans="1:44">
      <c r="A62" s="247"/>
      <c r="AK62" s="318"/>
      <c r="AL62" s="319" t="s">
        <v>523</v>
      </c>
      <c r="AM62" s="320">
        <v>2576277</v>
      </c>
      <c r="AN62" s="321">
        <v>24476</v>
      </c>
      <c r="AO62" s="322">
        <v>15.2</v>
      </c>
      <c r="AP62" s="323">
        <v>32031</v>
      </c>
      <c r="AQ62" s="324">
        <v>5.7</v>
      </c>
      <c r="AR62" s="325">
        <v>9.5</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idden="1"/>
    <row r="71" spans="1:46" hidden="1"/>
    <row r="72" spans="1:46" hidden="1"/>
    <row r="73" spans="1:46" hidden="1"/>
  </sheetData>
  <sheetProtection algorithmName="SHA-512" hashValue="AL59wjg6yJvKK53ukk+fHgxzF18aqomsd3ommhkE9ALURa07TFduKnwMrQuuGfMpA539yuX2YM+1G0q6QpFCAg==" saltValue="DT6QIXVYjlRnYhcpxEP7G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480</v>
      </c>
    </row>
    <row r="121" spans="125:125" ht="13.5" hidden="1" customHeight="1">
      <c r="DU121" s="241"/>
    </row>
  </sheetData>
  <sheetProtection algorithmName="SHA-512" hashValue="oBWnqGj4KSKdEZX0fyH9hzmtE3cBp9md+/HYmL+L+4NQ4NFNm+Hl9EDS1migGg+dnxFKUfCZryvwrrh5LZbvXw==" saltValue="UzoJWeeA8idsAhcDy1Md5Q=="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480</v>
      </c>
    </row>
  </sheetData>
  <sheetProtection algorithmName="SHA-512" hashValue="kBSDFzdKKnRbEhOlg3Q8KHVSGHix/BDMokJJ5NNow6YINCPhA20kb/+CF2jviwHPRGEWXyVy0BOTkMypU8taHg==" saltValue="LQz5Cf77rIUbfdn2YL3y5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530</v>
      </c>
      <c r="G46" s="8" t="s">
        <v>531</v>
      </c>
      <c r="H46" s="8" t="s">
        <v>532</v>
      </c>
      <c r="I46" s="8" t="s">
        <v>533</v>
      </c>
      <c r="J46" s="9" t="s">
        <v>534</v>
      </c>
    </row>
    <row r="47" spans="2:10" ht="57.75" customHeight="1">
      <c r="B47" s="10"/>
      <c r="C47" s="1126" t="s">
        <v>3</v>
      </c>
      <c r="D47" s="1126"/>
      <c r="E47" s="1127"/>
      <c r="F47" s="11">
        <v>16.38</v>
      </c>
      <c r="G47" s="12">
        <v>19.170000000000002</v>
      </c>
      <c r="H47" s="12">
        <v>19.55</v>
      </c>
      <c r="I47" s="12">
        <v>21.38</v>
      </c>
      <c r="J47" s="13">
        <v>19.22</v>
      </c>
    </row>
    <row r="48" spans="2:10" ht="57.75" customHeight="1">
      <c r="B48" s="14"/>
      <c r="C48" s="1128" t="s">
        <v>4</v>
      </c>
      <c r="D48" s="1128"/>
      <c r="E48" s="1129"/>
      <c r="F48" s="15">
        <v>10.99</v>
      </c>
      <c r="G48" s="16">
        <v>12.9</v>
      </c>
      <c r="H48" s="16">
        <v>13.84</v>
      </c>
      <c r="I48" s="16">
        <v>10.16</v>
      </c>
      <c r="J48" s="17">
        <v>11.83</v>
      </c>
    </row>
    <row r="49" spans="2:10" ht="57.75" customHeight="1" thickBot="1">
      <c r="B49" s="18"/>
      <c r="C49" s="1130" t="s">
        <v>5</v>
      </c>
      <c r="D49" s="1130"/>
      <c r="E49" s="1131"/>
      <c r="F49" s="19">
        <v>0.64</v>
      </c>
      <c r="G49" s="20">
        <v>6.22</v>
      </c>
      <c r="H49" s="20">
        <v>0.69</v>
      </c>
      <c r="I49" s="20" t="s">
        <v>535</v>
      </c>
      <c r="J49" s="21">
        <v>0.43</v>
      </c>
    </row>
    <row r="50" spans="2:10"/>
  </sheetData>
  <sheetProtection algorithmName="SHA-512" hashValue="ArOfAvjAC4ytNYD/kGDOz2yLgCNTt4T2cq1qE6VGn3/G8192AGGUbB49ZC7Qr5gI35xtppyKF3gg3xo+gelucA==" saltValue="VY9q3EK0aBl1HlJ6rkrwI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0"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髙岡光</cp:lastModifiedBy>
  <cp:lastPrinted>2026-03-13T04:32:06Z</cp:lastPrinted>
  <dcterms:created xsi:type="dcterms:W3CDTF">2026-02-23T08:49:59Z</dcterms:created>
  <dcterms:modified xsi:type="dcterms:W3CDTF">2026-03-24T00:16:10Z</dcterms:modified>
  <cp:category/>
</cp:coreProperties>
</file>