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ADB390AA-19EB-4802-8DBE-EFAA1EE331AF}" xr6:coauthVersionLast="47" xr6:coauthVersionMax="47" xr10:uidLastSave="{00000000-0000-0000-0000-000000000000}"/>
  <bookViews>
    <workbookView xWindow="-120" yWindow="-120" windowWidth="19440" windowHeight="1488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508F41FD_AF73_4543_875F_C826902A1E8C_.wvu.Cols" localSheetId="2" hidden="1">'各会計、関係団体の財政状況及び健全化判断比率'!$EB:$XFD</definedName>
    <definedName name="Z_508F41FD_AF73_4543_875F_C826902A1E8C_.wvu.Cols" localSheetId="12" hidden="1">基金残高に係る経年分析!$P:$XFD</definedName>
    <definedName name="Z_508F41FD_AF73_4543_875F_C826902A1E8C_.wvu.Cols" localSheetId="4" hidden="1">'経常経費分析表（経常収支比率の分析）'!$DM:$XFD</definedName>
    <definedName name="Z_508F41FD_AF73_4543_875F_C826902A1E8C_.wvu.Cols" localSheetId="5" hidden="1">'経常経費分析表（人件費・公債費・普通建設事業費の分析）'!$AU:$XFD</definedName>
    <definedName name="Z_508F41FD_AF73_4543_875F_C826902A1E8C_.wvu.Cols" localSheetId="3" hidden="1">財政比較分析表!$DQ:$XFD</definedName>
    <definedName name="Z_508F41FD_AF73_4543_875F_C826902A1E8C_.wvu.Cols" localSheetId="10" hidden="1">'実質公債費比率（分子）の構造'!$V:$XFD</definedName>
    <definedName name="Z_508F41FD_AF73_4543_875F_C826902A1E8C_.wvu.Cols" localSheetId="8" hidden="1">実質収支比率等に係る経年分析!$Q:$XFD</definedName>
    <definedName name="Z_508F41FD_AF73_4543_875F_C826902A1E8C_.wvu.Cols" localSheetId="11" hidden="1">'将来負担比率（分子）の構造'!$T:$XFD</definedName>
    <definedName name="Z_508F41FD_AF73_4543_875F_C826902A1E8C_.wvu.Cols" localSheetId="6" hidden="1">'性質別歳出決算分析表（住民一人当たりのコスト）'!$DV:$XFD</definedName>
    <definedName name="Z_508F41FD_AF73_4543_875F_C826902A1E8C_.wvu.Cols" localSheetId="0" hidden="1">総括表!$DP:$XFD</definedName>
    <definedName name="Z_508F41FD_AF73_4543_875F_C826902A1E8C_.wvu.Cols" localSheetId="1" hidden="1">普通会計の状況!$EN:$XFD</definedName>
    <definedName name="Z_508F41FD_AF73_4543_875F_C826902A1E8C_.wvu.Cols" localSheetId="7" hidden="1">'目的別歳出決算分析表（住民一人当たりのコスト）'!$DV:$XFD</definedName>
    <definedName name="Z_508F41FD_AF73_4543_875F_C826902A1E8C_.wvu.Cols" localSheetId="9" hidden="1">連結実質赤字比率に係る赤字・黒字の構成分析!$Q:$XFD</definedName>
    <definedName name="Z_508F41FD_AF73_4543_875F_C826902A1E8C_.wvu.Rows" localSheetId="2" hidden="1">'各会計、関係団体の財政状況及び健全化判断比率'!$136:$1048576,'各会計、関係団体の財政状況及び健全化判断比率'!$89:$101,'各会計、関係団体の財政状況及び健全化判断比率'!$135:$135</definedName>
    <definedName name="Z_508F41FD_AF73_4543_875F_C826902A1E8C_.wvu.Rows" localSheetId="12" hidden="1">基金残高に係る経年分析!$65:$1048576</definedName>
    <definedName name="Z_508F41FD_AF73_4543_875F_C826902A1E8C_.wvu.Rows" localSheetId="4" hidden="1">'経常経費分析表（経常収支比率の分析）'!$90:$1048576</definedName>
    <definedName name="Z_508F41FD_AF73_4543_875F_C826902A1E8C_.wvu.Rows" localSheetId="5" hidden="1">'経常経費分析表（人件費・公債費・普通建設事業費の分析）'!$74:$1048576,'経常経費分析表（人件費・公債費・普通建設事業費の分析）'!$67:$73</definedName>
    <definedName name="Z_508F41FD_AF73_4543_875F_C826902A1E8C_.wvu.Rows" localSheetId="3" hidden="1">財政比較分析表!$106:$1048576,財政比較分析表!$98:$105</definedName>
    <definedName name="Z_508F41FD_AF73_4543_875F_C826902A1E8C_.wvu.Rows" localSheetId="10" hidden="1">'実質公債費比率（分子）の構造'!$65:$1048576</definedName>
    <definedName name="Z_508F41FD_AF73_4543_875F_C826902A1E8C_.wvu.Rows" localSheetId="8" hidden="1">実質収支比率等に係る経年分析!$51:$1048576</definedName>
    <definedName name="Z_508F41FD_AF73_4543_875F_C826902A1E8C_.wvu.Rows" localSheetId="11" hidden="1">'将来負担比率（分子）の構造'!$56:$1048576</definedName>
    <definedName name="Z_508F41FD_AF73_4543_875F_C826902A1E8C_.wvu.Rows" localSheetId="6" hidden="1">'性質別歳出決算分析表（住民一人当たりのコスト）'!$122:$1048576,'性質別歳出決算分析表（住民一人当たりのコスト）'!$117:$121</definedName>
    <definedName name="Z_508F41FD_AF73_4543_875F_C826902A1E8C_.wvu.Rows" localSheetId="0" hidden="1">総括表!$57:$1048576</definedName>
    <definedName name="Z_508F41FD_AF73_4543_875F_C826902A1E8C_.wvu.Rows" localSheetId="1" hidden="1">普通会計の状況!$50:$1048576</definedName>
    <definedName name="Z_508F41FD_AF73_4543_875F_C826902A1E8C_.wvu.Rows" localSheetId="7" hidden="1">'目的別歳出決算分析表（住民一人当たりのコスト）'!$117:$1048576</definedName>
    <definedName name="Z_508F41FD_AF73_4543_875F_C826902A1E8C_.wvu.Rows" localSheetId="9" hidden="1">連結実質赤字比率に係る赤字・黒字の構成分析!$46:$1048576</definedName>
  </definedNames>
  <calcPr calcId="191029"/>
  <customWorkbookViews>
    <customWorkbookView name="  - 個人用ビュー" guid="{508F41FD-AF73-4543-875F-C826902A1E8C}" mergeInterval="0" personalView="1" xWindow="39" yWindow="3" windowWidth="1997" windowHeight="1035"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 l="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BW38" i="1"/>
  <c r="BE38" i="1"/>
  <c r="AM38" i="1"/>
  <c r="U38" i="1"/>
  <c r="C38" i="1"/>
  <c r="BW37" i="1"/>
  <c r="BE37" i="1"/>
  <c r="AM37" i="1"/>
  <c r="U37" i="1"/>
  <c r="C37" i="1"/>
  <c r="BE36" i="1"/>
  <c r="C36" i="1"/>
  <c r="BE35" i="1"/>
  <c r="C34" i="1"/>
  <c r="C35" i="1" s="1"/>
  <c r="U34" i="1" l="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l="1"/>
  <c r="AM36" i="1" l="1"/>
  <c r="BE34" i="1" l="1"/>
  <c r="BW34" i="1" s="1"/>
  <c r="BW35" i="1" s="1"/>
  <c r="BW36" i="1" s="1"/>
  <c r="CO34" i="1" l="1"/>
  <c r="CO35" i="1" s="1"/>
  <c r="CO36" i="1" s="1"/>
  <c r="CO37" i="1" s="1"/>
  <c r="CO38" i="1" s="1"/>
</calcChain>
</file>

<file path=xl/sharedStrings.xml><?xml version="1.0" encoding="utf-8"?>
<sst xmlns="http://schemas.openxmlformats.org/spreadsheetml/2006/main" count="1121" uniqueCount="569">
  <si>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</si>
  <si>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</si>
  <si>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</si>
  <si>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</si>
  <si>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</si>
  <si>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</si>
  <si>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</si>
  <si>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</si>
  <si>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</si>
  <si>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</si>
  <si>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</si>
  <si>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</si>
  <si>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</si>
  <si>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</si>
  <si>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</si>
  <si>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</si>
  <si>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</si>
  <si>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</si>
  <si>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</si>
  <si>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</si>
  <si>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</si>
  <si>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</si>
  <si>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</si>
  <si>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</si>
  <si>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</si>
  <si>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</si>
  <si>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</si>
  <si>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</si>
  <si>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</si>
  <si>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</si>
  <si>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</si>
  <si>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</si>
  <si>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</si>
  <si>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</si>
  <si>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</si>
  <si>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</si>
  <si>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</si>
  <si>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</si>
  <si>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</si>
  <si>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</si>
  <si>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</si>
  <si>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</si>
  <si>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</si>
  <si>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</si>
  <si>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</si>
  <si>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</si>
  <si>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</si>
  <si>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</si>
  <si>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</si>
  <si>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</si>
  <si>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</si>
  <si>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</si>
  <si>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</si>
  <si>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</si>
  <si>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</si>
  <si>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</si>
  <si>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</si>
  <si>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</si>
  <si>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</si>
  <si>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</si>
  <si>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</si>
  <si>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</si>
  <si>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</si>
  <si>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</si>
  <si>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</si>
  <si>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</si>
  <si>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</si>
  <si>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</si>
  <si>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</si>
  <si>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</si>
  <si>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</si>
  <si>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</si>
  <si>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</si>
  <si>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</si>
  <si>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</si>
  <si>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</si>
  <si>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</si>
  <si>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</si>
  <si>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</si>
  <si>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</si>
  <si>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</si>
  <si>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</si>
  <si>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</si>
  <si>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</si>
  <si>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</si>
  <si>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</si>
  <si>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</si>
  <si>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</si>
  <si>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</si>
  <si>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</si>
  <si>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</si>
  <si>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</si>
  <si>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</si>
  <si>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</si>
  <si>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</si>
  <si>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</si>
  <si>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</si>
  <si>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</si>
  <si>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</si>
  <si>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</si>
  <si>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</si>
  <si>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</si>
  <si>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</si>
  <si>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</si>
  <si>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</si>
  <si>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</si>
  <si>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</si>
  <si>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</si>
  <si>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</si>
  <si>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</si>
  <si>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</si>
  <si>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</si>
  <si>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</si>
  <si>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</si>
  <si>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</si>
  <si>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</si>
  <si>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</si>
  <si>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</si>
  <si>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</si>
  <si>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</si>
  <si>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</si>
  <si>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</si>
  <si>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</si>
  <si>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</si>
  <si>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</si>
  <si>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</si>
  <si>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</si>
  <si>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</si>
  <si>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</si>
  <si>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</si>
  <si>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</si>
  <si>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</si>
  <si>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</si>
  <si>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</si>
  <si>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</si>
  <si>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</si>
  <si>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</si>
  <si>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</si>
  <si>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</si>
  <si>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</si>
  <si>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</si>
  <si>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</si>
  <si>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</si>
  <si>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</si>
  <si>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</si>
  <si>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</si>
  <si>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</si>
  <si>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</si>
  <si>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</si>
  <si>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</si>
  <si>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</si>
  <si>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</si>
  <si>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</si>
  <si>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</si>
  <si>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</si>
  <si>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</si>
  <si>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</si>
  <si>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</si>
  <si>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</si>
  <si>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</si>
  <si>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</si>
  <si>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</si>
  <si>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</si>
  <si>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</si>
  <si>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</si>
  <si>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</si>
  <si>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</si>
  <si>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</si>
  <si>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</si>
  <si>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</si>
  <si>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</si>
  <si>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</si>
  <si>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</si>
  <si>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</si>
  <si>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</si>
  <si>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</si>
  <si>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</si>
  <si>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</si>
  <si>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</si>
  <si>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</si>
  <si>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</si>
  <si>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</si>
  <si>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</si>
  <si>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</si>
  <si>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</si>
  <si>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</si>
  <si>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</si>
  <si>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</si>
  <si>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</si>
  <si>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</si>
  <si>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</si>
  <si>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</si>
  <si>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</si>
  <si>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</si>
  <si>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</si>
  <si>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</si>
  <si>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</si>
  <si>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</si>
  <si>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</si>
  <si>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</si>
  <si>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</si>
  <si>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</si>
  <si>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</si>
  <si>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愛媛県新居浜市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</si>
  <si>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</si>
  <si>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</si>
  <si>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</si>
  <si>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</si>
  <si>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</si>
  <si>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</si>
  <si>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</si>
  <si>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</si>
  <si>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</si>
  <si>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</si>
  <si>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</si>
  <si>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</si>
  <si>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</si>
  <si>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</si>
  <si>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</si>
  <si>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</si>
  <si>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</si>
  <si>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</si>
  <si>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</si>
  <si>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</si>
  <si>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</si>
  <si>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</si>
  <si>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</si>
  <si>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</si>
  <si>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</si>
  <si>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</si>
  <si>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</si>
  <si>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</si>
  <si>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</si>
  <si>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</si>
  <si>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</si>
  <si>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</si>
  <si>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</si>
  <si>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</si>
  <si>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</si>
  <si>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</si>
  <si>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</si>
  <si>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</si>
  <si>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</si>
  <si>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</si>
  <si>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</si>
  <si>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</si>
  <si>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</si>
  <si>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</si>
  <si>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</si>
  <si>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</si>
  <si>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</si>
  <si>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</si>
  <si>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</si>
  <si>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</si>
  <si>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</si>
  <si>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</si>
  <si>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</si>
  <si>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</si>
  <si>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</si>
  <si>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</si>
  <si>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</si>
  <si>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</si>
  <si>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</si>
  <si>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</si>
  <si>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</si>
  <si>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</si>
  <si>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</si>
  <si>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</si>
  <si>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</si>
  <si>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</si>
  <si>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</si>
  <si>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</si>
  <si>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</si>
  <si>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</si>
  <si>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</si>
  <si>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</si>
  <si>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</si>
  <si>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</si>
  <si>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</si>
  <si>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</si>
  <si>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</si>
  <si>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</si>
  <si>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</si>
  <si>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</si>
  <si>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</si>
  <si>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</si>
  <si>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</si>
  <si>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</si>
  <si>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</si>
  <si>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</si>
  <si>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</si>
  <si>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</si>
  <si>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</si>
  <si>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</si>
  <si>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</si>
  <si>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</si>
  <si>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</si>
  <si>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</si>
  <si>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</si>
  <si>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</si>
  <si>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</si>
  <si>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</si>
  <si>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</si>
  <si>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</si>
  <si>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</si>
  <si>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</si>
  <si>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</si>
  <si>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</si>
  <si>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</si>
  <si>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</si>
  <si>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</si>
  <si>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</si>
  <si>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</si>
  <si>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</si>
  <si>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</si>
  <si>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</si>
  <si>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</si>
  <si>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</si>
  <si>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</si>
  <si>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</si>
  <si>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</si>
  <si>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</si>
  <si>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</si>
  <si>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港湾整備</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</si>
  <si>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</si>
  <si>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</si>
  <si>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</si>
  <si>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</si>
  <si>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</si>
  <si>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</si>
  <si>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</si>
  <si>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</si>
  <si>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</si>
  <si>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</si>
  <si>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</si>
  <si>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</si>
  <si>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</si>
  <si>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</si>
  <si>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</si>
  <si>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</si>
  <si>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</si>
  <si>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</si>
  <si>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</si>
  <si>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</si>
  <si>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</si>
  <si>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</si>
  <si>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</si>
  <si>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</si>
  <si>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</si>
  <si>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</si>
  <si>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</si>
  <si>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</si>
  <si>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</si>
  <si>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</si>
  <si>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愛媛県新居浜市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</si>
  <si>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</si>
  <si>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</si>
  <si>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</si>
  <si>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</si>
  <si>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</si>
  <si>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</si>
  <si>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</si>
  <si>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</si>
  <si>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</si>
  <si>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</si>
  <si>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</si>
  <si>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</si>
  <si>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</si>
  <si>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</si>
  <si>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</si>
  <si>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</si>
  <si>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</si>
  <si>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</si>
  <si>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</si>
  <si>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</si>
  <si>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</si>
  <si>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</si>
  <si>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</si>
  <si>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</si>
  <si>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</si>
  <si>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</si>
  <si>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</si>
  <si>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</si>
  <si>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</si>
  <si>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</si>
  <si>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</si>
  <si>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</si>
  <si>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</si>
  <si>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</si>
  <si>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</si>
  <si>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</si>
  <si>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</si>
  <si>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</si>
  <si>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</si>
  <si>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</si>
  <si>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</si>
  <si>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渡海船事業特別会計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</si>
  <si>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</si>
  <si>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</si>
  <si>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</si>
  <si>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</si>
  <si>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</si>
  <si>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</si>
  <si>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</si>
  <si>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</si>
  <si>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</si>
  <si>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</si>
  <si>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</si>
  <si>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</si>
  <si>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</si>
  <si>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</si>
  <si>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</si>
  <si>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</si>
  <si>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</si>
  <si>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</si>
  <si>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</si>
  <si>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</si>
  <si>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</si>
  <si>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</si>
  <si>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</si>
  <si>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</si>
  <si>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</si>
  <si>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</si>
  <si>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</si>
  <si>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</si>
  <si>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</si>
  <si>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</si>
  <si>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</si>
  <si>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</si>
  <si>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</si>
  <si>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</si>
  <si>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</si>
  <si>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</si>
  <si>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</si>
  <si>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</si>
  <si>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</si>
  <si>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</si>
  <si>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</si>
  <si>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</si>
  <si>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</si>
  <si>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</si>
  <si>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</si>
  <si>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</si>
  <si>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</si>
  <si>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</si>
  <si>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</si>
  <si>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</si>
  <si>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</si>
  <si>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</si>
  <si>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</si>
  <si>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</si>
  <si>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</si>
  <si>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</si>
  <si>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</si>
  <si>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</si>
  <si>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</si>
  <si>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</si>
  <si>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</si>
  <si>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</si>
  <si>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</si>
  <si>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</si>
  <si>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</si>
  <si>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</si>
  <si>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</si>
  <si>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</si>
  <si>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</si>
  <si>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</si>
  <si>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</si>
  <si>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</si>
  <si>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</si>
  <si>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</si>
  <si>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</si>
  <si>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</si>
  <si>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</si>
  <si>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</si>
  <si>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</si>
  <si>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</si>
  <si>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</si>
  <si>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</si>
  <si>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</si>
  <si>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</si>
  <si>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</si>
  <si>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</si>
  <si>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</si>
  <si>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</si>
  <si>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</si>
  <si>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</si>
  <si>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</si>
  <si>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</si>
  <si>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</si>
  <si>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</si>
  <si>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</si>
  <si>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</si>
  <si>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</si>
  <si>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</si>
  <si>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</si>
  <si>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</si>
  <si>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</si>
  <si>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</si>
  <si>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</si>
  <si>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</si>
  <si>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</si>
  <si>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</si>
  <si>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</si>
  <si>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</si>
  <si>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</si>
  <si>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</si>
  <si>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</si>
  <si>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</si>
  <si>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</si>
  <si>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</si>
  <si>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</si>
  <si>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</si>
  <si>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</si>
  <si>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</si>
  <si>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</si>
  <si>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</si>
  <si>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</si>
  <si>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</si>
  <si>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</si>
  <si>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</si>
  <si>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</si>
  <si>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</si>
  <si>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</si>
  <si>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</si>
  <si>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</si>
  <si>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</si>
  <si>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</si>
  <si>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</si>
  <si>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</si>
  <si>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</si>
  <si>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</si>
  <si>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</si>
  <si>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2.89</t>
  </si>
  <si>
    <t>▲ 1.50</t>
  </si>
  <si>
    <t>▲ 0.98</t>
  </si>
  <si>
    <t>水道事業会計</t>
  </si>
  <si>
    <t>公共下水道事業会計</t>
  </si>
  <si>
    <t>一般会計</t>
  </si>
  <si>
    <t>工業用水道事業会計</t>
  </si>
  <si>
    <t>後期高齢者医療事業特別会計</t>
  </si>
  <si>
    <t>平尾墓園事業特別会計</t>
  </si>
  <si>
    <t>国民健康保険事業特別会計</t>
  </si>
  <si>
    <t>介護保険事業特別会計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</si>
  <si>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</si>
  <si>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</si>
  <si>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</si>
  <si>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</si>
  <si>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</si>
  <si>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</si>
  <si>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</si>
  <si>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</si>
  <si>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</si>
  <si>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愛媛県地方税滞納整理機構</t>
    <phoneticPr fontId="2"/>
  </si>
  <si>
    <t>愛媛県後期高齢者医療広域連合（特別会計）</t>
    <phoneticPr fontId="2"/>
  </si>
  <si>
    <t>愛媛県後期高齢者医療広域連合（一般会計）</t>
    <phoneticPr fontId="2"/>
  </si>
  <si>
    <t>マイントピア別子</t>
    <rPh sb="6" eb="8">
      <t>ベッシ</t>
    </rPh>
    <phoneticPr fontId="38"/>
  </si>
  <si>
    <t>新居浜市文化体育振興事業団</t>
    <rPh sb="0" eb="4">
      <t>ニイハマシ</t>
    </rPh>
    <rPh sb="4" eb="6">
      <t>ブンカ</t>
    </rPh>
    <rPh sb="6" eb="8">
      <t>タイイク</t>
    </rPh>
    <rPh sb="8" eb="10">
      <t>シンコウ</t>
    </rPh>
    <rPh sb="10" eb="13">
      <t>ジギョウダン</t>
    </rPh>
    <phoneticPr fontId="38"/>
  </si>
  <si>
    <t>別子木材センター</t>
    <rPh sb="0" eb="2">
      <t>ベッシ</t>
    </rPh>
    <rPh sb="2" eb="4">
      <t>モクザイ</t>
    </rPh>
    <phoneticPr fontId="38"/>
  </si>
  <si>
    <t>えひめ東予産業創造センター</t>
    <rPh sb="3" eb="5">
      <t>トウヨ</t>
    </rPh>
    <rPh sb="5" eb="7">
      <t>サンギョウ</t>
    </rPh>
    <rPh sb="7" eb="9">
      <t>ソウゾウ</t>
    </rPh>
    <phoneticPr fontId="38"/>
  </si>
  <si>
    <t>新居浜市土地開発公社</t>
    <rPh sb="0" eb="4">
      <t>ニイハマシ</t>
    </rPh>
    <rPh sb="4" eb="6">
      <t>トチ</t>
    </rPh>
    <rPh sb="6" eb="8">
      <t>カイハツ</t>
    </rPh>
    <rPh sb="8" eb="10">
      <t>コウシャ</t>
    </rPh>
    <phoneticPr fontId="38"/>
  </si>
  <si>
    <t>-</t>
    <phoneticPr fontId="2"/>
  </si>
  <si>
    <t>合併振興基金</t>
    <rPh sb="0" eb="2">
      <t>ガッペイ</t>
    </rPh>
    <rPh sb="2" eb="4">
      <t>シンコウ</t>
    </rPh>
    <rPh sb="4" eb="6">
      <t>キキン</t>
    </rPh>
    <phoneticPr fontId="5"/>
  </si>
  <si>
    <t>公共施設整備基金</t>
    <rPh sb="0" eb="4">
      <t>コウキョウシセツ</t>
    </rPh>
    <rPh sb="4" eb="6">
      <t>セイビ</t>
    </rPh>
    <rPh sb="6" eb="8">
      <t>キキン</t>
    </rPh>
    <phoneticPr fontId="38"/>
  </si>
  <si>
    <t>文化振興基金</t>
    <rPh sb="0" eb="2">
      <t>ブンカ</t>
    </rPh>
    <rPh sb="2" eb="4">
      <t>シンコウ</t>
    </rPh>
    <rPh sb="4" eb="6">
      <t>キキン</t>
    </rPh>
    <phoneticPr fontId="38"/>
  </si>
  <si>
    <t>体育施設建設基金</t>
    <rPh sb="0" eb="4">
      <t>タイイクシセツ</t>
    </rPh>
    <rPh sb="4" eb="6">
      <t>ケンセツ</t>
    </rPh>
    <rPh sb="6" eb="8">
      <t>キキン</t>
    </rPh>
    <phoneticPr fontId="38"/>
  </si>
  <si>
    <t>別子山振興基金</t>
    <rPh sb="0" eb="1">
      <t>ベツ</t>
    </rPh>
    <rPh sb="1" eb="2">
      <t>コ</t>
    </rPh>
    <rPh sb="2" eb="3">
      <t>ヤマ</t>
    </rPh>
    <rPh sb="3" eb="5">
      <t>シンコウ</t>
    </rPh>
    <rPh sb="5" eb="7">
      <t>キキン</t>
    </rPh>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</si>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</sst>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38DE-42C4-82D3-A33F6E2B33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60919</c:v>
                </c:pt>
                <c:pt idx="1">
                  <c:v>45649</c:v>
                </c:pt>
                <c:pt idx="2">
                  <c:v>48712</c:v>
                </c:pt>
                <c:pt idx="3">
                  <c:v>75660</c:v>
                </c:pt>
                <c:pt idx="4">
                  <c:v>67263</c:v>
                </c:pt>
              </c:numCache>
            </c:numRef>
          </c:val>
          <c:smooth val="0"/>
          <c:extLst>
            <c:ext xmlns:c16="http://schemas.microsoft.com/office/drawing/2014/chart" uri="{C3380CC4-5D6E-409C-BE32-E72D297353CC}">
              <c16:uniqueId val="{00000001-38DE-42C4-82D3-A33F6E2B33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3.25</c:v>
                </c:pt>
                <c:pt idx="1">
                  <c:v>3.45</c:v>
                </c:pt>
                <c:pt idx="2">
                  <c:v>3.84</c:v>
                </c:pt>
                <c:pt idx="3">
                  <c:v>3.32</c:v>
                </c:pt>
                <c:pt idx="4">
                  <c:v>3.39</c:v>
                </c:pt>
              </c:numCache>
            </c:numRef>
          </c:val>
          <c:extLst>
            <c:ext xmlns:c16="http://schemas.microsoft.com/office/drawing/2014/chart" uri="{C3380CC4-5D6E-409C-BE32-E72D297353CC}">
              <c16:uniqueId val="{00000000-0DA6-4A7A-8C48-D0FFE5540E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8.15</c:v>
                </c:pt>
                <c:pt idx="1">
                  <c:v>6.15</c:v>
                </c:pt>
                <c:pt idx="2">
                  <c:v>4.97</c:v>
                </c:pt>
                <c:pt idx="3">
                  <c:v>5.66</c:v>
                </c:pt>
                <c:pt idx="4">
                  <c:v>5.66</c:v>
                </c:pt>
              </c:numCache>
            </c:numRef>
          </c:val>
          <c:extLst>
            <c:ext xmlns:c16="http://schemas.microsoft.com/office/drawing/2014/chart" uri="{C3380CC4-5D6E-409C-BE32-E72D297353CC}">
              <c16:uniqueId val="{00000001-0DA6-4A7A-8C48-D0FFE5540E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-2.89</c:v>
                </c:pt>
                <c:pt idx="1">
                  <c:v>-1.5</c:v>
                </c:pt>
                <c:pt idx="2">
                  <c:v>-0.98</c:v>
                </c:pt>
                <c:pt idx="3">
                  <c:v>0.32</c:v>
                </c:pt>
                <c:pt idx="4">
                  <c:v>0.21</c:v>
                </c:pt>
              </c:numCache>
            </c:numRef>
          </c:val>
          <c:smooth val="0"/>
          <c:extLst>
            <c:ext xmlns:c16="http://schemas.microsoft.com/office/drawing/2014/chart" uri="{C3380CC4-5D6E-409C-BE32-E72D297353CC}">
              <c16:uniqueId val="{00000002-0DA6-4A7A-8C48-D0FFE5540E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0.26</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0-A5F4-43AD-A821-02CE996CC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F4-43AD-A821-02CE996CCC1C}"/>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0.69</c:v>
                </c:pt>
                <c:pt idx="4">
                  <c:v>#N/A</c:v>
                </c:pt>
                <c:pt idx="5">
                  <c:v>1.18</c:v>
                </c:pt>
                <c:pt idx="6">
                  <c:v>#N/A</c:v>
                </c:pt>
                <c:pt idx="7">
                  <c:v>0.76</c:v>
                </c:pt>
                <c:pt idx="8">
                  <c:v>#N/A</c:v>
                </c:pt>
                <c:pt idx="9">
                  <c:v>0</c:v>
                </c:pt>
              </c:numCache>
            </c:numRef>
          </c:val>
          <c:extLst>
            <c:ext xmlns:c16="http://schemas.microsoft.com/office/drawing/2014/chart" uri="{C3380CC4-5D6E-409C-BE32-E72D297353CC}">
              <c16:uniqueId val="{00000002-A5F4-43AD-A821-02CE996CCC1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F4-43AD-A821-02CE996CCC1C}"/>
            </c:ext>
          </c:extLst>
        </c:ser>
        <c:ser>
          <c:idx val="4"/>
          <c:order val="4"/>
          <c:tx>
            <c:strRef>
              <c:f>データシート!$A$31</c:f>
              <c:strCache>
                <c:ptCount val="1"/>
                <c:pt idx="0">
                  <c:v>平尾墓園事業特別会計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5F4-43AD-A821-02CE996CCC1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0.28999999999999998</c:v>
                </c:pt>
                <c:pt idx="4">
                  <c:v>#N/A</c:v>
                </c:pt>
                <c:pt idx="5">
                  <c:v>0.33</c:v>
                </c:pt>
                <c:pt idx="6">
                  <c:v>#N/A</c:v>
                </c:pt>
                <c:pt idx="7">
                  <c:v>0.32</c:v>
                </c:pt>
                <c:pt idx="8">
                  <c:v>#N/A</c:v>
                </c:pt>
                <c:pt idx="9">
                  <c:v>0.4</c:v>
                </c:pt>
              </c:numCache>
            </c:numRef>
          </c:val>
          <c:extLst>
            <c:ext xmlns:c16="http://schemas.microsoft.com/office/drawing/2014/chart" uri="{C3380CC4-5D6E-409C-BE32-E72D297353CC}">
              <c16:uniqueId val="{00000005-A5F4-43AD-A821-02CE996CCC1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3.56</c:v>
                </c:pt>
                <c:pt idx="2">
                  <c:v>#N/A</c:v>
                </c:pt>
                <c:pt idx="3">
                  <c:v>3.71</c:v>
                </c:pt>
                <c:pt idx="4">
                  <c:v>#N/A</c:v>
                </c:pt>
                <c:pt idx="5">
                  <c:v>3.77</c:v>
                </c:pt>
                <c:pt idx="6">
                  <c:v>#N/A</c:v>
                </c:pt>
                <c:pt idx="7">
                  <c:v>2.91</c:v>
                </c:pt>
                <c:pt idx="8">
                  <c:v>#N/A</c:v>
                </c:pt>
                <c:pt idx="9">
                  <c:v>2.5099999999999998</c:v>
                </c:pt>
              </c:numCache>
            </c:numRef>
          </c:val>
          <c:extLst>
            <c:ext xmlns:c16="http://schemas.microsoft.com/office/drawing/2014/chart" uri="{C3380CC4-5D6E-409C-BE32-E72D297353CC}">
              <c16:uniqueId val="{00000006-A5F4-43AD-A821-02CE996CCC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3.24</c:v>
                </c:pt>
                <c:pt idx="2">
                  <c:v>#N/A</c:v>
                </c:pt>
                <c:pt idx="3">
                  <c:v>3.44</c:v>
                </c:pt>
                <c:pt idx="4">
                  <c:v>#N/A</c:v>
                </c:pt>
                <c:pt idx="5">
                  <c:v>3.26</c:v>
                </c:pt>
                <c:pt idx="6">
                  <c:v>#N/A</c:v>
                </c:pt>
                <c:pt idx="7">
                  <c:v>3.31</c:v>
                </c:pt>
                <c:pt idx="8">
                  <c:v>#N/A</c:v>
                </c:pt>
                <c:pt idx="9">
                  <c:v>3.39</c:v>
                </c:pt>
              </c:numCache>
            </c:numRef>
          </c:val>
          <c:extLst>
            <c:ext xmlns:c16="http://schemas.microsoft.com/office/drawing/2014/chart" uri="{C3380CC4-5D6E-409C-BE32-E72D297353CC}">
              <c16:uniqueId val="{00000007-A5F4-43AD-A821-02CE996CCC1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2.67</c:v>
                </c:pt>
                <c:pt idx="2">
                  <c:v>#N/A</c:v>
                </c:pt>
                <c:pt idx="3">
                  <c:v>2.79</c:v>
                </c:pt>
                <c:pt idx="4">
                  <c:v>#N/A</c:v>
                </c:pt>
                <c:pt idx="5">
                  <c:v>3.47</c:v>
                </c:pt>
                <c:pt idx="6">
                  <c:v>#N/A</c:v>
                </c:pt>
                <c:pt idx="7">
                  <c:v>3.92</c:v>
                </c:pt>
                <c:pt idx="8">
                  <c:v>#N/A</c:v>
                </c:pt>
                <c:pt idx="9">
                  <c:v>3.47</c:v>
                </c:pt>
              </c:numCache>
            </c:numRef>
          </c:val>
          <c:extLst>
            <c:ext xmlns:c16="http://schemas.microsoft.com/office/drawing/2014/chart" uri="{C3380CC4-5D6E-409C-BE32-E72D297353CC}">
              <c16:uniqueId val="{00000008-A5F4-43AD-A821-02CE996CCC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7.74</c:v>
                </c:pt>
                <c:pt idx="2">
                  <c:v>#N/A</c:v>
                </c:pt>
                <c:pt idx="3">
                  <c:v>6.56</c:v>
                </c:pt>
                <c:pt idx="4">
                  <c:v>#N/A</c:v>
                </c:pt>
                <c:pt idx="5">
                  <c:v>7.32</c:v>
                </c:pt>
                <c:pt idx="6">
                  <c:v>#N/A</c:v>
                </c:pt>
                <c:pt idx="7">
                  <c:v>8.3800000000000008</c:v>
                </c:pt>
                <c:pt idx="8">
                  <c:v>#N/A</c:v>
                </c:pt>
                <c:pt idx="9">
                  <c:v>7.15</c:v>
                </c:pt>
              </c:numCache>
            </c:numRef>
          </c:val>
          <c:extLst>
            <c:ext xmlns:c16="http://schemas.microsoft.com/office/drawing/2014/chart" uri="{C3380CC4-5D6E-409C-BE32-E72D297353CC}">
              <c16:uniqueId val="{00000009-A5F4-43AD-A821-02CE996CCC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5447</c:v>
                </c:pt>
                <c:pt idx="5">
                  <c:v>5371</c:v>
                </c:pt>
                <c:pt idx="8">
                  <c:v>5267</c:v>
                </c:pt>
                <c:pt idx="11">
                  <c:v>5259</c:v>
                </c:pt>
                <c:pt idx="14">
                  <c:v>5267</c:v>
                </c:pt>
              </c:numCache>
            </c:numRef>
          </c:val>
          <c:extLst>
            <c:ext xmlns:c16="http://schemas.microsoft.com/office/drawing/2014/chart" uri="{C3380CC4-5D6E-409C-BE32-E72D297353CC}">
              <c16:uniqueId val="{00000000-0156-47E3-BCD9-385BEF2E17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56-47E3-BCD9-385BEF2E17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2</c:v>
                </c:pt>
                <c:pt idx="9">
                  <c:v>1</c:v>
                </c:pt>
                <c:pt idx="12">
                  <c:v>1</c:v>
                </c:pt>
              </c:numCache>
            </c:numRef>
          </c:val>
          <c:extLst>
            <c:ext xmlns:c16="http://schemas.microsoft.com/office/drawing/2014/chart" uri="{C3380CC4-5D6E-409C-BE32-E72D297353CC}">
              <c16:uniqueId val="{00000002-0156-47E3-BCD9-385BEF2E17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56-47E3-BCD9-385BEF2E17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1415</c:v>
                </c:pt>
                <c:pt idx="3">
                  <c:v>1329</c:v>
                </c:pt>
                <c:pt idx="6">
                  <c:v>1226</c:v>
                </c:pt>
                <c:pt idx="9">
                  <c:v>1209</c:v>
                </c:pt>
                <c:pt idx="12">
                  <c:v>1189</c:v>
                </c:pt>
              </c:numCache>
            </c:numRef>
          </c:val>
          <c:extLst>
            <c:ext xmlns:c16="http://schemas.microsoft.com/office/drawing/2014/chart" uri="{C3380CC4-5D6E-409C-BE32-E72D297353CC}">
              <c16:uniqueId val="{00000004-0156-47E3-BCD9-385BEF2E17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56-47E3-BCD9-385BEF2E17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56-47E3-BCD9-385BEF2E17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4383</c:v>
                </c:pt>
                <c:pt idx="3">
                  <c:v>4553</c:v>
                </c:pt>
                <c:pt idx="6">
                  <c:v>4760</c:v>
                </c:pt>
                <c:pt idx="9">
                  <c:v>4773</c:v>
                </c:pt>
                <c:pt idx="12">
                  <c:v>4940</c:v>
                </c:pt>
              </c:numCache>
            </c:numRef>
          </c:val>
          <c:extLst>
            <c:ext xmlns:c16="http://schemas.microsoft.com/office/drawing/2014/chart" uri="{C3380CC4-5D6E-409C-BE32-E72D297353CC}">
              <c16:uniqueId val="{00000007-0156-47E3-BCD9-385BEF2E17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356</c:v>
                </c:pt>
                <c:pt idx="2">
                  <c:v>#N/A</c:v>
                </c:pt>
                <c:pt idx="3">
                  <c:v>#N/A</c:v>
                </c:pt>
                <c:pt idx="4">
                  <c:v>515</c:v>
                </c:pt>
                <c:pt idx="5">
                  <c:v>#N/A</c:v>
                </c:pt>
                <c:pt idx="6">
                  <c:v>#N/A</c:v>
                </c:pt>
                <c:pt idx="7">
                  <c:v>721</c:v>
                </c:pt>
                <c:pt idx="8">
                  <c:v>#N/A</c:v>
                </c:pt>
                <c:pt idx="9">
                  <c:v>#N/A</c:v>
                </c:pt>
                <c:pt idx="10">
                  <c:v>724</c:v>
                </c:pt>
                <c:pt idx="11">
                  <c:v>#N/A</c:v>
                </c:pt>
                <c:pt idx="12">
                  <c:v>#N/A</c:v>
                </c:pt>
                <c:pt idx="13">
                  <c:v>863</c:v>
                </c:pt>
                <c:pt idx="14">
                  <c:v>#N/A</c:v>
                </c:pt>
              </c:numCache>
            </c:numRef>
          </c:val>
          <c:smooth val="0"/>
          <c:extLst>
            <c:ext xmlns:c16="http://schemas.microsoft.com/office/drawing/2014/chart" uri="{C3380CC4-5D6E-409C-BE32-E72D297353CC}">
              <c16:uniqueId val="{00000008-0156-47E3-BCD9-385BEF2E17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50968</c:v>
                </c:pt>
                <c:pt idx="5">
                  <c:v>49810</c:v>
                </c:pt>
                <c:pt idx="8">
                  <c:v>47633</c:v>
                </c:pt>
                <c:pt idx="11">
                  <c:v>45497</c:v>
                </c:pt>
                <c:pt idx="14">
                  <c:v>43553</c:v>
                </c:pt>
              </c:numCache>
            </c:numRef>
          </c:val>
          <c:extLst>
            <c:ext xmlns:c16="http://schemas.microsoft.com/office/drawing/2014/chart" uri="{C3380CC4-5D6E-409C-BE32-E72D297353CC}">
              <c16:uniqueId val="{00000000-DA5F-4603-B786-764C522D60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18982</c:v>
                </c:pt>
                <c:pt idx="5">
                  <c:v>20533</c:v>
                </c:pt>
                <c:pt idx="8">
                  <c:v>22029</c:v>
                </c:pt>
                <c:pt idx="11">
                  <c:v>24454</c:v>
                </c:pt>
                <c:pt idx="14">
                  <c:v>26361</c:v>
                </c:pt>
              </c:numCache>
            </c:numRef>
          </c:val>
          <c:extLst>
            <c:ext xmlns:c16="http://schemas.microsoft.com/office/drawing/2014/chart" uri="{C3380CC4-5D6E-409C-BE32-E72D297353CC}">
              <c16:uniqueId val="{00000001-DA5F-4603-B786-764C522D60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7209</c:v>
                </c:pt>
                <c:pt idx="5">
                  <c:v>8483</c:v>
                </c:pt>
                <c:pt idx="8">
                  <c:v>7410</c:v>
                </c:pt>
                <c:pt idx="11">
                  <c:v>7231</c:v>
                </c:pt>
                <c:pt idx="14">
                  <c:v>6714</c:v>
                </c:pt>
              </c:numCache>
            </c:numRef>
          </c:val>
          <c:extLst>
            <c:ext xmlns:c16="http://schemas.microsoft.com/office/drawing/2014/chart" uri="{C3380CC4-5D6E-409C-BE32-E72D297353CC}">
              <c16:uniqueId val="{00000002-DA5F-4603-B786-764C522D60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5F-4603-B786-764C522D60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5F-4603-B786-764C522D60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113</c:v>
                </c:pt>
              </c:numCache>
            </c:numRef>
          </c:val>
          <c:extLst>
            <c:ext xmlns:c16="http://schemas.microsoft.com/office/drawing/2014/chart" uri="{C3380CC4-5D6E-409C-BE32-E72D297353CC}">
              <c16:uniqueId val="{00000005-DA5F-4603-B786-764C522D60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7382</c:v>
                </c:pt>
                <c:pt idx="3">
                  <c:v>7187</c:v>
                </c:pt>
                <c:pt idx="6">
                  <c:v>6931</c:v>
                </c:pt>
                <c:pt idx="9">
                  <c:v>7102</c:v>
                </c:pt>
                <c:pt idx="12">
                  <c:v>6898</c:v>
                </c:pt>
              </c:numCache>
            </c:numRef>
          </c:val>
          <c:extLst>
            <c:ext xmlns:c16="http://schemas.microsoft.com/office/drawing/2014/chart" uri="{C3380CC4-5D6E-409C-BE32-E72D297353CC}">
              <c16:uniqueId val="{00000006-DA5F-4603-B786-764C522D60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A5F-4603-B786-764C522D60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21020</c:v>
                </c:pt>
                <c:pt idx="3">
                  <c:v>20446</c:v>
                </c:pt>
                <c:pt idx="6">
                  <c:v>18769</c:v>
                </c:pt>
                <c:pt idx="9">
                  <c:v>17201</c:v>
                </c:pt>
                <c:pt idx="12">
                  <c:v>15833</c:v>
                </c:pt>
              </c:numCache>
            </c:numRef>
          </c:val>
          <c:extLst>
            <c:ext xmlns:c16="http://schemas.microsoft.com/office/drawing/2014/chart" uri="{C3380CC4-5D6E-409C-BE32-E72D297353CC}">
              <c16:uniqueId val="{00000008-DA5F-4603-B786-764C522D60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6</c:v>
                </c:pt>
                <c:pt idx="6">
                  <c:v>4</c:v>
                </c:pt>
                <c:pt idx="9">
                  <c:v>3</c:v>
                </c:pt>
                <c:pt idx="12">
                  <c:v>2</c:v>
                </c:pt>
              </c:numCache>
            </c:numRef>
          </c:val>
          <c:extLst>
            <c:ext xmlns:c16="http://schemas.microsoft.com/office/drawing/2014/chart" uri="{C3380CC4-5D6E-409C-BE32-E72D297353CC}">
              <c16:uniqueId val="{00000009-DA5F-4603-B786-764C522D60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53888</c:v>
                </c:pt>
                <c:pt idx="3">
                  <c:v>54269</c:v>
                </c:pt>
                <c:pt idx="6">
                  <c:v>52427</c:v>
                </c:pt>
                <c:pt idx="9">
                  <c:v>52702</c:v>
                </c:pt>
                <c:pt idx="12">
                  <c:v>52364</c:v>
                </c:pt>
              </c:numCache>
            </c:numRef>
          </c:val>
          <c:extLst>
            <c:ext xmlns:c16="http://schemas.microsoft.com/office/drawing/2014/chart" uri="{C3380CC4-5D6E-409C-BE32-E72D297353CC}">
              <c16:uniqueId val="{0000000A-DA5F-4603-B786-764C522D60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5141</c:v>
                </c:pt>
                <c:pt idx="2">
                  <c:v>#N/A</c:v>
                </c:pt>
                <c:pt idx="3">
                  <c:v>#N/A</c:v>
                </c:pt>
                <c:pt idx="4">
                  <c:v>3082</c:v>
                </c:pt>
                <c:pt idx="5">
                  <c:v>#N/A</c:v>
                </c:pt>
                <c:pt idx="6">
                  <c:v>#N/A</c:v>
                </c:pt>
                <c:pt idx="7">
                  <c:v>1059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5F-4603-B786-764C522D60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1387</c:v>
                </c:pt>
                <c:pt idx="1">
                  <c:v>1608</c:v>
                </c:pt>
                <c:pt idx="2">
                  <c:v>1632</c:v>
                </c:pt>
              </c:numCache>
            </c:numRef>
          </c:val>
          <c:extLst>
            <c:ext xmlns:c16="http://schemas.microsoft.com/office/drawing/2014/chart" uri="{C3380CC4-5D6E-409C-BE32-E72D297353CC}">
              <c16:uniqueId val="{00000000-56E2-44E5-9E8F-40AF159851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1144</c:v>
                </c:pt>
                <c:pt idx="1">
                  <c:v>942</c:v>
                </c:pt>
                <c:pt idx="2">
                  <c:v>807</c:v>
                </c:pt>
              </c:numCache>
            </c:numRef>
          </c:val>
          <c:extLst>
            <c:ext xmlns:c16="http://schemas.microsoft.com/office/drawing/2014/chart" uri="{C3380CC4-5D6E-409C-BE32-E72D297353CC}">
              <c16:uniqueId val="{00000001-56E2-44E5-9E8F-40AF159851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5003</c:v>
                </c:pt>
                <c:pt idx="1">
                  <c:v>4652</c:v>
                </c:pt>
                <c:pt idx="2">
                  <c:v>4049</c:v>
                </c:pt>
              </c:numCache>
            </c:numRef>
          </c:val>
          <c:extLst>
            <c:ext xmlns:c16="http://schemas.microsoft.com/office/drawing/2014/chart" uri="{C3380CC4-5D6E-409C-BE32-E72D297353CC}">
              <c16:uniqueId val="{00000002-56E2-44E5-9E8F-40AF159851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であるが、令和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臨時財政対策債や総合防災拠点建設事業の元金償還が開始したことにより、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満期一括償還地方債の償還はない。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一般会計等に係る地方債の現在高は、令和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３年度は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たが、令和３年度から４年度にかけては、令和４年度起債借入額の抑制や、臨時財政対策債発行可能額の減少等により、３．４％の減となった。令和５年度には、西部学校給食センター建設に伴う起債借入により、地方債の現在高は増加し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令和６年度においては、臨時財政対策債や総合防災拠点建設事業の元金償還が開始となったことから、減少している。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から６年度</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都市計画税等の充当可能特定収入が増加したことで、</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将来負担比率の分子が減少している。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充当可能税源等のうち基準財政需要額算入見込額については令和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基金残高は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714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具体的には減債基金が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百万円、特定目的基金が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603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百万円の減少となっており、中でも公共施設整備基金は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各特定目的基金については、引き続き、対象事業や必要性の見直しを行い、目的に合致した事業への適切な活用を図る。また、財政調整基金については令和５年度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から６年度にかけて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残高が増加し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ものの、引き続き低い水準であることから、特定財源の確保や、歳入準拠の予算編成等を通じて、財政調整基金に依存しない財政運営を行う。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合併振興基金は合併後の新市の一体感を醸成することを目的としており、令和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あかがねミュージアム開館１０周年のプレ事業としてコンテンツ制作や新居浜市美術館特別展等の開催</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等に活用した。</a:t>
          </a: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文化振興基金は市民文化施設の建設及び芸術文化資料の収集を目的としており、令和６年度は新市民文化センター建設のための民間活力導入可能性調査等にかかる経費に活用した。</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公共施設の適切な機能の維持管理に必要な財源を確保し、安全で快適な公共施設の管理及び財政の健全な運営に資することを目的としており、例年、公共施設の長寿命化等の改修に活用し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体育施設建設基金は市民体育施設の建設を目的としており、令和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年度は基金を活用した事業はなかった。</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別子山振興基金は別子山地区の地域振興を図ることを目的としており、別子山給水施設管理費や地域バスの運行などに活用している。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市庁舎の大規模改修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東雲競技場等の体育施設の整備、</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小中学校のトイレなど公共施設の整備にかかる費用が多く、公共施設整備基金を大きく取り崩すこととなり残高が減少することとなった。各種基金についても、目的ごとに事業の財源として取り崩しを行っているため、全体の基金残高が減少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毎年決まった事業に財源として活用している基金については、残高が減少傾向にある。今後も基金を活用して実施すべき事業かどうかについて引き続き精査を行うとともに、特定財源の確保などを通じて、残高の維持を図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増加した理由としては、歳入面では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地方特例交付金等の増額により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がわずかであったこと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、歳出面では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西部学校給食センターの完成に伴う普通建設事業費の減少や公共下水道事業会計出資金の減少</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現在高は減少傾向にあ</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から６年度にかけて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、災害が発生した際などの財政需要に備え、一定の基金残高を確保する必要があるため、特定財源の確保や、歳入準拠の予算編成等を通じて、財政調整基金に依存しない財政運営を行う。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令和６年度から</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元金償還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が開始した臨時財政対策債や総合防災拠点建設事業</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による公債費の増に対応するため、減債基金の取り崩しを行ったことによる。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に完成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西部学校給食センター建設事業等、今後元金の償還が始まる大型事業を見据え、適切に積立と取り崩しを行う。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平均値を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こととなった。当市の一般財源としては、住友企業群の法人税収入並びに企業の新たな設備投資により発生する償却資産税収入により、安定的な財政運営を行うことができるが、ともに景気に左右されやすいことから、新たな公共施設の建設や既存施設の改修の際には、国・県からの支援の他、交付税算入率の高い起債を活用するため、十分な情報収集等を行い、健全財政の維持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増加の要因としては、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人事院勧告に基づくベースアップに伴う職員人件費の増加、西部学校給食センターの稼働開始に伴う管理委託料の増加等で経常経費が増加した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ためである。今後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も人件費や物価の上昇に伴い、上昇傾向で</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推移する見通しである。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136144</xdr:rowOff>
    </xdr:from>
    <xdr:to>
      <xdr:col>23</xdr:col>
      <xdr:colOff>133350</xdr:colOff>
      <xdr:row>67</xdr:row>
      <xdr:rowOff>22098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766044"/>
          <a:ext cx="0" cy="743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51071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136144</xdr:rowOff>
    </xdr:from>
    <xdr:to>
      <xdr:col>24</xdr:col>
      <xdr:colOff>12700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76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61214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46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63</xdr:row>
      <xdr:rowOff>3302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826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61</xdr:row>
      <xdr:rowOff>124206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2205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35052</xdr:rowOff>
    </xdr:from>
    <xdr:to>
      <xdr:col>11</xdr:col>
      <xdr:colOff>31750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2205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103141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155702</xdr:rowOff>
    </xdr:from>
    <xdr:to>
      <xdr:col>11</xdr:col>
      <xdr:colOff>82550</xdr:colOff>
      <xdr:row>60</xdr:row>
      <xdr:rowOff>85852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96029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4,784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し、類似団体平均を下回った。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理由としては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、人事院勧告に基づくベースアップに伴う職員人件費の増加や、人件費や物価の上昇に伴う委託料等の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今後、公共施設の老朽化に加え、物価上昇や賃上げ等の影響により、物件費や維持補修費が上昇していく可能性があるため、公共施設の総量の圧縮等を通じて、物件費や維持補修費の抑制を図っ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111547</xdr:rowOff>
    </xdr:from>
    <xdr:to>
      <xdr:col>23</xdr:col>
      <xdr:colOff>133350</xdr:colOff>
      <xdr:row>84</xdr:row>
      <xdr:rowOff>22552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1897"/>
          <a:ext cx="8382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111547</xdr:rowOff>
    </xdr:from>
    <xdr:to>
      <xdr:col>19</xdr:col>
      <xdr:colOff>133350</xdr:colOff>
      <xdr:row>84</xdr:row>
      <xdr:rowOff>60816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41897"/>
          <a:ext cx="889000" cy="1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53491</xdr:rowOff>
    </xdr:from>
    <xdr:to>
      <xdr:col>15</xdr:col>
      <xdr:colOff>82550</xdr:colOff>
      <xdr:row>84</xdr:row>
      <xdr:rowOff>60816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55291"/>
          <a:ext cx="8890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72681</xdr:rowOff>
    </xdr:from>
    <xdr:to>
      <xdr:col>11</xdr:col>
      <xdr:colOff>31750</xdr:colOff>
      <xdr:row>84</xdr:row>
      <xdr:rowOff>53491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03031"/>
          <a:ext cx="889000" cy="1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143202</xdr:rowOff>
    </xdr:from>
    <xdr:to>
      <xdr:col>23</xdr:col>
      <xdr:colOff>184150</xdr:colOff>
      <xdr:row>84</xdr:row>
      <xdr:rowOff>73352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159729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60747</xdr:rowOff>
    </xdr:from>
    <xdr:to>
      <xdr:col>19</xdr:col>
      <xdr:colOff>184150</xdr:colOff>
      <xdr:row>83</xdr:row>
      <xdr:rowOff>162347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5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10016</xdr:rowOff>
    </xdr:from>
    <xdr:to>
      <xdr:col>15</xdr:col>
      <xdr:colOff>133350</xdr:colOff>
      <xdr:row>84</xdr:row>
      <xdr:rowOff>111616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96393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2691</xdr:rowOff>
    </xdr:from>
    <xdr:to>
      <xdr:col>11</xdr:col>
      <xdr:colOff>82550</xdr:colOff>
      <xdr:row>84</xdr:row>
      <xdr:rowOff>104291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89068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9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21881</xdr:rowOff>
    </xdr:from>
    <xdr:to>
      <xdr:col>7</xdr:col>
      <xdr:colOff>31750</xdr:colOff>
      <xdr:row>83</xdr:row>
      <xdr:rowOff>123481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108258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3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くなり、類似団体平均をやや下回ったが、全国市平均を上回っているため、民間給与水準や他自治体等の動向にも注視しながら、引続き市民の理解を得られる給与水準となるよう努める。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859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81491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30691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261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30691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142468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人増加した。類似団体の平均値をわずかに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回るが、ほぼ平均値で推移している。全国平均、愛媛県平均との比較では共に下回っている。今後も定員管理の適正な推進や管理経費の圧縮に努め、現水準の維持を図る。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146957</xdr:rowOff>
    </xdr:from>
    <xdr:to>
      <xdr:col>81</xdr:col>
      <xdr:colOff>44450</xdr:colOff>
      <xdr:row>62</xdr:row>
      <xdr:rowOff>9978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054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146957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61</xdr:row>
      <xdr:rowOff>136616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16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109038</xdr:rowOff>
    </xdr:from>
    <xdr:to>
      <xdr:col>68</xdr:col>
      <xdr:colOff>152400</xdr:colOff>
      <xdr:row>61</xdr:row>
      <xdr:rowOff>133169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147155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96157</xdr:rowOff>
    </xdr:from>
    <xdr:to>
      <xdr:col>77</xdr:col>
      <xdr:colOff>95250</xdr:colOff>
      <xdr:row>62</xdr:row>
      <xdr:rowOff>26307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11084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ポイント上昇したものの、依然類似団体平均を下回っている。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上昇した要因としては、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臨時財政対策債や総合防災拠点建設事業</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等の元金償還開始によるものである。今後も西部学校給食センター建設事業の起債の元金償還開始等により、上昇することが見込まれる。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81139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426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38</xdr:row>
      <xdr:rowOff>27517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7558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51505</xdr:rowOff>
    </xdr:from>
    <xdr:to>
      <xdr:col>72</xdr:col>
      <xdr:colOff>203200</xdr:colOff>
      <xdr:row>37</xdr:row>
      <xdr:rowOff>131939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951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24695</xdr:rowOff>
    </xdr:from>
    <xdr:to>
      <xdr:col>68</xdr:col>
      <xdr:colOff>152400</xdr:colOff>
      <xdr:row>37</xdr:row>
      <xdr:rowOff>51505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683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30339</xdr:rowOff>
    </xdr:from>
    <xdr:to>
      <xdr:col>81</xdr:col>
      <xdr:colOff>95250</xdr:colOff>
      <xdr:row>38</xdr:row>
      <xdr:rowOff>131939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46866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81139</xdr:rowOff>
    </xdr:from>
    <xdr:to>
      <xdr:col>73</xdr:col>
      <xdr:colOff>44450</xdr:colOff>
      <xdr:row>38</xdr:row>
      <xdr:rowOff>11289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21466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705</xdr:rowOff>
    </xdr:from>
    <xdr:to>
      <xdr:col>68</xdr:col>
      <xdr:colOff>203200</xdr:colOff>
      <xdr:row>37</xdr:row>
      <xdr:rowOff>102305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112482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145345</xdr:rowOff>
    </xdr:from>
    <xdr:to>
      <xdr:col>64</xdr:col>
      <xdr:colOff>152400</xdr:colOff>
      <xdr:row>37</xdr:row>
      <xdr:rowOff>75495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85672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昨年に引き続き、将来負担比率が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ポイントであった。公営企業債等繰入見込額の減少等による将来負担額の減少及び</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都市計画税収等充当可能特定歳入の増加</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今後も将来負担を軽減するためにも、普通建設事業において地方債に依存しすぎず、その他の特定財源を最大限活用することで将来負担比率の抑制を図る。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29351</xdr:rowOff>
    </xdr:from>
    <xdr:to>
      <xdr:col>72</xdr:col>
      <xdr:colOff>203200</xdr:colOff>
      <xdr:row>14</xdr:row>
      <xdr:rowOff>139277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29651"/>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139277</xdr:rowOff>
    </xdr:from>
    <xdr:to>
      <xdr:col>68</xdr:col>
      <xdr:colOff>152400</xdr:colOff>
      <xdr:row>15</xdr:row>
      <xdr:rowOff>92498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3957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150001</xdr:rowOff>
    </xdr:from>
    <xdr:to>
      <xdr:col>73</xdr:col>
      <xdr:colOff>44450</xdr:colOff>
      <xdr:row>14</xdr:row>
      <xdr:rowOff>80151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64928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6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88477</xdr:rowOff>
    </xdr:from>
    <xdr:to>
      <xdr:col>68</xdr:col>
      <xdr:colOff>203200</xdr:colOff>
      <xdr:row>15</xdr:row>
      <xdr:rowOff>18627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3404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41698</xdr:rowOff>
    </xdr:from>
    <xdr:to>
      <xdr:col>64</xdr:col>
      <xdr:colOff>152400</xdr:colOff>
      <xdr:row>15</xdr:row>
      <xdr:rowOff>143298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128075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した理由としては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、退職者の増加による退職手当の増加や、人事院勧告に基づくベースアップに伴う人件費の増加</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等により、人件費の経常一般財源充当額として約</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昨</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度までは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今年度は下回ることとなった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57150</xdr:rowOff>
    </xdr:from>
    <xdr:to>
      <xdr:col>24</xdr:col>
      <xdr:colOff>25400</xdr:colOff>
      <xdr:row>37</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0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38</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0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38</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5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139700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6350</xdr:rowOff>
    </xdr:from>
    <xdr:to>
      <xdr:col>20</xdr:col>
      <xdr:colOff>38100</xdr:colOff>
      <xdr:row>37</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88900</xdr:rowOff>
    </xdr:from>
    <xdr:to>
      <xdr:col>6</xdr:col>
      <xdr:colOff>171450</xdr:colOff>
      <xdr:row>39</xdr:row>
      <xdr:rowOff>19050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類似団体平均、全国平均、愛媛県平均全てを下回っている。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西部学校給食センターの稼働開始に伴う管理委託料等の増加に</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より、昨年度と比較して、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人件費や物価の上昇が続いていることから、</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上昇する見通しである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95250</xdr:rowOff>
    </xdr:from>
    <xdr:to>
      <xdr:col>82</xdr:col>
      <xdr:colOff>107950</xdr:colOff>
      <xdr:row>14</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24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95250</xdr:rowOff>
    </xdr:from>
    <xdr:to>
      <xdr:col>78</xdr:col>
      <xdr:colOff>69850</xdr:colOff>
      <xdr:row>13</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2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6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14</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60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44450</xdr:rowOff>
    </xdr:from>
    <xdr:to>
      <xdr:col>78</xdr:col>
      <xdr:colOff>120650</xdr:colOff>
      <xdr:row>13</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4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障がい者自立支援給付事業の障がい福祉サービス費の増加や私立保育所負担金の増加等</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割合としては類似団体平均、全国平均、愛媛県平均の全てにおいて下回っている。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282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975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公共下水道事業会計への出資金等が減少したこと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後期高齢者医療事業特別会計の給付費等による繰出金などが多いことから、類似団体等より数値が高いため、後期高齢者医療事業など特別会計の事務経費等の見直しを行うなどにより、普通会計の負担を減らすよう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12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60</xdr:row>
      <xdr:rowOff>76200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2000"/>
          <a:ext cx="8890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56</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5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公共下水道事業会計繰出金の減少や過年度の過払い市税等の還付金の減少に</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はしているものの、前年度と同様に類似団体平均、全国平均、愛媛県平均を大幅に下回っている。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34</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099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34</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734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44704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101346</xdr:rowOff>
    </xdr:from>
    <xdr:to>
      <xdr:col>82</xdr:col>
      <xdr:colOff>158750</xdr:colOff>
      <xdr:row>34</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117873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を上回っているが、愛媛県平均は下回っている。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上昇した要因としては、臨時財政対策債等の元金償還開始等によるものである。今後は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の建設に伴う</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公債費の償還</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開始するため、緊急度や住民ニーズ等によ</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事業の選択を行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、公債費に対する負担割合が著しく増加しないよう計画的な事業の実施及び借入を行う。</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805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107406</xdr:rowOff>
    </xdr:from>
    <xdr:to>
      <xdr:col>19</xdr:col>
      <xdr:colOff>187325</xdr:colOff>
      <xdr:row>78</xdr:row>
      <xdr:rowOff>107406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80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xdr:rowOff>
    </xdr:from>
    <xdr:to>
      <xdr:col>15</xdr:col>
      <xdr:colOff>98425</xdr:colOff>
      <xdr:row>78</xdr:row>
      <xdr:rowOff>107406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76002"/>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xdr:rowOff>
    </xdr:from>
    <xdr:to>
      <xdr:col>11</xdr:col>
      <xdr:colOff>9525</xdr:colOff>
      <xdr:row>78</xdr:row>
      <xdr:rowOff>55155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760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56606</xdr:rowOff>
    </xdr:from>
    <xdr:to>
      <xdr:col>15</xdr:col>
      <xdr:colOff>149225</xdr:colOff>
      <xdr:row>78</xdr:row>
      <xdr:rowOff>158206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142983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123552</xdr:rowOff>
    </xdr:from>
    <xdr:to>
      <xdr:col>11</xdr:col>
      <xdr:colOff>60325</xdr:colOff>
      <xdr:row>78</xdr:row>
      <xdr:rowOff>53702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116132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経常収支比率自体が低いことから、公債費を除いた経常収支比率も類似団体内平均を大幅に下回っている。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30987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200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0972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120142</xdr:rowOff>
    </xdr:from>
    <xdr:to>
      <xdr:col>73</xdr:col>
      <xdr:colOff>180975</xdr:colOff>
      <xdr:row>74</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359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120142</xdr:rowOff>
    </xdr:from>
    <xdr:to>
      <xdr:col>69</xdr:col>
      <xdr:colOff>92075</xdr:colOff>
      <xdr:row>75</xdr:row>
      <xdr:rowOff>28702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3599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60215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69342</xdr:rowOff>
    </xdr:from>
    <xdr:to>
      <xdr:col>69</xdr:col>
      <xdr:colOff>142875</xdr:colOff>
      <xdr:row>73</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38722</xdr:rowOff>
    </xdr:from>
    <xdr:to>
      <xdr:col>29</xdr:col>
      <xdr:colOff>127000</xdr:colOff>
      <xdr:row>18</xdr:row>
      <xdr:rowOff>77333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2447"/>
          <a:ext cx="647700" cy="3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77333</xdr:rowOff>
    </xdr:from>
    <xdr:to>
      <xdr:col>26</xdr:col>
      <xdr:colOff>50800</xdr:colOff>
      <xdr:row>18</xdr:row>
      <xdr:rowOff>117086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1058"/>
          <a:ext cx="698500" cy="39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117086</xdr:rowOff>
    </xdr:from>
    <xdr:to>
      <xdr:col>22</xdr:col>
      <xdr:colOff>114300</xdr:colOff>
      <xdr:row>18</xdr:row>
      <xdr:rowOff>148427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0811"/>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148427</xdr:rowOff>
    </xdr:from>
    <xdr:to>
      <xdr:col>18</xdr:col>
      <xdr:colOff>177800</xdr:colOff>
      <xdr:row>19</xdr:row>
      <xdr:rowOff>5095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2152"/>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159372</xdr:rowOff>
    </xdr:from>
    <xdr:to>
      <xdr:col>29</xdr:col>
      <xdr:colOff>177800</xdr:colOff>
      <xdr:row>18</xdr:row>
      <xdr:rowOff>89522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131449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26533</xdr:rowOff>
    </xdr:from>
    <xdr:to>
      <xdr:col>26</xdr:col>
      <xdr:colOff>101600</xdr:colOff>
      <xdr:row>18</xdr:row>
      <xdr:rowOff>128133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112910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6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66286</xdr:rowOff>
    </xdr:from>
    <xdr:to>
      <xdr:col>22</xdr:col>
      <xdr:colOff>165100</xdr:colOff>
      <xdr:row>18</xdr:row>
      <xdr:rowOff>167887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00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152663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97627</xdr:rowOff>
    </xdr:from>
    <xdr:to>
      <xdr:col>19</xdr:col>
      <xdr:colOff>38100</xdr:colOff>
      <xdr:row>19</xdr:row>
      <xdr:rowOff>27777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125745</xdr:rowOff>
    </xdr:from>
    <xdr:to>
      <xdr:col>15</xdr:col>
      <xdr:colOff>101600</xdr:colOff>
      <xdr:row>19</xdr:row>
      <xdr:rowOff>55895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5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40672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273342</xdr:rowOff>
    </xdr:from>
    <xdr:to>
      <xdr:col>29</xdr:col>
      <xdr:colOff>127000</xdr:colOff>
      <xdr:row>35</xdr:row>
      <xdr:rowOff>323138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83692"/>
          <a:ext cx="647700" cy="49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323138</xdr:rowOff>
    </xdr:from>
    <xdr:to>
      <xdr:col>26</xdr:col>
      <xdr:colOff>50800</xdr:colOff>
      <xdr:row>35</xdr:row>
      <xdr:rowOff>326911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33488"/>
          <a:ext cx="698500" cy="3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326911</xdr:rowOff>
    </xdr:from>
    <xdr:to>
      <xdr:col>22</xdr:col>
      <xdr:colOff>114300</xdr:colOff>
      <xdr:row>36</xdr:row>
      <xdr:rowOff>54229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37261"/>
          <a:ext cx="698500" cy="7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54229</xdr:rowOff>
    </xdr:from>
    <xdr:to>
      <xdr:col>18</xdr:col>
      <xdr:colOff>177800</xdr:colOff>
      <xdr:row>36</xdr:row>
      <xdr:rowOff>107188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7479"/>
          <a:ext cx="698500" cy="5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222542</xdr:rowOff>
    </xdr:from>
    <xdr:to>
      <xdr:col>29</xdr:col>
      <xdr:colOff>177800</xdr:colOff>
      <xdr:row>35</xdr:row>
      <xdr:rowOff>324142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194619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272338</xdr:rowOff>
    </xdr:from>
    <xdr:to>
      <xdr:col>26</xdr:col>
      <xdr:colOff>101600</xdr:colOff>
      <xdr:row>36</xdr:row>
      <xdr:rowOff>31038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8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69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276111</xdr:rowOff>
    </xdr:from>
    <xdr:to>
      <xdr:col>22</xdr:col>
      <xdr:colOff>165100</xdr:colOff>
      <xdr:row>36</xdr:row>
      <xdr:rowOff>34811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19588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3429</xdr:rowOff>
    </xdr:from>
    <xdr:to>
      <xdr:col>19</xdr:col>
      <xdr:colOff>38100</xdr:colOff>
      <xdr:row>36</xdr:row>
      <xdr:rowOff>105029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89806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4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56388</xdr:rowOff>
    </xdr:from>
    <xdr:to>
      <xdr:col>15</xdr:col>
      <xdr:colOff>101600</xdr:colOff>
      <xdr:row>36</xdr:row>
      <xdr:rowOff>157988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0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142765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9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149171</xdr:rowOff>
    </xdr:from>
    <xdr:to>
      <xdr:col>24</xdr:col>
      <xdr:colOff>63500</xdr:colOff>
      <xdr:row>35</xdr:row>
      <xdr:rowOff>152208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78471"/>
          <a:ext cx="838200" cy="17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14035</xdr:rowOff>
    </xdr:from>
    <xdr:to>
      <xdr:col>19</xdr:col>
      <xdr:colOff>177800</xdr:colOff>
      <xdr:row>35</xdr:row>
      <xdr:rowOff>152208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14785"/>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14035</xdr:rowOff>
    </xdr:from>
    <xdr:to>
      <xdr:col>15</xdr:col>
      <xdr:colOff>50800</xdr:colOff>
      <xdr:row>35</xdr:row>
      <xdr:rowOff>62956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4785"/>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62956</xdr:rowOff>
    </xdr:from>
    <xdr:to>
      <xdr:col>10</xdr:col>
      <xdr:colOff>114300</xdr:colOff>
      <xdr:row>35</xdr:row>
      <xdr:rowOff>105802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3706"/>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98371</xdr:rowOff>
    </xdr:from>
    <xdr:to>
      <xdr:col>24</xdr:col>
      <xdr:colOff>114300</xdr:colOff>
      <xdr:row>35</xdr:row>
      <xdr:rowOff>28521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121248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101408</xdr:rowOff>
    </xdr:from>
    <xdr:to>
      <xdr:col>20</xdr:col>
      <xdr:colOff>38100</xdr:colOff>
      <xdr:row>36</xdr:row>
      <xdr:rowOff>31558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48085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134685</xdr:rowOff>
    </xdr:from>
    <xdr:to>
      <xdr:col>15</xdr:col>
      <xdr:colOff>101600</xdr:colOff>
      <xdr:row>35</xdr:row>
      <xdr:rowOff>64835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81362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12156</xdr:rowOff>
    </xdr:from>
    <xdr:to>
      <xdr:col>10</xdr:col>
      <xdr:colOff>165100</xdr:colOff>
      <xdr:row>35</xdr:row>
      <xdr:rowOff>113756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130283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55002</xdr:rowOff>
    </xdr:from>
    <xdr:to>
      <xdr:col>6</xdr:col>
      <xdr:colOff>38100</xdr:colOff>
      <xdr:row>35</xdr:row>
      <xdr:rowOff>156602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37607</xdr:rowOff>
    </xdr:from>
    <xdr:to>
      <xdr:col>24</xdr:col>
      <xdr:colOff>63500</xdr:colOff>
      <xdr:row>55</xdr:row>
      <xdr:rowOff>107399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67357"/>
          <a:ext cx="838200" cy="6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129618</xdr:rowOff>
    </xdr:from>
    <xdr:to>
      <xdr:col>19</xdr:col>
      <xdr:colOff>177800</xdr:colOff>
      <xdr:row>55</xdr:row>
      <xdr:rowOff>107399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87918"/>
          <a:ext cx="889000" cy="1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118280</xdr:rowOff>
    </xdr:from>
    <xdr:to>
      <xdr:col>15</xdr:col>
      <xdr:colOff>50800</xdr:colOff>
      <xdr:row>54</xdr:row>
      <xdr:rowOff>129618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76580"/>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118280</xdr:rowOff>
    </xdr:from>
    <xdr:to>
      <xdr:col>10</xdr:col>
      <xdr:colOff>114300</xdr:colOff>
      <xdr:row>55</xdr:row>
      <xdr:rowOff>133848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76580"/>
          <a:ext cx="889000" cy="18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158257</xdr:rowOff>
    </xdr:from>
    <xdr:to>
      <xdr:col>24</xdr:col>
      <xdr:colOff>114300</xdr:colOff>
      <xdr:row>55</xdr:row>
      <xdr:rowOff>88407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136684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56599</xdr:rowOff>
    </xdr:from>
    <xdr:to>
      <xdr:col>20</xdr:col>
      <xdr:colOff>38100</xdr:colOff>
      <xdr:row>55</xdr:row>
      <xdr:rowOff>158199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149326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78818</xdr:rowOff>
    </xdr:from>
    <xdr:to>
      <xdr:col>15</xdr:col>
      <xdr:colOff>101600</xdr:colOff>
      <xdr:row>55</xdr:row>
      <xdr:rowOff>8968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25495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1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67480</xdr:rowOff>
    </xdr:from>
    <xdr:to>
      <xdr:col>10</xdr:col>
      <xdr:colOff>165100</xdr:colOff>
      <xdr:row>54</xdr:row>
      <xdr:rowOff>169080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0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83048</xdr:rowOff>
    </xdr:from>
    <xdr:to>
      <xdr:col>6</xdr:col>
      <xdr:colOff>38100</xdr:colOff>
      <xdr:row>56</xdr:row>
      <xdr:rowOff>13198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29725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60833</xdr:rowOff>
    </xdr:from>
    <xdr:to>
      <xdr:col>24</xdr:col>
      <xdr:colOff>63500</xdr:colOff>
      <xdr:row>77</xdr:row>
      <xdr:rowOff>69087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62483"/>
          <a:ext cx="8382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132207</xdr:rowOff>
    </xdr:from>
    <xdr:to>
      <xdr:col>19</xdr:col>
      <xdr:colOff>177800</xdr:colOff>
      <xdr:row>77</xdr:row>
      <xdr:rowOff>60833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62407"/>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132207</xdr:rowOff>
    </xdr:from>
    <xdr:to>
      <xdr:col>15</xdr:col>
      <xdr:colOff>50800</xdr:colOff>
      <xdr:row>76</xdr:row>
      <xdr:rowOff>133223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6240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57531</xdr:rowOff>
    </xdr:from>
    <xdr:to>
      <xdr:col>10</xdr:col>
      <xdr:colOff>114300</xdr:colOff>
      <xdr:row>76</xdr:row>
      <xdr:rowOff>133223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773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18287</xdr:rowOff>
    </xdr:from>
    <xdr:to>
      <xdr:col>24</xdr:col>
      <xdr:colOff>114300</xdr:colOff>
      <xdr:row>77</xdr:row>
      <xdr:rowOff>119887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104664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10033</xdr:rowOff>
    </xdr:from>
    <xdr:to>
      <xdr:col>20</xdr:col>
      <xdr:colOff>38100</xdr:colOff>
      <xdr:row>77</xdr:row>
      <xdr:rowOff>111633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102760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81407</xdr:rowOff>
    </xdr:from>
    <xdr:to>
      <xdr:col>15</xdr:col>
      <xdr:colOff>101600</xdr:colOff>
      <xdr:row>77</xdr:row>
      <xdr:rowOff>11557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0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82423</xdr:rowOff>
    </xdr:from>
    <xdr:to>
      <xdr:col>10</xdr:col>
      <xdr:colOff>165100</xdr:colOff>
      <xdr:row>77</xdr:row>
      <xdr:rowOff>12573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3700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6731</xdr:rowOff>
    </xdr:from>
    <xdr:to>
      <xdr:col>6</xdr:col>
      <xdr:colOff>38100</xdr:colOff>
      <xdr:row>76</xdr:row>
      <xdr:rowOff>108331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99458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2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83725</xdr:rowOff>
    </xdr:from>
    <xdr:to>
      <xdr:col>24</xdr:col>
      <xdr:colOff>63500</xdr:colOff>
      <xdr:row>92</xdr:row>
      <xdr:rowOff>53747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85675"/>
          <a:ext cx="838200" cy="1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53747</xdr:rowOff>
    </xdr:from>
    <xdr:to>
      <xdr:col>19</xdr:col>
      <xdr:colOff>177800</xdr:colOff>
      <xdr:row>94</xdr:row>
      <xdr:rowOff>117199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827147"/>
          <a:ext cx="889000" cy="40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34741</xdr:rowOff>
    </xdr:from>
    <xdr:to>
      <xdr:col>15</xdr:col>
      <xdr:colOff>50800</xdr:colOff>
      <xdr:row>94</xdr:row>
      <xdr:rowOff>117199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808141"/>
          <a:ext cx="889000" cy="4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34741</xdr:rowOff>
    </xdr:from>
    <xdr:to>
      <xdr:col>10</xdr:col>
      <xdr:colOff>114300</xdr:colOff>
      <xdr:row>96</xdr:row>
      <xdr:rowOff>115567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08141"/>
          <a:ext cx="889000" cy="7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32925</xdr:rowOff>
    </xdr:from>
    <xdr:to>
      <xdr:col>24</xdr:col>
      <xdr:colOff>114300</xdr:colOff>
      <xdr:row>91</xdr:row>
      <xdr:rowOff>134525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119302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4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2947</xdr:rowOff>
    </xdr:from>
    <xdr:to>
      <xdr:col>20</xdr:col>
      <xdr:colOff>38100</xdr:colOff>
      <xdr:row>92</xdr:row>
      <xdr:rowOff>104547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121074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5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66399</xdr:rowOff>
    </xdr:from>
    <xdr:to>
      <xdr:col>15</xdr:col>
      <xdr:colOff>101600</xdr:colOff>
      <xdr:row>94</xdr:row>
      <xdr:rowOff>167999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13076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155391</xdr:rowOff>
    </xdr:from>
    <xdr:to>
      <xdr:col>10</xdr:col>
      <xdr:colOff>165100</xdr:colOff>
      <xdr:row>92</xdr:row>
      <xdr:rowOff>85541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102068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3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64767</xdr:rowOff>
    </xdr:from>
    <xdr:to>
      <xdr:col>6</xdr:col>
      <xdr:colOff>38100</xdr:colOff>
      <xdr:row>96</xdr:row>
      <xdr:rowOff>166367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11444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9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144576</xdr:rowOff>
    </xdr:from>
    <xdr:to>
      <xdr:col>55</xdr:col>
      <xdr:colOff>0</xdr:colOff>
      <xdr:row>39</xdr:row>
      <xdr:rowOff>21819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59676"/>
          <a:ext cx="8382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128092</xdr:rowOff>
    </xdr:from>
    <xdr:to>
      <xdr:col>50</xdr:col>
      <xdr:colOff>114300</xdr:colOff>
      <xdr:row>38</xdr:row>
      <xdr:rowOff>144576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43192"/>
          <a:ext cx="8890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7417</xdr:rowOff>
    </xdr:from>
    <xdr:to>
      <xdr:col>45</xdr:col>
      <xdr:colOff>177800</xdr:colOff>
      <xdr:row>38</xdr:row>
      <xdr:rowOff>128092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22517"/>
          <a:ext cx="889000" cy="1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102769</xdr:rowOff>
    </xdr:from>
    <xdr:to>
      <xdr:col>41</xdr:col>
      <xdr:colOff>50800</xdr:colOff>
      <xdr:row>38</xdr:row>
      <xdr:rowOff>7417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7719"/>
          <a:ext cx="889000" cy="110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142469</xdr:rowOff>
    </xdr:from>
    <xdr:to>
      <xdr:col>55</xdr:col>
      <xdr:colOff>50800</xdr:colOff>
      <xdr:row>39</xdr:row>
      <xdr:rowOff>72619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57396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93776</xdr:rowOff>
    </xdr:from>
    <xdr:to>
      <xdr:col>50</xdr:col>
      <xdr:colOff>165100</xdr:colOff>
      <xdr:row>39</xdr:row>
      <xdr:rowOff>23926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15053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77292</xdr:rowOff>
    </xdr:from>
    <xdr:to>
      <xdr:col>46</xdr:col>
      <xdr:colOff>38100</xdr:colOff>
      <xdr:row>39</xdr:row>
      <xdr:rowOff>7442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170019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128067</xdr:rowOff>
    </xdr:from>
    <xdr:to>
      <xdr:col>41</xdr:col>
      <xdr:colOff>101600</xdr:colOff>
      <xdr:row>38</xdr:row>
      <xdr:rowOff>58217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49344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51969</xdr:rowOff>
    </xdr:from>
    <xdr:to>
      <xdr:col>36</xdr:col>
      <xdr:colOff>165100</xdr:colOff>
      <xdr:row>31</xdr:row>
      <xdr:rowOff>153569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144696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5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150368</xdr:rowOff>
    </xdr:from>
    <xdr:to>
      <xdr:col>55</xdr:col>
      <xdr:colOff>0</xdr:colOff>
      <xdr:row>56</xdr:row>
      <xdr:rowOff>85560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80118"/>
          <a:ext cx="8382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150368</xdr:rowOff>
    </xdr:from>
    <xdr:to>
      <xdr:col>50</xdr:col>
      <xdr:colOff>114300</xdr:colOff>
      <xdr:row>57</xdr:row>
      <xdr:rowOff>149708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80118"/>
          <a:ext cx="889000" cy="3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149708</xdr:rowOff>
    </xdr:from>
    <xdr:to>
      <xdr:col>45</xdr:col>
      <xdr:colOff>177800</xdr:colOff>
      <xdr:row>58</xdr:row>
      <xdr:rowOff>17158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2235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166129</xdr:rowOff>
    </xdr:from>
    <xdr:to>
      <xdr:col>41</xdr:col>
      <xdr:colOff>50800</xdr:colOff>
      <xdr:row>58</xdr:row>
      <xdr:rowOff>17158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67329"/>
          <a:ext cx="889000" cy="1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34760</xdr:rowOff>
    </xdr:from>
    <xdr:to>
      <xdr:col>55</xdr:col>
      <xdr:colOff>50800</xdr:colOff>
      <xdr:row>56</xdr:row>
      <xdr:rowOff>136360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57637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99568</xdr:rowOff>
    </xdr:from>
    <xdr:to>
      <xdr:col>50</xdr:col>
      <xdr:colOff>165100</xdr:colOff>
      <xdr:row>56</xdr:row>
      <xdr:rowOff>29718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46245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98908</xdr:rowOff>
    </xdr:from>
    <xdr:to>
      <xdr:col>46</xdr:col>
      <xdr:colOff>38100</xdr:colOff>
      <xdr:row>58</xdr:row>
      <xdr:rowOff>29058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20185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137808</xdr:rowOff>
    </xdr:from>
    <xdr:to>
      <xdr:col>41</xdr:col>
      <xdr:colOff>101600</xdr:colOff>
      <xdr:row>58</xdr:row>
      <xdr:rowOff>67958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59085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115329</xdr:rowOff>
    </xdr:from>
    <xdr:to>
      <xdr:col>36</xdr:col>
      <xdr:colOff>165100</xdr:colOff>
      <xdr:row>57</xdr:row>
      <xdr:rowOff>45479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62006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35965</xdr:rowOff>
    </xdr:from>
    <xdr:to>
      <xdr:col>55</xdr:col>
      <xdr:colOff>0</xdr:colOff>
      <xdr:row>78</xdr:row>
      <xdr:rowOff>160127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237615"/>
          <a:ext cx="838200" cy="2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35965</xdr:rowOff>
    </xdr:from>
    <xdr:to>
      <xdr:col>50</xdr:col>
      <xdr:colOff>114300</xdr:colOff>
      <xdr:row>79</xdr:row>
      <xdr:rowOff>32928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237615"/>
          <a:ext cx="889000" cy="33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32928</xdr:rowOff>
    </xdr:from>
    <xdr:to>
      <xdr:col>45</xdr:col>
      <xdr:colOff>177800</xdr:colOff>
      <xdr:row>79</xdr:row>
      <xdr:rowOff>72639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77478"/>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22543</xdr:rowOff>
    </xdr:from>
    <xdr:to>
      <xdr:col>41</xdr:col>
      <xdr:colOff>50800</xdr:colOff>
      <xdr:row>79</xdr:row>
      <xdr:rowOff>72639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67093"/>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109327</xdr:rowOff>
    </xdr:from>
    <xdr:to>
      <xdr:col>55</xdr:col>
      <xdr:colOff>50800</xdr:colOff>
      <xdr:row>79</xdr:row>
      <xdr:rowOff>39477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24254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156615</xdr:rowOff>
    </xdr:from>
    <xdr:to>
      <xdr:col>50</xdr:col>
      <xdr:colOff>165100</xdr:colOff>
      <xdr:row>77</xdr:row>
      <xdr:rowOff>86765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103291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153578</xdr:rowOff>
    </xdr:from>
    <xdr:to>
      <xdr:col>46</xdr:col>
      <xdr:colOff>38100</xdr:colOff>
      <xdr:row>79</xdr:row>
      <xdr:rowOff>83728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74855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1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21839</xdr:rowOff>
    </xdr:from>
    <xdr:to>
      <xdr:col>41</xdr:col>
      <xdr:colOff>101600</xdr:colOff>
      <xdr:row>79</xdr:row>
      <xdr:rowOff>123439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114566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143193</xdr:rowOff>
    </xdr:from>
    <xdr:to>
      <xdr:col>36</xdr:col>
      <xdr:colOff>165100</xdr:colOff>
      <xdr:row>79</xdr:row>
      <xdr:rowOff>73343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64470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57747</xdr:rowOff>
    </xdr:from>
    <xdr:to>
      <xdr:col>55</xdr:col>
      <xdr:colOff>0</xdr:colOff>
      <xdr:row>96</xdr:row>
      <xdr:rowOff>96216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45497"/>
          <a:ext cx="838200" cy="2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96216</xdr:rowOff>
    </xdr:from>
    <xdr:to>
      <xdr:col>50</xdr:col>
      <xdr:colOff>114300</xdr:colOff>
      <xdr:row>96</xdr:row>
      <xdr:rowOff>138151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55416"/>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89954</xdr:rowOff>
    </xdr:from>
    <xdr:to>
      <xdr:col>45</xdr:col>
      <xdr:colOff>177800</xdr:colOff>
      <xdr:row>96</xdr:row>
      <xdr:rowOff>138151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49154"/>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31445</xdr:rowOff>
    </xdr:from>
    <xdr:to>
      <xdr:col>41</xdr:col>
      <xdr:colOff>50800</xdr:colOff>
      <xdr:row>96</xdr:row>
      <xdr:rowOff>89954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90645"/>
          <a:ext cx="88900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6947</xdr:rowOff>
    </xdr:from>
    <xdr:to>
      <xdr:col>55</xdr:col>
      <xdr:colOff>50800</xdr:colOff>
      <xdr:row>95</xdr:row>
      <xdr:rowOff>108547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29824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45416</xdr:rowOff>
    </xdr:from>
    <xdr:to>
      <xdr:col>50</xdr:col>
      <xdr:colOff>165100</xdr:colOff>
      <xdr:row>96</xdr:row>
      <xdr:rowOff>147016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163543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87351</xdr:rowOff>
    </xdr:from>
    <xdr:to>
      <xdr:col>46</xdr:col>
      <xdr:colOff>38100</xdr:colOff>
      <xdr:row>97</xdr:row>
      <xdr:rowOff>17501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34028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39154</xdr:rowOff>
    </xdr:from>
    <xdr:to>
      <xdr:col>41</xdr:col>
      <xdr:colOff>101600</xdr:colOff>
      <xdr:row>96</xdr:row>
      <xdr:rowOff>140754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157281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152095</xdr:rowOff>
    </xdr:from>
    <xdr:to>
      <xdr:col>36</xdr:col>
      <xdr:colOff>165100</xdr:colOff>
      <xdr:row>96</xdr:row>
      <xdr:rowOff>82245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98772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44341</xdr:rowOff>
    </xdr:from>
    <xdr:to>
      <xdr:col>85</xdr:col>
      <xdr:colOff>127000</xdr:colOff>
      <xdr:row>39</xdr:row>
      <xdr:rowOff>48260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730891"/>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32748</xdr:rowOff>
    </xdr:from>
    <xdr:to>
      <xdr:col>81</xdr:col>
      <xdr:colOff>50800</xdr:colOff>
      <xdr:row>39</xdr:row>
      <xdr:rowOff>48260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1929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98878</xdr:rowOff>
    </xdr:from>
    <xdr:to>
      <xdr:col>76</xdr:col>
      <xdr:colOff>114300</xdr:colOff>
      <xdr:row>39</xdr:row>
      <xdr:rowOff>32748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13978"/>
          <a:ext cx="889000" cy="10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89735</xdr:rowOff>
    </xdr:from>
    <xdr:to>
      <xdr:col>71</xdr:col>
      <xdr:colOff>177800</xdr:colOff>
      <xdr:row>38</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048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24056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71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164991</xdr:rowOff>
    </xdr:from>
    <xdr:to>
      <xdr:col>85</xdr:col>
      <xdr:colOff>177800</xdr:colOff>
      <xdr:row>39</xdr:row>
      <xdr:rowOff>95141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79918</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9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90187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153398</xdr:rowOff>
    </xdr:from>
    <xdr:to>
      <xdr:col>76</xdr:col>
      <xdr:colOff>165100</xdr:colOff>
      <xdr:row>39</xdr:row>
      <xdr:rowOff>83548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74675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6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48078</xdr:rowOff>
    </xdr:from>
    <xdr:to>
      <xdr:col>72</xdr:col>
      <xdr:colOff>38100</xdr:colOff>
      <xdr:row>38</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166205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3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38935</xdr:rowOff>
    </xdr:from>
    <xdr:to>
      <xdr:col>67</xdr:col>
      <xdr:colOff>101600</xdr:colOff>
      <xdr:row>38</xdr:row>
      <xdr:rowOff>140535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131662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64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78854</xdr:rowOff>
    </xdr:from>
    <xdr:to>
      <xdr:col>85</xdr:col>
      <xdr:colOff>127000</xdr:colOff>
      <xdr:row>74</xdr:row>
      <xdr:rowOff>116536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766154"/>
          <a:ext cx="8382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116536</xdr:rowOff>
    </xdr:from>
    <xdr:to>
      <xdr:col>81</xdr:col>
      <xdr:colOff>50800</xdr:colOff>
      <xdr:row>74</xdr:row>
      <xdr:rowOff>127165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03836"/>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127165</xdr:rowOff>
    </xdr:from>
    <xdr:to>
      <xdr:col>76</xdr:col>
      <xdr:colOff>114300</xdr:colOff>
      <xdr:row>74</xdr:row>
      <xdr:rowOff>169628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14465"/>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169628</xdr:rowOff>
    </xdr:from>
    <xdr:to>
      <xdr:col>71</xdr:col>
      <xdr:colOff>177800</xdr:colOff>
      <xdr:row>75</xdr:row>
      <xdr:rowOff>31153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856928"/>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28054</xdr:rowOff>
    </xdr:from>
    <xdr:to>
      <xdr:col>85</xdr:col>
      <xdr:colOff>177800</xdr:colOff>
      <xdr:row>74</xdr:row>
      <xdr:rowOff>129654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7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50931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65736</xdr:rowOff>
    </xdr:from>
    <xdr:to>
      <xdr:col>81</xdr:col>
      <xdr:colOff>101600</xdr:colOff>
      <xdr:row>74</xdr:row>
      <xdr:rowOff>167336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5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76365</xdr:rowOff>
    </xdr:from>
    <xdr:to>
      <xdr:col>76</xdr:col>
      <xdr:colOff>165100</xdr:colOff>
      <xdr:row>75</xdr:row>
      <xdr:rowOff>6515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23042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5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118828</xdr:rowOff>
    </xdr:from>
    <xdr:to>
      <xdr:col>72</xdr:col>
      <xdr:colOff>38100</xdr:colOff>
      <xdr:row>75</xdr:row>
      <xdr:rowOff>48978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40105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151803</xdr:rowOff>
    </xdr:from>
    <xdr:to>
      <xdr:col>67</xdr:col>
      <xdr:colOff>101600</xdr:colOff>
      <xdr:row>75</xdr:row>
      <xdr:rowOff>81953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98480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158477</xdr:rowOff>
    </xdr:from>
    <xdr:to>
      <xdr:col>85</xdr:col>
      <xdr:colOff>127000</xdr:colOff>
      <xdr:row>98</xdr:row>
      <xdr:rowOff>170480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60577"/>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158477</xdr:rowOff>
    </xdr:from>
    <xdr:to>
      <xdr:col>81</xdr:col>
      <xdr:colOff>50800</xdr:colOff>
      <xdr:row>99</xdr:row>
      <xdr:rowOff>50709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6057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22690</xdr:rowOff>
    </xdr:from>
    <xdr:to>
      <xdr:col>76</xdr:col>
      <xdr:colOff>114300</xdr:colOff>
      <xdr:row>99</xdr:row>
      <xdr:rowOff>50709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53340"/>
          <a:ext cx="889000" cy="3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22690</xdr:rowOff>
    </xdr:from>
    <xdr:to>
      <xdr:col>71</xdr:col>
      <xdr:colOff>177800</xdr:colOff>
      <xdr:row>98</xdr:row>
      <xdr:rowOff>163833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53340"/>
          <a:ext cx="889000" cy="3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119680</xdr:rowOff>
    </xdr:from>
    <xdr:to>
      <xdr:col>85</xdr:col>
      <xdr:colOff>177800</xdr:colOff>
      <xdr:row>99</xdr:row>
      <xdr:rowOff>49830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34607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107677</xdr:rowOff>
    </xdr:from>
    <xdr:to>
      <xdr:col>81</xdr:col>
      <xdr:colOff>101600</xdr:colOff>
      <xdr:row>99</xdr:row>
      <xdr:rowOff>37827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28954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171359</xdr:rowOff>
    </xdr:from>
    <xdr:to>
      <xdr:col>76</xdr:col>
      <xdr:colOff>165100</xdr:colOff>
      <xdr:row>99</xdr:row>
      <xdr:rowOff>101509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7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92636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6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143340</xdr:rowOff>
    </xdr:from>
    <xdr:to>
      <xdr:col>72</xdr:col>
      <xdr:colOff>38100</xdr:colOff>
      <xdr:row>97</xdr:row>
      <xdr:rowOff>73490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90017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113033</xdr:rowOff>
    </xdr:from>
    <xdr:to>
      <xdr:col>67</xdr:col>
      <xdr:colOff>101600</xdr:colOff>
      <xdr:row>99</xdr:row>
      <xdr:rowOff>43183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34310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0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83856</xdr:rowOff>
    </xdr:from>
    <xdr:to>
      <xdr:col>116</xdr:col>
      <xdr:colOff>63500</xdr:colOff>
      <xdr:row>38</xdr:row>
      <xdr:rowOff>96429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427506"/>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60996</xdr:rowOff>
    </xdr:from>
    <xdr:to>
      <xdr:col>111</xdr:col>
      <xdr:colOff>177800</xdr:colOff>
      <xdr:row>37</xdr:row>
      <xdr:rowOff>83856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233196"/>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60996</xdr:rowOff>
    </xdr:from>
    <xdr:to>
      <xdr:col>107</xdr:col>
      <xdr:colOff>50800</xdr:colOff>
      <xdr:row>37</xdr:row>
      <xdr:rowOff>91694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233196"/>
          <a:ext cx="889000" cy="20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59037</xdr:rowOff>
    </xdr:from>
    <xdr:to>
      <xdr:col>102</xdr:col>
      <xdr:colOff>114300</xdr:colOff>
      <xdr:row>37</xdr:row>
      <xdr:rowOff>91694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231237"/>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45629</xdr:rowOff>
    </xdr:from>
    <xdr:to>
      <xdr:col>116</xdr:col>
      <xdr:colOff>114300</xdr:colOff>
      <xdr:row>38</xdr:row>
      <xdr:rowOff>147229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24056</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33056</xdr:rowOff>
    </xdr:from>
    <xdr:to>
      <xdr:col>112</xdr:col>
      <xdr:colOff>38100</xdr:colOff>
      <xdr:row>37</xdr:row>
      <xdr:rowOff>134656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3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125783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4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10196</xdr:rowOff>
    </xdr:from>
    <xdr:to>
      <xdr:col>107</xdr:col>
      <xdr:colOff>101600</xdr:colOff>
      <xdr:row>36</xdr:row>
      <xdr:rowOff>111796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128323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40894</xdr:rowOff>
    </xdr:from>
    <xdr:to>
      <xdr:col>102</xdr:col>
      <xdr:colOff>165100</xdr:colOff>
      <xdr:row>37</xdr:row>
      <xdr:rowOff>142494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133621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8237</xdr:rowOff>
    </xdr:from>
    <xdr:to>
      <xdr:col>98</xdr:col>
      <xdr:colOff>38100</xdr:colOff>
      <xdr:row>36</xdr:row>
      <xdr:rowOff>109837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126364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95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169570</xdr:rowOff>
    </xdr:from>
    <xdr:to>
      <xdr:col>116</xdr:col>
      <xdr:colOff>63500</xdr:colOff>
      <xdr:row>56</xdr:row>
      <xdr:rowOff>29820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599320"/>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169570</xdr:rowOff>
    </xdr:from>
    <xdr:to>
      <xdr:col>111</xdr:col>
      <xdr:colOff>177800</xdr:colOff>
      <xdr:row>56</xdr:row>
      <xdr:rowOff>864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59932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864</xdr:rowOff>
    </xdr:from>
    <xdr:to>
      <xdr:col>107</xdr:col>
      <xdr:colOff>50800</xdr:colOff>
      <xdr:row>56</xdr:row>
      <xdr:rowOff>9931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602064"/>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9931</xdr:rowOff>
    </xdr:from>
    <xdr:to>
      <xdr:col>102</xdr:col>
      <xdr:colOff>114300</xdr:colOff>
      <xdr:row>56</xdr:row>
      <xdr:rowOff>19304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61113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150470</xdr:rowOff>
    </xdr:from>
    <xdr:to>
      <xdr:col>116</xdr:col>
      <xdr:colOff>114300</xdr:colOff>
      <xdr:row>56</xdr:row>
      <xdr:rowOff>80620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5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1897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43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118770</xdr:rowOff>
    </xdr:from>
    <xdr:to>
      <xdr:col>112</xdr:col>
      <xdr:colOff>38100</xdr:colOff>
      <xdr:row>56</xdr:row>
      <xdr:rowOff>48920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5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65447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3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121514</xdr:rowOff>
    </xdr:from>
    <xdr:to>
      <xdr:col>107</xdr:col>
      <xdr:colOff>101600</xdr:colOff>
      <xdr:row>56</xdr:row>
      <xdr:rowOff>51664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55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68191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32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130581</xdr:rowOff>
    </xdr:from>
    <xdr:to>
      <xdr:col>102</xdr:col>
      <xdr:colOff>165100</xdr:colOff>
      <xdr:row>56</xdr:row>
      <xdr:rowOff>60731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5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77258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3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139954</xdr:rowOff>
    </xdr:from>
    <xdr:to>
      <xdr:col>98</xdr:col>
      <xdr:colOff>38100</xdr:colOff>
      <xdr:row>56</xdr:row>
      <xdr:rowOff>70104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86631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3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134808</xdr:rowOff>
    </xdr:from>
    <xdr:to>
      <xdr:col>116</xdr:col>
      <xdr:colOff>63500</xdr:colOff>
      <xdr:row>70</xdr:row>
      <xdr:rowOff>144546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136308"/>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144546</xdr:rowOff>
    </xdr:from>
    <xdr:to>
      <xdr:col>111</xdr:col>
      <xdr:colOff>177800</xdr:colOff>
      <xdr:row>71</xdr:row>
      <xdr:rowOff>15113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146046"/>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15113</xdr:rowOff>
    </xdr:from>
    <xdr:to>
      <xdr:col>107</xdr:col>
      <xdr:colOff>50800</xdr:colOff>
      <xdr:row>71</xdr:row>
      <xdr:rowOff>80767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188063"/>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80767</xdr:rowOff>
    </xdr:from>
    <xdr:to>
      <xdr:col>102</xdr:col>
      <xdr:colOff>114300</xdr:colOff>
      <xdr:row>71</xdr:row>
      <xdr:rowOff>126624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253717"/>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84008</xdr:rowOff>
    </xdr:from>
    <xdr:to>
      <xdr:col>116</xdr:col>
      <xdr:colOff>114300</xdr:colOff>
      <xdr:row>71</xdr:row>
      <xdr:rowOff>14158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0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170385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00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93746</xdr:rowOff>
    </xdr:from>
    <xdr:to>
      <xdr:col>112</xdr:col>
      <xdr:colOff>38100</xdr:colOff>
      <xdr:row>71</xdr:row>
      <xdr:rowOff>23896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0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40423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18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135763</xdr:rowOff>
    </xdr:from>
    <xdr:to>
      <xdr:col>107</xdr:col>
      <xdr:colOff>101600</xdr:colOff>
      <xdr:row>71</xdr:row>
      <xdr:rowOff>65913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1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82440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191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29967</xdr:rowOff>
    </xdr:from>
    <xdr:to>
      <xdr:col>102</xdr:col>
      <xdr:colOff>165100</xdr:colOff>
      <xdr:row>71</xdr:row>
      <xdr:rowOff>131567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2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148094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19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75824</xdr:rowOff>
    </xdr:from>
    <xdr:to>
      <xdr:col>98</xdr:col>
      <xdr:colOff>38100</xdr:colOff>
      <xdr:row>72</xdr:row>
      <xdr:rowOff>5974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2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22501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0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昨年度と比較して増加した費用の内、その差額が最も大きかったのは普通建設事業費</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（うち更新設備）</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16,529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円の増加となった。これは、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清掃センター施設整備事業の定期点検に必要となる整備工事が増加し</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たことによる。次に差額が大きかったのは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5,343</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円の増加となった。これは、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退職手当や人事院勧告に基づくベースアップに伴う職員人件費</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次に、減少した費用の内、その差額が最も大きかったのは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（うち新規整備）</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18,104</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西部学校給食センターの完成により、事業費が減少したことによる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。２番目は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8,397</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更新設備の増加額よりも新規整備の減少額が上回ったことによる。</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類似団体平均との比較では、最も差が大きいのは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23,471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円類似団体平均より</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全国平均、愛媛県平均を下回り、類似団体順位は２７位となっている。</a:t>
          </a:r>
          <a:endParaRPr lang="ja-JP" altLang="ja-JP" sz="18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71664</xdr:rowOff>
    </xdr:from>
    <xdr:to>
      <xdr:col>24</xdr:col>
      <xdr:colOff>63500</xdr:colOff>
      <xdr:row>31</xdr:row>
      <xdr:rowOff>131536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386614"/>
          <a:ext cx="8382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71664</xdr:rowOff>
    </xdr:from>
    <xdr:to>
      <xdr:col>19</xdr:col>
      <xdr:colOff>177800</xdr:colOff>
      <xdr:row>32</xdr:row>
      <xdr:rowOff>3628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8661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3628</xdr:rowOff>
    </xdr:from>
    <xdr:to>
      <xdr:col>15</xdr:col>
      <xdr:colOff>50800</xdr:colOff>
      <xdr:row>32</xdr:row>
      <xdr:rowOff>63500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90028"/>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63500</xdr:rowOff>
    </xdr:from>
    <xdr:to>
      <xdr:col>10</xdr:col>
      <xdr:colOff>114300</xdr:colOff>
      <xdr:row>32</xdr:row>
      <xdr:rowOff>107043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49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80736</xdr:rowOff>
    </xdr:from>
    <xdr:to>
      <xdr:col>24</xdr:col>
      <xdr:colOff>114300</xdr:colOff>
      <xdr:row>32</xdr:row>
      <xdr:rowOff>10886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103613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4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20864</xdr:rowOff>
    </xdr:from>
    <xdr:to>
      <xdr:col>20</xdr:col>
      <xdr:colOff>38100</xdr:colOff>
      <xdr:row>31</xdr:row>
      <xdr:rowOff>122464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138991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124278</xdr:rowOff>
    </xdr:from>
    <xdr:to>
      <xdr:col>15</xdr:col>
      <xdr:colOff>101600</xdr:colOff>
      <xdr:row>32</xdr:row>
      <xdr:rowOff>54428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3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70955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12700</xdr:rowOff>
    </xdr:from>
    <xdr:to>
      <xdr:col>10</xdr:col>
      <xdr:colOff>165100</xdr:colOff>
      <xdr:row>32</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130827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56243</xdr:rowOff>
    </xdr:from>
    <xdr:to>
      <xdr:col>6</xdr:col>
      <xdr:colOff>38100</xdr:colOff>
      <xdr:row>32</xdr:row>
      <xdr:rowOff>157843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2920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127444</xdr:rowOff>
    </xdr:from>
    <xdr:to>
      <xdr:col>24</xdr:col>
      <xdr:colOff>63500</xdr:colOff>
      <xdr:row>57</xdr:row>
      <xdr:rowOff>137554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00094"/>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127444</xdr:rowOff>
    </xdr:from>
    <xdr:to>
      <xdr:col>19</xdr:col>
      <xdr:colOff>177800</xdr:colOff>
      <xdr:row>57</xdr:row>
      <xdr:rowOff>163970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00094"/>
          <a:ext cx="8890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75235</xdr:rowOff>
    </xdr:from>
    <xdr:to>
      <xdr:col>15</xdr:col>
      <xdr:colOff>50800</xdr:colOff>
      <xdr:row>57</xdr:row>
      <xdr:rowOff>163970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76435"/>
          <a:ext cx="889000" cy="2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157772</xdr:rowOff>
    </xdr:from>
    <xdr:to>
      <xdr:col>10</xdr:col>
      <xdr:colOff>114300</xdr:colOff>
      <xdr:row>56</xdr:row>
      <xdr:rowOff>75235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58822"/>
          <a:ext cx="889000" cy="11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86754</xdr:rowOff>
    </xdr:from>
    <xdr:to>
      <xdr:col>24</xdr:col>
      <xdr:colOff>114300</xdr:colOff>
      <xdr:row>58</xdr:row>
      <xdr:rowOff>16904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65181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3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76644</xdr:rowOff>
    </xdr:from>
    <xdr:to>
      <xdr:col>20</xdr:col>
      <xdr:colOff>38100</xdr:colOff>
      <xdr:row>58</xdr:row>
      <xdr:rowOff>6794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169371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113170</xdr:rowOff>
    </xdr:from>
    <xdr:to>
      <xdr:col>15</xdr:col>
      <xdr:colOff>101600</xdr:colOff>
      <xdr:row>58</xdr:row>
      <xdr:rowOff>43320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34447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24435</xdr:rowOff>
    </xdr:from>
    <xdr:to>
      <xdr:col>10</xdr:col>
      <xdr:colOff>165100</xdr:colOff>
      <xdr:row>56</xdr:row>
      <xdr:rowOff>126035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142562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106972</xdr:rowOff>
    </xdr:from>
    <xdr:to>
      <xdr:col>6</xdr:col>
      <xdr:colOff>38100</xdr:colOff>
      <xdr:row>50</xdr:row>
      <xdr:rowOff>37122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5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53649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15246</xdr:rowOff>
    </xdr:from>
    <xdr:to>
      <xdr:col>24</xdr:col>
      <xdr:colOff>63500</xdr:colOff>
      <xdr:row>72</xdr:row>
      <xdr:rowOff>45631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59646"/>
          <a:ext cx="8382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45631</xdr:rowOff>
    </xdr:from>
    <xdr:to>
      <xdr:col>19</xdr:col>
      <xdr:colOff>177800</xdr:colOff>
      <xdr:row>73</xdr:row>
      <xdr:rowOff>92189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390031"/>
          <a:ext cx="889000" cy="2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98666</xdr:rowOff>
    </xdr:from>
    <xdr:to>
      <xdr:col>15</xdr:col>
      <xdr:colOff>50800</xdr:colOff>
      <xdr:row>73</xdr:row>
      <xdr:rowOff>92189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443066"/>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98666</xdr:rowOff>
    </xdr:from>
    <xdr:to>
      <xdr:col>10</xdr:col>
      <xdr:colOff>114300</xdr:colOff>
      <xdr:row>75</xdr:row>
      <xdr:rowOff>43040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443066"/>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135896</xdr:rowOff>
    </xdr:from>
    <xdr:to>
      <xdr:col>24</xdr:col>
      <xdr:colOff>114300</xdr:colOff>
      <xdr:row>72</xdr:row>
      <xdr:rowOff>66046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158773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6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166281</xdr:rowOff>
    </xdr:from>
    <xdr:to>
      <xdr:col>20</xdr:col>
      <xdr:colOff>38100</xdr:colOff>
      <xdr:row>72</xdr:row>
      <xdr:rowOff>96431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3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112958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11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41389</xdr:rowOff>
    </xdr:from>
    <xdr:to>
      <xdr:col>15</xdr:col>
      <xdr:colOff>101600</xdr:colOff>
      <xdr:row>73</xdr:row>
      <xdr:rowOff>142989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159516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3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47866</xdr:rowOff>
    </xdr:from>
    <xdr:to>
      <xdr:col>10</xdr:col>
      <xdr:colOff>165100</xdr:colOff>
      <xdr:row>72</xdr:row>
      <xdr:rowOff>149466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3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165993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16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163690</xdr:rowOff>
    </xdr:from>
    <xdr:to>
      <xdr:col>6</xdr:col>
      <xdr:colOff>38100</xdr:colOff>
      <xdr:row>75</xdr:row>
      <xdr:rowOff>93840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8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110367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2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149713</xdr:rowOff>
    </xdr:from>
    <xdr:to>
      <xdr:col>24</xdr:col>
      <xdr:colOff>63500</xdr:colOff>
      <xdr:row>99</xdr:row>
      <xdr:rowOff>9810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51813"/>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119492</xdr:rowOff>
    </xdr:from>
    <xdr:to>
      <xdr:col>19</xdr:col>
      <xdr:colOff>177800</xdr:colOff>
      <xdr:row>99</xdr:row>
      <xdr:rowOff>9810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50142"/>
          <a:ext cx="889000" cy="2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111491</xdr:rowOff>
    </xdr:from>
    <xdr:to>
      <xdr:col>15</xdr:col>
      <xdr:colOff>50800</xdr:colOff>
      <xdr:row>97</xdr:row>
      <xdr:rowOff>119492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99241"/>
          <a:ext cx="889000" cy="3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111491</xdr:rowOff>
    </xdr:from>
    <xdr:to>
      <xdr:col>10</xdr:col>
      <xdr:colOff>114300</xdr:colOff>
      <xdr:row>98</xdr:row>
      <xdr:rowOff>97867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99241"/>
          <a:ext cx="889000" cy="50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98913</xdr:rowOff>
    </xdr:from>
    <xdr:to>
      <xdr:col>24</xdr:col>
      <xdr:colOff>114300</xdr:colOff>
      <xdr:row>99</xdr:row>
      <xdr:rowOff>29063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130460</xdr:rowOff>
    </xdr:from>
    <xdr:to>
      <xdr:col>20</xdr:col>
      <xdr:colOff>38100</xdr:colOff>
      <xdr:row>99</xdr:row>
      <xdr:rowOff>60610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51737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70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68692</xdr:rowOff>
    </xdr:from>
    <xdr:to>
      <xdr:col>15</xdr:col>
      <xdr:colOff>101600</xdr:colOff>
      <xdr:row>97</xdr:row>
      <xdr:rowOff>170292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161419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60691</xdr:rowOff>
    </xdr:from>
    <xdr:to>
      <xdr:col>10</xdr:col>
      <xdr:colOff>165100</xdr:colOff>
      <xdr:row>95</xdr:row>
      <xdr:rowOff>162291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153418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47067</xdr:rowOff>
    </xdr:from>
    <xdr:to>
      <xdr:col>6</xdr:col>
      <xdr:colOff>38100</xdr:colOff>
      <xdr:row>98</xdr:row>
      <xdr:rowOff>148667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139794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34910</xdr:rowOff>
    </xdr:from>
    <xdr:to>
      <xdr:col>55</xdr:col>
      <xdr:colOff>0</xdr:colOff>
      <xdr:row>37</xdr:row>
      <xdr:rowOff>42133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78560"/>
          <a:ext cx="8382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9855</xdr:rowOff>
    </xdr:from>
    <xdr:to>
      <xdr:col>50</xdr:col>
      <xdr:colOff>114300</xdr:colOff>
      <xdr:row>37</xdr:row>
      <xdr:rowOff>34910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53505"/>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160504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5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9855</xdr:rowOff>
    </xdr:from>
    <xdr:to>
      <xdr:col>45</xdr:col>
      <xdr:colOff>177800</xdr:colOff>
      <xdr:row>37</xdr:row>
      <xdr:rowOff>14518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5350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162059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10313</xdr:rowOff>
    </xdr:from>
    <xdr:to>
      <xdr:col>41</xdr:col>
      <xdr:colOff>50800</xdr:colOff>
      <xdr:row>37</xdr:row>
      <xdr:rowOff>14518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53963"/>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157761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154378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162783</xdr:rowOff>
    </xdr:from>
    <xdr:to>
      <xdr:col>55</xdr:col>
      <xdr:colOff>50800</xdr:colOff>
      <xdr:row>37</xdr:row>
      <xdr:rowOff>92933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14210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8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155560</xdr:rowOff>
    </xdr:from>
    <xdr:to>
      <xdr:col>50</xdr:col>
      <xdr:colOff>165100</xdr:colOff>
      <xdr:row>37</xdr:row>
      <xdr:rowOff>85710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102237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130505</xdr:rowOff>
    </xdr:from>
    <xdr:to>
      <xdr:col>46</xdr:col>
      <xdr:colOff>38100</xdr:colOff>
      <xdr:row>37</xdr:row>
      <xdr:rowOff>60655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77182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135168</xdr:rowOff>
    </xdr:from>
    <xdr:to>
      <xdr:col>41</xdr:col>
      <xdr:colOff>101600</xdr:colOff>
      <xdr:row>37</xdr:row>
      <xdr:rowOff>65318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81845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8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130963</xdr:rowOff>
    </xdr:from>
    <xdr:to>
      <xdr:col>36</xdr:col>
      <xdr:colOff>165100</xdr:colOff>
      <xdr:row>37</xdr:row>
      <xdr:rowOff>61113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77640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75768</xdr:rowOff>
    </xdr:from>
    <xdr:to>
      <xdr:col>55</xdr:col>
      <xdr:colOff>0</xdr:colOff>
      <xdr:row>57</xdr:row>
      <xdr:rowOff>77026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48418"/>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77026</xdr:rowOff>
    </xdr:from>
    <xdr:to>
      <xdr:col>50</xdr:col>
      <xdr:colOff>114300</xdr:colOff>
      <xdr:row>57</xdr:row>
      <xdr:rowOff>102133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49676"/>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102133</xdr:rowOff>
    </xdr:from>
    <xdr:to>
      <xdr:col>45</xdr:col>
      <xdr:colOff>177800</xdr:colOff>
      <xdr:row>57</xdr:row>
      <xdr:rowOff>167208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4783"/>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57214</xdr:rowOff>
    </xdr:from>
    <xdr:to>
      <xdr:col>41</xdr:col>
      <xdr:colOff>50800</xdr:colOff>
      <xdr:row>57</xdr:row>
      <xdr:rowOff>167208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29864"/>
          <a:ext cx="889000" cy="10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24968</xdr:rowOff>
    </xdr:from>
    <xdr:to>
      <xdr:col>55</xdr:col>
      <xdr:colOff>50800</xdr:colOff>
      <xdr:row>57</xdr:row>
      <xdr:rowOff>126568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3395</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26226</xdr:rowOff>
    </xdr:from>
    <xdr:to>
      <xdr:col>50</xdr:col>
      <xdr:colOff>165100</xdr:colOff>
      <xdr:row>57</xdr:row>
      <xdr:rowOff>127826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118953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9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51333</xdr:rowOff>
    </xdr:from>
    <xdr:to>
      <xdr:col>46</xdr:col>
      <xdr:colOff>38100</xdr:colOff>
      <xdr:row>57</xdr:row>
      <xdr:rowOff>152933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144060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1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116408</xdr:rowOff>
    </xdr:from>
    <xdr:to>
      <xdr:col>41</xdr:col>
      <xdr:colOff>101600</xdr:colOff>
      <xdr:row>58</xdr:row>
      <xdr:rowOff>46558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37685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8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6414</xdr:rowOff>
    </xdr:from>
    <xdr:to>
      <xdr:col>36</xdr:col>
      <xdr:colOff>165100</xdr:colOff>
      <xdr:row>57</xdr:row>
      <xdr:rowOff>108014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124541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5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166022</xdr:rowOff>
    </xdr:from>
    <xdr:to>
      <xdr:col>55</xdr:col>
      <xdr:colOff>0</xdr:colOff>
      <xdr:row>76</xdr:row>
      <xdr:rowOff>87057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24772"/>
          <a:ext cx="8382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166022</xdr:rowOff>
    </xdr:from>
    <xdr:to>
      <xdr:col>50</xdr:col>
      <xdr:colOff>114300</xdr:colOff>
      <xdr:row>76</xdr:row>
      <xdr:rowOff>37483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024772"/>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138720</xdr:rowOff>
    </xdr:from>
    <xdr:to>
      <xdr:col>45</xdr:col>
      <xdr:colOff>177800</xdr:colOff>
      <xdr:row>76</xdr:row>
      <xdr:rowOff>37483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654570"/>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138720</xdr:rowOff>
    </xdr:from>
    <xdr:to>
      <xdr:col>41</xdr:col>
      <xdr:colOff>50800</xdr:colOff>
      <xdr:row>76</xdr:row>
      <xdr:rowOff>19783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654570"/>
          <a:ext cx="889000" cy="39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36257</xdr:rowOff>
    </xdr:from>
    <xdr:to>
      <xdr:col>55</xdr:col>
      <xdr:colOff>50800</xdr:colOff>
      <xdr:row>76</xdr:row>
      <xdr:rowOff>137857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59134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1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115222</xdr:rowOff>
    </xdr:from>
    <xdr:to>
      <xdr:col>50</xdr:col>
      <xdr:colOff>165100</xdr:colOff>
      <xdr:row>76</xdr:row>
      <xdr:rowOff>45371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3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61899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158133</xdr:rowOff>
    </xdr:from>
    <xdr:to>
      <xdr:col>46</xdr:col>
      <xdr:colOff>38100</xdr:colOff>
      <xdr:row>76</xdr:row>
      <xdr:rowOff>88283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104810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87920</xdr:rowOff>
    </xdr:from>
    <xdr:to>
      <xdr:col>41</xdr:col>
      <xdr:colOff>101600</xdr:colOff>
      <xdr:row>74</xdr:row>
      <xdr:rowOff>18070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6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34597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140433</xdr:rowOff>
    </xdr:from>
    <xdr:to>
      <xdr:col>36</xdr:col>
      <xdr:colOff>165100</xdr:colOff>
      <xdr:row>76</xdr:row>
      <xdr:rowOff>70583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87110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104332</xdr:rowOff>
    </xdr:from>
    <xdr:to>
      <xdr:col>55</xdr:col>
      <xdr:colOff>0</xdr:colOff>
      <xdr:row>96</xdr:row>
      <xdr:rowOff>142917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63532"/>
          <a:ext cx="8382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127845</xdr:rowOff>
    </xdr:from>
    <xdr:to>
      <xdr:col>50</xdr:col>
      <xdr:colOff>114300</xdr:colOff>
      <xdr:row>96</xdr:row>
      <xdr:rowOff>142917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87045"/>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127845</xdr:rowOff>
    </xdr:from>
    <xdr:to>
      <xdr:col>45</xdr:col>
      <xdr:colOff>177800</xdr:colOff>
      <xdr:row>97</xdr:row>
      <xdr:rowOff>12664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87045"/>
          <a:ext cx="889000" cy="5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12664</xdr:rowOff>
    </xdr:from>
    <xdr:to>
      <xdr:col>41</xdr:col>
      <xdr:colOff>50800</xdr:colOff>
      <xdr:row>97</xdr:row>
      <xdr:rowOff>41615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43314"/>
          <a:ext cx="889000" cy="2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53532</xdr:rowOff>
    </xdr:from>
    <xdr:to>
      <xdr:col>55</xdr:col>
      <xdr:colOff>50800</xdr:colOff>
      <xdr:row>96</xdr:row>
      <xdr:rowOff>155132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76409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92117</xdr:rowOff>
    </xdr:from>
    <xdr:to>
      <xdr:col>50</xdr:col>
      <xdr:colOff>165100</xdr:colOff>
      <xdr:row>97</xdr:row>
      <xdr:rowOff>22267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38794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3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77045</xdr:rowOff>
    </xdr:from>
    <xdr:to>
      <xdr:col>46</xdr:col>
      <xdr:colOff>38100</xdr:colOff>
      <xdr:row>97</xdr:row>
      <xdr:rowOff>7195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23722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3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133314</xdr:rowOff>
    </xdr:from>
    <xdr:to>
      <xdr:col>41</xdr:col>
      <xdr:colOff>101600</xdr:colOff>
      <xdr:row>97</xdr:row>
      <xdr:rowOff>63464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79991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3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162265</xdr:rowOff>
    </xdr:from>
    <xdr:to>
      <xdr:col>36</xdr:col>
      <xdr:colOff>165100</xdr:colOff>
      <xdr:row>97</xdr:row>
      <xdr:rowOff>92415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108942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3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155748</xdr:rowOff>
    </xdr:from>
    <xdr:to>
      <xdr:col>85</xdr:col>
      <xdr:colOff>127000</xdr:colOff>
      <xdr:row>37</xdr:row>
      <xdr:rowOff>151770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27948"/>
          <a:ext cx="838200" cy="16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151770</xdr:rowOff>
    </xdr:from>
    <xdr:to>
      <xdr:col>81</xdr:col>
      <xdr:colOff>50800</xdr:colOff>
      <xdr:row>38</xdr:row>
      <xdr:rowOff>2677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5420"/>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142535</xdr:rowOff>
    </xdr:from>
    <xdr:to>
      <xdr:col>76</xdr:col>
      <xdr:colOff>114300</xdr:colOff>
      <xdr:row>38</xdr:row>
      <xdr:rowOff>2677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6185"/>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106873</xdr:rowOff>
    </xdr:from>
    <xdr:to>
      <xdr:col>71</xdr:col>
      <xdr:colOff>177800</xdr:colOff>
      <xdr:row>37</xdr:row>
      <xdr:rowOff>142535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5052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104948</xdr:rowOff>
    </xdr:from>
    <xdr:to>
      <xdr:col>85</xdr:col>
      <xdr:colOff>177800</xdr:colOff>
      <xdr:row>37</xdr:row>
      <xdr:rowOff>35098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83375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100970</xdr:rowOff>
    </xdr:from>
    <xdr:to>
      <xdr:col>81</xdr:col>
      <xdr:colOff>101600</xdr:colOff>
      <xdr:row>38</xdr:row>
      <xdr:rowOff>31121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4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22247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123327</xdr:rowOff>
    </xdr:from>
    <xdr:to>
      <xdr:col>76</xdr:col>
      <xdr:colOff>165100</xdr:colOff>
      <xdr:row>38</xdr:row>
      <xdr:rowOff>53477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44604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91735</xdr:rowOff>
    </xdr:from>
    <xdr:to>
      <xdr:col>72</xdr:col>
      <xdr:colOff>38100</xdr:colOff>
      <xdr:row>38</xdr:row>
      <xdr:rowOff>21885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56073</xdr:rowOff>
    </xdr:from>
    <xdr:to>
      <xdr:col>67</xdr:col>
      <xdr:colOff>101600</xdr:colOff>
      <xdr:row>37</xdr:row>
      <xdr:rowOff>157673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148800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9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80199</xdr:rowOff>
    </xdr:from>
    <xdr:to>
      <xdr:col>85</xdr:col>
      <xdr:colOff>127000</xdr:colOff>
      <xdr:row>57</xdr:row>
      <xdr:rowOff>149432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52849"/>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80199</xdr:rowOff>
    </xdr:from>
    <xdr:to>
      <xdr:col>81</xdr:col>
      <xdr:colOff>50800</xdr:colOff>
      <xdr:row>58</xdr:row>
      <xdr:rowOff>126158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52849"/>
          <a:ext cx="889000" cy="2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126158</xdr:rowOff>
    </xdr:from>
    <xdr:to>
      <xdr:col>76</xdr:col>
      <xdr:colOff>114300</xdr:colOff>
      <xdr:row>59</xdr:row>
      <xdr:rowOff>22744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70258"/>
          <a:ext cx="8890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111179</xdr:rowOff>
    </xdr:from>
    <xdr:to>
      <xdr:col>71</xdr:col>
      <xdr:colOff>177800</xdr:colOff>
      <xdr:row>59</xdr:row>
      <xdr:rowOff>22744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10055279"/>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98632</xdr:rowOff>
    </xdr:from>
    <xdr:to>
      <xdr:col>85</xdr:col>
      <xdr:colOff>177800</xdr:colOff>
      <xdr:row>58</xdr:row>
      <xdr:rowOff>28782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77059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29399</xdr:rowOff>
    </xdr:from>
    <xdr:to>
      <xdr:col>81</xdr:col>
      <xdr:colOff>101600</xdr:colOff>
      <xdr:row>57</xdr:row>
      <xdr:rowOff>130999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147526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75358</xdr:rowOff>
    </xdr:from>
    <xdr:to>
      <xdr:col>76</xdr:col>
      <xdr:colOff>165100</xdr:colOff>
      <xdr:row>59</xdr:row>
      <xdr:rowOff>5508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0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168085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143394</xdr:rowOff>
    </xdr:from>
    <xdr:to>
      <xdr:col>72</xdr:col>
      <xdr:colOff>38100</xdr:colOff>
      <xdr:row>59</xdr:row>
      <xdr:rowOff>73544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64671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8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60379</xdr:rowOff>
    </xdr:from>
    <xdr:to>
      <xdr:col>67</xdr:col>
      <xdr:colOff>101600</xdr:colOff>
      <xdr:row>58</xdr:row>
      <xdr:rowOff>161979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0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153106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9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44341</xdr:rowOff>
    </xdr:from>
    <xdr:to>
      <xdr:col>85</xdr:col>
      <xdr:colOff>127000</xdr:colOff>
      <xdr:row>79</xdr:row>
      <xdr:rowOff>48261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88891"/>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32748</xdr:rowOff>
    </xdr:from>
    <xdr:to>
      <xdr:col>81</xdr:col>
      <xdr:colOff>50800</xdr:colOff>
      <xdr:row>79</xdr:row>
      <xdr:rowOff>48261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77298"/>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98879</xdr:rowOff>
    </xdr:from>
    <xdr:to>
      <xdr:col>76</xdr:col>
      <xdr:colOff>114300</xdr:colOff>
      <xdr:row>79</xdr:row>
      <xdr:rowOff>32748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71979"/>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89734</xdr:rowOff>
    </xdr:from>
    <xdr:to>
      <xdr:col>71</xdr:col>
      <xdr:colOff>177800</xdr:colOff>
      <xdr:row>78</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6283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24057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6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164991</xdr:rowOff>
    </xdr:from>
    <xdr:to>
      <xdr:col>85</xdr:col>
      <xdr:colOff>177800</xdr:colOff>
      <xdr:row>79</xdr:row>
      <xdr:rowOff>95141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79918</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3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168911</xdr:rowOff>
    </xdr:from>
    <xdr:to>
      <xdr:col>81</xdr:col>
      <xdr:colOff>101600</xdr:colOff>
      <xdr:row>79</xdr:row>
      <xdr:rowOff>99061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90188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34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153398</xdr:rowOff>
    </xdr:from>
    <xdr:to>
      <xdr:col>76</xdr:col>
      <xdr:colOff>165100</xdr:colOff>
      <xdr:row>79</xdr:row>
      <xdr:rowOff>83548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74675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19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48079</xdr:rowOff>
    </xdr:from>
    <xdr:to>
      <xdr:col>72</xdr:col>
      <xdr:colOff>38100</xdr:colOff>
      <xdr:row>78</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166206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19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38934</xdr:rowOff>
    </xdr:from>
    <xdr:to>
      <xdr:col>67</xdr:col>
      <xdr:colOff>101600</xdr:colOff>
      <xdr:row>78</xdr:row>
      <xdr:rowOff>140534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131661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78778</xdr:rowOff>
    </xdr:from>
    <xdr:to>
      <xdr:col>85</xdr:col>
      <xdr:colOff>127000</xdr:colOff>
      <xdr:row>94</xdr:row>
      <xdr:rowOff>116460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195078"/>
          <a:ext cx="8382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116460</xdr:rowOff>
    </xdr:from>
    <xdr:to>
      <xdr:col>81</xdr:col>
      <xdr:colOff>50800</xdr:colOff>
      <xdr:row>94</xdr:row>
      <xdr:rowOff>127070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32760"/>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127070</xdr:rowOff>
    </xdr:from>
    <xdr:to>
      <xdr:col>76</xdr:col>
      <xdr:colOff>114300</xdr:colOff>
      <xdr:row>94</xdr:row>
      <xdr:rowOff>169551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43370"/>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169551</xdr:rowOff>
    </xdr:from>
    <xdr:to>
      <xdr:col>71</xdr:col>
      <xdr:colOff>177800</xdr:colOff>
      <xdr:row>95</xdr:row>
      <xdr:rowOff>31077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85851"/>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27978</xdr:rowOff>
    </xdr:from>
    <xdr:to>
      <xdr:col>85</xdr:col>
      <xdr:colOff>177800</xdr:colOff>
      <xdr:row>94</xdr:row>
      <xdr:rowOff>129578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50855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9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65660</xdr:rowOff>
    </xdr:from>
    <xdr:to>
      <xdr:col>81</xdr:col>
      <xdr:colOff>101600</xdr:colOff>
      <xdr:row>94</xdr:row>
      <xdr:rowOff>167260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76270</xdr:rowOff>
    </xdr:from>
    <xdr:to>
      <xdr:col>76</xdr:col>
      <xdr:colOff>165100</xdr:colOff>
      <xdr:row>95</xdr:row>
      <xdr:rowOff>6420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22947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118751</xdr:rowOff>
    </xdr:from>
    <xdr:to>
      <xdr:col>72</xdr:col>
      <xdr:colOff>38100</xdr:colOff>
      <xdr:row>95</xdr:row>
      <xdr:rowOff>48901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40028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3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151727</xdr:rowOff>
    </xdr:from>
    <xdr:to>
      <xdr:col>67</xdr:col>
      <xdr:colOff>101600</xdr:colOff>
      <xdr:row>95</xdr:row>
      <xdr:rowOff>81877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98404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0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969000"/>
          <a:ext cx="1269" cy="81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120848</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80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86377</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744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36</xdr:row>
      <xdr:rowOff>33564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5969000"/>
          <a:ext cx="8382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165299</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6803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15422</xdr:rowOff>
    </xdr:from>
    <xdr:to>
      <xdr:col>116</xdr:col>
      <xdr:colOff>114300</xdr:colOff>
      <xdr:row>39</xdr:row>
      <xdr:rowOff>117022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165826</xdr:rowOff>
    </xdr:from>
    <xdr:to>
      <xdr:col>111</xdr:col>
      <xdr:colOff>177800</xdr:colOff>
      <xdr:row>36</xdr:row>
      <xdr:rowOff>33564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5652226"/>
          <a:ext cx="8890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30117</xdr:rowOff>
    </xdr:from>
    <xdr:to>
      <xdr:col>112</xdr:col>
      <xdr:colOff>38100</xdr:colOff>
      <xdr:row>38</xdr:row>
      <xdr:rowOff>131717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4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122844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63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165826</xdr:rowOff>
    </xdr:from>
    <xdr:to>
      <xdr:col>107</xdr:col>
      <xdr:colOff>50800</xdr:colOff>
      <xdr:row>35</xdr:row>
      <xdr:rowOff>102144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5652226"/>
          <a:ext cx="889000" cy="4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57876</xdr:rowOff>
    </xdr:from>
    <xdr:to>
      <xdr:col>107</xdr:col>
      <xdr:colOff>101600</xdr:colOff>
      <xdr:row>38</xdr:row>
      <xdr:rowOff>159476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150603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66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170724</xdr:rowOff>
    </xdr:from>
    <xdr:to>
      <xdr:col>102</xdr:col>
      <xdr:colOff>114300</xdr:colOff>
      <xdr:row>35</xdr:row>
      <xdr:rowOff>102144</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5314224"/>
          <a:ext cx="889000" cy="78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121557</xdr:rowOff>
    </xdr:from>
    <xdr:to>
      <xdr:col>102</xdr:col>
      <xdr:colOff>165100</xdr:colOff>
      <xdr:row>38</xdr:row>
      <xdr:rowOff>51707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46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42834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557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116659</xdr:rowOff>
    </xdr:from>
    <xdr:to>
      <xdr:col>98</xdr:col>
      <xdr:colOff>38100</xdr:colOff>
      <xdr:row>39</xdr:row>
      <xdr:rowOff>46809</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37936</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7244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41927</xdr:rowOff>
    </xdr:from>
    <xdr:ext cx="378565"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5871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154214</xdr:rowOff>
    </xdr:from>
    <xdr:to>
      <xdr:col>112</xdr:col>
      <xdr:colOff>38100</xdr:colOff>
      <xdr:row>36</xdr:row>
      <xdr:rowOff>84364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100891</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593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115026</xdr:rowOff>
    </xdr:from>
    <xdr:to>
      <xdr:col>107</xdr:col>
      <xdr:colOff>101600</xdr:colOff>
      <xdr:row>33</xdr:row>
      <xdr:rowOff>45176</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56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61703</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537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51344</xdr:rowOff>
    </xdr:from>
    <xdr:to>
      <xdr:col>102</xdr:col>
      <xdr:colOff>165100</xdr:colOff>
      <xdr:row>35</xdr:row>
      <xdr:rowOff>152944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0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169471</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17" y="5827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119924</xdr:rowOff>
    </xdr:from>
    <xdr:to>
      <xdr:col>98</xdr:col>
      <xdr:colOff>38100</xdr:colOff>
      <xdr:row>31</xdr:row>
      <xdr:rowOff>50074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52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66601</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7017" y="5038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度と比較</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して増加したもののうち、</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最も差が大きいのは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3,663</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消防団詰所整備事業で角野分団詰所の新築工事を行った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ことによる。２番目に差が大きいのは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2,363</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公営住宅建替推進事業で東田団地の解体及び新築工事（２号棟）を行ったことによ</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したもののうち、最も差が大きいのは教育</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6,360</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西部学校給食センターの完成により、事業費が減少したことによる。２番目に差が大きいのは商工費で、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2,832</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円減少している。これは、マイントピア別子端出場整備事業の高圧受変電設備改修工事が完了したことによる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これまでのことから、最も影響を与えている要因は、工事費の増減であることがわかる。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類似団体平均との比較では、最も差が大きいのは民生費で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20,746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円上回っている。これは、</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歳までの医療費無償化等、子育て世帯の経済負担軽減を行い、子育てしやすい街づくりに取り組んできたことによるものである。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実質収支は、財政調整基金の取崩</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により黒字になっている。また、実質単年度収支比率は前年度と比較して</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0.11</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たが、前年に引き続き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黒字となった。</a:t>
          </a:r>
          <a:endPar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財政調整基金残高については、平成</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年度以降減少傾向にあ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り、令和５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は変化がないものの、依然</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低い水準であることから、</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災害発生時等、緊急的な財政出動に備えるため、</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歳入準拠の予算編成や事業の見直し等を通じて健全財政の維持を図る。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全ての会計において赤字は生じていない。</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介護保険事業特別会計の皆減については、介護サービス費等の増加に伴い、歳出額が増加したため、基金を繰り入れ、形式収支が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各会計において適正な財政運営、企業経営を行っていく。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75" thickBot="1" x14ac:dyDescent="0.2">
      <c r="B2" s="170" t="s">
        <v>77</v>
      </c>
      <c r="C2" s="170"/>
      <c r="D2" s="171"/>
    </row>
    <row r="3" spans="1:119" ht="18.75" customHeight="1" thickBot="1" x14ac:dyDescent="0.2">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15">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55537000</v>
      </c>
      <c r="BO4" s="373"/>
      <c r="BP4" s="373"/>
      <c r="BQ4" s="373"/>
      <c r="BR4" s="373"/>
      <c r="BS4" s="373"/>
      <c r="BT4" s="373"/>
      <c r="BU4" s="374"/>
      <c r="BV4" s="372">
        <v>56136821</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3.4</v>
      </c>
      <c r="CU4" s="379"/>
      <c r="CV4" s="379"/>
      <c r="CW4" s="379"/>
      <c r="CX4" s="379"/>
      <c r="CY4" s="379"/>
      <c r="CZ4" s="379"/>
      <c r="DA4" s="380"/>
      <c r="DB4" s="378">
        <v>3.3</v>
      </c>
      <c r="DC4" s="379"/>
      <c r="DD4" s="379"/>
      <c r="DE4" s="379"/>
      <c r="DF4" s="379"/>
      <c r="DG4" s="379"/>
      <c r="DH4" s="379"/>
      <c r="DI4" s="380"/>
    </row>
    <row r="5" spans="1:119" ht="18.75" customHeight="1" x14ac:dyDescent="0.15">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54495961</v>
      </c>
      <c r="BO5" s="410"/>
      <c r="BP5" s="410"/>
      <c r="BQ5" s="410"/>
      <c r="BR5" s="410"/>
      <c r="BS5" s="410"/>
      <c r="BT5" s="410"/>
      <c r="BU5" s="411"/>
      <c r="BV5" s="409">
        <v>55104771</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86.4</v>
      </c>
      <c r="CU5" s="407"/>
      <c r="CV5" s="407"/>
      <c r="CW5" s="407"/>
      <c r="CX5" s="407"/>
      <c r="CY5" s="407"/>
      <c r="CZ5" s="407"/>
      <c r="DA5" s="408"/>
      <c r="DB5" s="406">
        <v>85.2</v>
      </c>
      <c r="DC5" s="407"/>
      <c r="DD5" s="407"/>
      <c r="DE5" s="407"/>
      <c r="DF5" s="407"/>
      <c r="DG5" s="407"/>
      <c r="DH5" s="407"/>
      <c r="DI5" s="408"/>
    </row>
    <row r="6" spans="1:119" ht="18.75" customHeight="1" x14ac:dyDescent="0.15">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1041039</v>
      </c>
      <c r="BO6" s="410"/>
      <c r="BP6" s="410"/>
      <c r="BQ6" s="410"/>
      <c r="BR6" s="410"/>
      <c r="BS6" s="410"/>
      <c r="BT6" s="410"/>
      <c r="BU6" s="411"/>
      <c r="BV6" s="409">
        <v>1032050</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86.8</v>
      </c>
      <c r="CU6" s="447"/>
      <c r="CV6" s="447"/>
      <c r="CW6" s="447"/>
      <c r="CX6" s="447"/>
      <c r="CY6" s="447"/>
      <c r="CZ6" s="447"/>
      <c r="DA6" s="448"/>
      <c r="DB6" s="446">
        <v>85.9</v>
      </c>
      <c r="DC6" s="447"/>
      <c r="DD6" s="447"/>
      <c r="DE6" s="447"/>
      <c r="DF6" s="447"/>
      <c r="DG6" s="447"/>
      <c r="DH6" s="447"/>
      <c r="DI6" s="448"/>
    </row>
    <row r="7" spans="1:119" ht="18.75" customHeight="1" x14ac:dyDescent="0.15">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63129</v>
      </c>
      <c r="BO7" s="410"/>
      <c r="BP7" s="410"/>
      <c r="BQ7" s="410"/>
      <c r="BR7" s="410"/>
      <c r="BS7" s="410"/>
      <c r="BT7" s="410"/>
      <c r="BU7" s="411"/>
      <c r="BV7" s="409">
        <v>89982</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28845194</v>
      </c>
      <c r="CU7" s="410"/>
      <c r="CV7" s="410"/>
      <c r="CW7" s="410"/>
      <c r="CX7" s="410"/>
      <c r="CY7" s="410"/>
      <c r="CZ7" s="410"/>
      <c r="DA7" s="411"/>
      <c r="DB7" s="409">
        <v>28392345</v>
      </c>
      <c r="DC7" s="410"/>
      <c r="DD7" s="410"/>
      <c r="DE7" s="410"/>
      <c r="DF7" s="410"/>
      <c r="DG7" s="410"/>
      <c r="DH7" s="410"/>
      <c r="DI7" s="411"/>
    </row>
    <row r="8" spans="1:119" ht="18.75" customHeight="1" thickBot="1" x14ac:dyDescent="0.2">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977910</v>
      </c>
      <c r="BO8" s="410"/>
      <c r="BP8" s="410"/>
      <c r="BQ8" s="410"/>
      <c r="BR8" s="410"/>
      <c r="BS8" s="410"/>
      <c r="BT8" s="410"/>
      <c r="BU8" s="411"/>
      <c r="BV8" s="409">
        <v>942068</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0.77</v>
      </c>
      <c r="CU8" s="450"/>
      <c r="CV8" s="450"/>
      <c r="CW8" s="450"/>
      <c r="CX8" s="450"/>
      <c r="CY8" s="450"/>
      <c r="CZ8" s="450"/>
      <c r="DA8" s="451"/>
      <c r="DB8" s="449">
        <v>0.76</v>
      </c>
      <c r="DC8" s="450"/>
      <c r="DD8" s="450"/>
      <c r="DE8" s="450"/>
      <c r="DF8" s="450"/>
      <c r="DG8" s="450"/>
      <c r="DH8" s="450"/>
      <c r="DI8" s="451"/>
    </row>
    <row r="9" spans="1:119" ht="18.75" customHeight="1" thickBot="1" x14ac:dyDescent="0.2">
      <c r="A9" s="169"/>
      <c r="B9" s="403" t="s">
        <v>106</v>
      </c>
      <c r="C9" s="404"/>
      <c r="D9" s="404"/>
      <c r="E9" s="404"/>
      <c r="F9" s="404"/>
      <c r="G9" s="404"/>
      <c r="H9" s="404"/>
      <c r="I9" s="404"/>
      <c r="J9" s="404"/>
      <c r="K9" s="452"/>
      <c r="L9" s="453" t="s">
        <v>107</v>
      </c>
      <c r="M9" s="454"/>
      <c r="N9" s="454"/>
      <c r="O9" s="454"/>
      <c r="P9" s="454"/>
      <c r="Q9" s="455"/>
      <c r="R9" s="456">
        <v>115938</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90</v>
      </c>
      <c r="AV9" s="442"/>
      <c r="AW9" s="442"/>
      <c r="AX9" s="442"/>
      <c r="AY9" s="443" t="s">
        <v>110</v>
      </c>
      <c r="AZ9" s="444"/>
      <c r="BA9" s="444"/>
      <c r="BB9" s="444"/>
      <c r="BC9" s="444"/>
      <c r="BD9" s="444"/>
      <c r="BE9" s="444"/>
      <c r="BF9" s="444"/>
      <c r="BG9" s="444"/>
      <c r="BH9" s="444"/>
      <c r="BI9" s="444"/>
      <c r="BJ9" s="444"/>
      <c r="BK9" s="444"/>
      <c r="BL9" s="444"/>
      <c r="BM9" s="445"/>
      <c r="BN9" s="409">
        <v>35842</v>
      </c>
      <c r="BO9" s="410"/>
      <c r="BP9" s="410"/>
      <c r="BQ9" s="410"/>
      <c r="BR9" s="410"/>
      <c r="BS9" s="410"/>
      <c r="BT9" s="410"/>
      <c r="BU9" s="411"/>
      <c r="BV9" s="409">
        <v>-128602</v>
      </c>
      <c r="BW9" s="410"/>
      <c r="BX9" s="410"/>
      <c r="BY9" s="410"/>
      <c r="BZ9" s="410"/>
      <c r="CA9" s="410"/>
      <c r="CB9" s="410"/>
      <c r="CC9" s="411"/>
      <c r="CD9" s="412" t="s">
        <v>111</v>
      </c>
      <c r="CE9" s="413"/>
      <c r="CF9" s="413"/>
      <c r="CG9" s="413"/>
      <c r="CH9" s="413"/>
      <c r="CI9" s="413"/>
      <c r="CJ9" s="413"/>
      <c r="CK9" s="413"/>
      <c r="CL9" s="413"/>
      <c r="CM9" s="413"/>
      <c r="CN9" s="413"/>
      <c r="CO9" s="413"/>
      <c r="CP9" s="413"/>
      <c r="CQ9" s="413"/>
      <c r="CR9" s="413"/>
      <c r="CS9" s="414"/>
      <c r="CT9" s="406">
        <v>13.1</v>
      </c>
      <c r="CU9" s="407"/>
      <c r="CV9" s="407"/>
      <c r="CW9" s="407"/>
      <c r="CX9" s="407"/>
      <c r="CY9" s="407"/>
      <c r="CZ9" s="407"/>
      <c r="DA9" s="408"/>
      <c r="DB9" s="406">
        <v>12.6</v>
      </c>
      <c r="DC9" s="407"/>
      <c r="DD9" s="407"/>
      <c r="DE9" s="407"/>
      <c r="DF9" s="407"/>
      <c r="DG9" s="407"/>
      <c r="DH9" s="407"/>
      <c r="DI9" s="408"/>
    </row>
    <row r="10" spans="1:119" ht="18.75" customHeight="1" thickBot="1" x14ac:dyDescent="0.2">
      <c r="A10" s="169"/>
      <c r="B10" s="403"/>
      <c r="C10" s="404"/>
      <c r="D10" s="404"/>
      <c r="E10" s="404"/>
      <c r="F10" s="404"/>
      <c r="G10" s="404"/>
      <c r="H10" s="404"/>
      <c r="I10" s="404"/>
      <c r="J10" s="404"/>
      <c r="K10" s="452"/>
      <c r="L10" s="459" t="s">
        <v>112</v>
      </c>
      <c r="M10" s="439"/>
      <c r="N10" s="439"/>
      <c r="O10" s="439"/>
      <c r="P10" s="439"/>
      <c r="Q10" s="440"/>
      <c r="R10" s="460">
        <v>119903</v>
      </c>
      <c r="S10" s="461"/>
      <c r="T10" s="461"/>
      <c r="U10" s="461"/>
      <c r="V10" s="462"/>
      <c r="W10" s="397"/>
      <c r="X10" s="398"/>
      <c r="Y10" s="398"/>
      <c r="Z10" s="398"/>
      <c r="AA10" s="398"/>
      <c r="AB10" s="398"/>
      <c r="AC10" s="398"/>
      <c r="AD10" s="398"/>
      <c r="AE10" s="398"/>
      <c r="AF10" s="398"/>
      <c r="AG10" s="398"/>
      <c r="AH10" s="398"/>
      <c r="AI10" s="398"/>
      <c r="AJ10" s="398"/>
      <c r="AK10" s="398"/>
      <c r="AL10" s="401"/>
      <c r="AM10" s="438" t="s">
        <v>113</v>
      </c>
      <c r="AN10" s="439"/>
      <c r="AO10" s="439"/>
      <c r="AP10" s="439"/>
      <c r="AQ10" s="439"/>
      <c r="AR10" s="439"/>
      <c r="AS10" s="439"/>
      <c r="AT10" s="440"/>
      <c r="AU10" s="441" t="s">
        <v>90</v>
      </c>
      <c r="AV10" s="442"/>
      <c r="AW10" s="442"/>
      <c r="AX10" s="442"/>
      <c r="AY10" s="443" t="s">
        <v>114</v>
      </c>
      <c r="AZ10" s="444"/>
      <c r="BA10" s="444"/>
      <c r="BB10" s="444"/>
      <c r="BC10" s="444"/>
      <c r="BD10" s="444"/>
      <c r="BE10" s="444"/>
      <c r="BF10" s="444"/>
      <c r="BG10" s="444"/>
      <c r="BH10" s="444"/>
      <c r="BI10" s="444"/>
      <c r="BJ10" s="444"/>
      <c r="BK10" s="444"/>
      <c r="BL10" s="444"/>
      <c r="BM10" s="445"/>
      <c r="BN10" s="409">
        <v>473781</v>
      </c>
      <c r="BO10" s="410"/>
      <c r="BP10" s="410"/>
      <c r="BQ10" s="410"/>
      <c r="BR10" s="410"/>
      <c r="BS10" s="410"/>
      <c r="BT10" s="410"/>
      <c r="BU10" s="411"/>
      <c r="BV10" s="409">
        <v>620056</v>
      </c>
      <c r="BW10" s="410"/>
      <c r="BX10" s="410"/>
      <c r="BY10" s="410"/>
      <c r="BZ10" s="410"/>
      <c r="CA10" s="410"/>
      <c r="CB10" s="410"/>
      <c r="CC10" s="41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3"/>
      <c r="C11" s="404"/>
      <c r="D11" s="404"/>
      <c r="E11" s="404"/>
      <c r="F11" s="404"/>
      <c r="G11" s="404"/>
      <c r="H11" s="404"/>
      <c r="I11" s="404"/>
      <c r="J11" s="404"/>
      <c r="K11" s="452"/>
      <c r="L11" s="463" t="s">
        <v>116</v>
      </c>
      <c r="M11" s="464"/>
      <c r="N11" s="464"/>
      <c r="O11" s="464"/>
      <c r="P11" s="464"/>
      <c r="Q11" s="465"/>
      <c r="R11" s="466" t="s">
        <v>117</v>
      </c>
      <c r="S11" s="467"/>
      <c r="T11" s="467"/>
      <c r="U11" s="467"/>
      <c r="V11" s="468"/>
      <c r="W11" s="397"/>
      <c r="X11" s="398"/>
      <c r="Y11" s="398"/>
      <c r="Z11" s="398"/>
      <c r="AA11" s="398"/>
      <c r="AB11" s="398"/>
      <c r="AC11" s="398"/>
      <c r="AD11" s="398"/>
      <c r="AE11" s="398"/>
      <c r="AF11" s="398"/>
      <c r="AG11" s="398"/>
      <c r="AH11" s="398"/>
      <c r="AI11" s="398"/>
      <c r="AJ11" s="398"/>
      <c r="AK11" s="398"/>
      <c r="AL11" s="401"/>
      <c r="AM11" s="438" t="s">
        <v>118</v>
      </c>
      <c r="AN11" s="439"/>
      <c r="AO11" s="439"/>
      <c r="AP11" s="439"/>
      <c r="AQ11" s="439"/>
      <c r="AR11" s="439"/>
      <c r="AS11" s="439"/>
      <c r="AT11" s="440"/>
      <c r="AU11" s="441" t="s">
        <v>119</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15">
      <c r="A12" s="169"/>
      <c r="B12" s="469" t="s">
        <v>123</v>
      </c>
      <c r="C12" s="470"/>
      <c r="D12" s="470"/>
      <c r="E12" s="470"/>
      <c r="F12" s="470"/>
      <c r="G12" s="470"/>
      <c r="H12" s="470"/>
      <c r="I12" s="470"/>
      <c r="J12" s="470"/>
      <c r="K12" s="471"/>
      <c r="L12" s="478" t="s">
        <v>124</v>
      </c>
      <c r="M12" s="479"/>
      <c r="N12" s="479"/>
      <c r="O12" s="479"/>
      <c r="P12" s="479"/>
      <c r="Q12" s="480"/>
      <c r="R12" s="481">
        <v>112724</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450000</v>
      </c>
      <c r="BO12" s="410"/>
      <c r="BP12" s="410"/>
      <c r="BQ12" s="410"/>
      <c r="BR12" s="410"/>
      <c r="BS12" s="410"/>
      <c r="BT12" s="410"/>
      <c r="BU12" s="411"/>
      <c r="BV12" s="409">
        <v>400000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15">
      <c r="A13" s="169"/>
      <c r="B13" s="472"/>
      <c r="C13" s="473"/>
      <c r="D13" s="473"/>
      <c r="E13" s="473"/>
      <c r="F13" s="473"/>
      <c r="G13" s="473"/>
      <c r="H13" s="473"/>
      <c r="I13" s="473"/>
      <c r="J13" s="473"/>
      <c r="K13" s="474"/>
      <c r="L13" s="178"/>
      <c r="M13" s="500" t="s">
        <v>130</v>
      </c>
      <c r="N13" s="501"/>
      <c r="O13" s="501"/>
      <c r="P13" s="501"/>
      <c r="Q13" s="502"/>
      <c r="R13" s="493">
        <v>110939</v>
      </c>
      <c r="S13" s="494"/>
      <c r="T13" s="494"/>
      <c r="U13" s="494"/>
      <c r="V13" s="495"/>
      <c r="W13" s="425" t="s">
        <v>131</v>
      </c>
      <c r="X13" s="426"/>
      <c r="Y13" s="426"/>
      <c r="Z13" s="426"/>
      <c r="AA13" s="426"/>
      <c r="AB13" s="416"/>
      <c r="AC13" s="460">
        <v>650</v>
      </c>
      <c r="AD13" s="461"/>
      <c r="AE13" s="461"/>
      <c r="AF13" s="461"/>
      <c r="AG13" s="503"/>
      <c r="AH13" s="460">
        <v>720</v>
      </c>
      <c r="AI13" s="461"/>
      <c r="AJ13" s="461"/>
      <c r="AK13" s="461"/>
      <c r="AL13" s="462"/>
      <c r="AM13" s="438" t="s">
        <v>132</v>
      </c>
      <c r="AN13" s="439"/>
      <c r="AO13" s="439"/>
      <c r="AP13" s="439"/>
      <c r="AQ13" s="439"/>
      <c r="AR13" s="439"/>
      <c r="AS13" s="439"/>
      <c r="AT13" s="440"/>
      <c r="AU13" s="441" t="s">
        <v>119</v>
      </c>
      <c r="AV13" s="442"/>
      <c r="AW13" s="442"/>
      <c r="AX13" s="442"/>
      <c r="AY13" s="443" t="s">
        <v>133</v>
      </c>
      <c r="AZ13" s="444"/>
      <c r="BA13" s="444"/>
      <c r="BB13" s="444"/>
      <c r="BC13" s="444"/>
      <c r="BD13" s="444"/>
      <c r="BE13" s="444"/>
      <c r="BF13" s="444"/>
      <c r="BG13" s="444"/>
      <c r="BH13" s="444"/>
      <c r="BI13" s="444"/>
      <c r="BJ13" s="444"/>
      <c r="BK13" s="444"/>
      <c r="BL13" s="444"/>
      <c r="BM13" s="445"/>
      <c r="BN13" s="409">
        <v>59623</v>
      </c>
      <c r="BO13" s="410"/>
      <c r="BP13" s="410"/>
      <c r="BQ13" s="410"/>
      <c r="BR13" s="410"/>
      <c r="BS13" s="410"/>
      <c r="BT13" s="410"/>
      <c r="BU13" s="411"/>
      <c r="BV13" s="409">
        <v>91454</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3.1</v>
      </c>
      <c r="CU13" s="407"/>
      <c r="CV13" s="407"/>
      <c r="CW13" s="407"/>
      <c r="CX13" s="407"/>
      <c r="CY13" s="407"/>
      <c r="CZ13" s="407"/>
      <c r="DA13" s="408"/>
      <c r="DB13" s="406">
        <v>2.7</v>
      </c>
      <c r="DC13" s="407"/>
      <c r="DD13" s="407"/>
      <c r="DE13" s="407"/>
      <c r="DF13" s="407"/>
      <c r="DG13" s="407"/>
      <c r="DH13" s="407"/>
      <c r="DI13" s="408"/>
    </row>
    <row r="14" spans="1:119" ht="18.75" customHeight="1" thickBot="1" x14ac:dyDescent="0.2">
      <c r="A14" s="169"/>
      <c r="B14" s="472"/>
      <c r="C14" s="473"/>
      <c r="D14" s="473"/>
      <c r="E14" s="473"/>
      <c r="F14" s="473"/>
      <c r="G14" s="473"/>
      <c r="H14" s="473"/>
      <c r="I14" s="473"/>
      <c r="J14" s="473"/>
      <c r="K14" s="474"/>
      <c r="L14" s="490" t="s">
        <v>135</v>
      </c>
      <c r="M14" s="491"/>
      <c r="N14" s="491"/>
      <c r="O14" s="491"/>
      <c r="P14" s="491"/>
      <c r="Q14" s="492"/>
      <c r="R14" s="493">
        <v>114070</v>
      </c>
      <c r="S14" s="494"/>
      <c r="T14" s="494"/>
      <c r="U14" s="494"/>
      <c r="V14" s="495"/>
      <c r="W14" s="399"/>
      <c r="X14" s="400"/>
      <c r="Y14" s="400"/>
      <c r="Z14" s="400"/>
      <c r="AA14" s="400"/>
      <c r="AB14" s="389"/>
      <c r="AC14" s="496">
        <v>1.3</v>
      </c>
      <c r="AD14" s="497"/>
      <c r="AE14" s="497"/>
      <c r="AF14" s="497"/>
      <c r="AG14" s="498"/>
      <c r="AH14" s="496">
        <v>1.4</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15">
      <c r="A15" s="169"/>
      <c r="B15" s="472"/>
      <c r="C15" s="473"/>
      <c r="D15" s="473"/>
      <c r="E15" s="473"/>
      <c r="F15" s="473"/>
      <c r="G15" s="473"/>
      <c r="H15" s="473"/>
      <c r="I15" s="473"/>
      <c r="J15" s="473"/>
      <c r="K15" s="474"/>
      <c r="L15" s="178"/>
      <c r="M15" s="500" t="s">
        <v>130</v>
      </c>
      <c r="N15" s="501"/>
      <c r="O15" s="501"/>
      <c r="P15" s="501"/>
      <c r="Q15" s="502"/>
      <c r="R15" s="493">
        <v>112469</v>
      </c>
      <c r="S15" s="494"/>
      <c r="T15" s="494"/>
      <c r="U15" s="494"/>
      <c r="V15" s="495"/>
      <c r="W15" s="425" t="s">
        <v>137</v>
      </c>
      <c r="X15" s="426"/>
      <c r="Y15" s="426"/>
      <c r="Z15" s="426"/>
      <c r="AA15" s="426"/>
      <c r="AB15" s="416"/>
      <c r="AC15" s="460">
        <v>17030</v>
      </c>
      <c r="AD15" s="461"/>
      <c r="AE15" s="461"/>
      <c r="AF15" s="461"/>
      <c r="AG15" s="503"/>
      <c r="AH15" s="460">
        <v>16960</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18186548</v>
      </c>
      <c r="BO15" s="373"/>
      <c r="BP15" s="373"/>
      <c r="BQ15" s="373"/>
      <c r="BR15" s="373"/>
      <c r="BS15" s="373"/>
      <c r="BT15" s="373"/>
      <c r="BU15" s="374"/>
      <c r="BV15" s="372">
        <v>18008247</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33.1</v>
      </c>
      <c r="AD16" s="497"/>
      <c r="AE16" s="497"/>
      <c r="AF16" s="497"/>
      <c r="AG16" s="498"/>
      <c r="AH16" s="496">
        <v>32.700000000000003</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23676253</v>
      </c>
      <c r="BO16" s="410"/>
      <c r="BP16" s="410"/>
      <c r="BQ16" s="410"/>
      <c r="BR16" s="410"/>
      <c r="BS16" s="410"/>
      <c r="BT16" s="410"/>
      <c r="BU16" s="411"/>
      <c r="BV16" s="409">
        <v>23165281</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33827</v>
      </c>
      <c r="AD17" s="461"/>
      <c r="AE17" s="461"/>
      <c r="AF17" s="461"/>
      <c r="AG17" s="503"/>
      <c r="AH17" s="460">
        <v>34206</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23227157</v>
      </c>
      <c r="BO17" s="410"/>
      <c r="BP17" s="410"/>
      <c r="BQ17" s="410"/>
      <c r="BR17" s="410"/>
      <c r="BS17" s="410"/>
      <c r="BT17" s="410"/>
      <c r="BU17" s="411"/>
      <c r="BV17" s="409">
        <v>22998863</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69"/>
      <c r="B18" s="531" t="s">
        <v>147</v>
      </c>
      <c r="C18" s="452"/>
      <c r="D18" s="452"/>
      <c r="E18" s="532"/>
      <c r="F18" s="532"/>
      <c r="G18" s="532"/>
      <c r="H18" s="532"/>
      <c r="I18" s="532"/>
      <c r="J18" s="532"/>
      <c r="K18" s="532"/>
      <c r="L18" s="533">
        <v>234.47</v>
      </c>
      <c r="M18" s="533"/>
      <c r="N18" s="533"/>
      <c r="O18" s="533"/>
      <c r="P18" s="533"/>
      <c r="Q18" s="533"/>
      <c r="R18" s="534"/>
      <c r="S18" s="534"/>
      <c r="T18" s="534"/>
      <c r="U18" s="534"/>
      <c r="V18" s="535"/>
      <c r="W18" s="427"/>
      <c r="X18" s="428"/>
      <c r="Y18" s="428"/>
      <c r="Z18" s="428"/>
      <c r="AA18" s="428"/>
      <c r="AB18" s="419"/>
      <c r="AC18" s="536">
        <v>65.7</v>
      </c>
      <c r="AD18" s="537"/>
      <c r="AE18" s="537"/>
      <c r="AF18" s="537"/>
      <c r="AG18" s="538"/>
      <c r="AH18" s="536">
        <v>65.900000000000006</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25360621</v>
      </c>
      <c r="BO18" s="410"/>
      <c r="BP18" s="410"/>
      <c r="BQ18" s="410"/>
      <c r="BR18" s="410"/>
      <c r="BS18" s="410"/>
      <c r="BT18" s="410"/>
      <c r="BU18" s="411"/>
      <c r="BV18" s="409">
        <v>24549391</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69"/>
      <c r="B19" s="531" t="s">
        <v>149</v>
      </c>
      <c r="C19" s="452"/>
      <c r="D19" s="452"/>
      <c r="E19" s="532"/>
      <c r="F19" s="532"/>
      <c r="G19" s="532"/>
      <c r="H19" s="532"/>
      <c r="I19" s="532"/>
      <c r="J19" s="532"/>
      <c r="K19" s="532"/>
      <c r="L19" s="540">
        <v>494</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35751051</v>
      </c>
      <c r="BO19" s="410"/>
      <c r="BP19" s="410"/>
      <c r="BQ19" s="410"/>
      <c r="BR19" s="410"/>
      <c r="BS19" s="410"/>
      <c r="BT19" s="410"/>
      <c r="BU19" s="411"/>
      <c r="BV19" s="409">
        <v>35783808</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69"/>
      <c r="B20" s="531" t="s">
        <v>151</v>
      </c>
      <c r="C20" s="452"/>
      <c r="D20" s="452"/>
      <c r="E20" s="532"/>
      <c r="F20" s="532"/>
      <c r="G20" s="532"/>
      <c r="H20" s="532"/>
      <c r="I20" s="532"/>
      <c r="J20" s="532"/>
      <c r="K20" s="532"/>
      <c r="L20" s="540">
        <v>51310</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51790140</v>
      </c>
      <c r="BO22" s="373"/>
      <c r="BP22" s="373"/>
      <c r="BQ22" s="373"/>
      <c r="BR22" s="373"/>
      <c r="BS22" s="373"/>
      <c r="BT22" s="373"/>
      <c r="BU22" s="374"/>
      <c r="BV22" s="372">
        <v>52084381</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32146608</v>
      </c>
      <c r="BO23" s="410"/>
      <c r="BP23" s="410"/>
      <c r="BQ23" s="410"/>
      <c r="BR23" s="410"/>
      <c r="BS23" s="410"/>
      <c r="BT23" s="410"/>
      <c r="BU23" s="411"/>
      <c r="BV23" s="409">
        <v>34225486</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69"/>
      <c r="B24" s="580"/>
      <c r="C24" s="556"/>
      <c r="D24" s="557"/>
      <c r="E24" s="459" t="s">
        <v>161</v>
      </c>
      <c r="F24" s="439"/>
      <c r="G24" s="439"/>
      <c r="H24" s="439"/>
      <c r="I24" s="439"/>
      <c r="J24" s="439"/>
      <c r="K24" s="440"/>
      <c r="L24" s="460">
        <v>1</v>
      </c>
      <c r="M24" s="461"/>
      <c r="N24" s="461"/>
      <c r="O24" s="461"/>
      <c r="P24" s="503"/>
      <c r="Q24" s="460">
        <v>9560</v>
      </c>
      <c r="R24" s="461"/>
      <c r="S24" s="461"/>
      <c r="T24" s="461"/>
      <c r="U24" s="461"/>
      <c r="V24" s="503"/>
      <c r="W24" s="555"/>
      <c r="X24" s="556"/>
      <c r="Y24" s="557"/>
      <c r="Z24" s="459" t="s">
        <v>162</v>
      </c>
      <c r="AA24" s="439"/>
      <c r="AB24" s="439"/>
      <c r="AC24" s="439"/>
      <c r="AD24" s="439"/>
      <c r="AE24" s="439"/>
      <c r="AF24" s="439"/>
      <c r="AG24" s="440"/>
      <c r="AH24" s="460">
        <v>785</v>
      </c>
      <c r="AI24" s="461"/>
      <c r="AJ24" s="461"/>
      <c r="AK24" s="461"/>
      <c r="AL24" s="503"/>
      <c r="AM24" s="460">
        <v>2496300</v>
      </c>
      <c r="AN24" s="461"/>
      <c r="AO24" s="461"/>
      <c r="AP24" s="461"/>
      <c r="AQ24" s="461"/>
      <c r="AR24" s="503"/>
      <c r="AS24" s="460">
        <v>3180</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33121444</v>
      </c>
      <c r="BO24" s="410"/>
      <c r="BP24" s="410"/>
      <c r="BQ24" s="410"/>
      <c r="BR24" s="410"/>
      <c r="BS24" s="410"/>
      <c r="BT24" s="410"/>
      <c r="BU24" s="411"/>
      <c r="BV24" s="409">
        <v>31697000</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69"/>
      <c r="B25" s="580"/>
      <c r="C25" s="556"/>
      <c r="D25" s="557"/>
      <c r="E25" s="459" t="s">
        <v>164</v>
      </c>
      <c r="F25" s="439"/>
      <c r="G25" s="439"/>
      <c r="H25" s="439"/>
      <c r="I25" s="439"/>
      <c r="J25" s="439"/>
      <c r="K25" s="440"/>
      <c r="L25" s="460">
        <v>2</v>
      </c>
      <c r="M25" s="461"/>
      <c r="N25" s="461"/>
      <c r="O25" s="461"/>
      <c r="P25" s="503"/>
      <c r="Q25" s="460">
        <v>7315</v>
      </c>
      <c r="R25" s="461"/>
      <c r="S25" s="461"/>
      <c r="T25" s="461"/>
      <c r="U25" s="461"/>
      <c r="V25" s="503"/>
      <c r="W25" s="555"/>
      <c r="X25" s="556"/>
      <c r="Y25" s="557"/>
      <c r="Z25" s="459" t="s">
        <v>165</v>
      </c>
      <c r="AA25" s="439"/>
      <c r="AB25" s="439"/>
      <c r="AC25" s="439"/>
      <c r="AD25" s="439"/>
      <c r="AE25" s="439"/>
      <c r="AF25" s="439"/>
      <c r="AG25" s="440"/>
      <c r="AH25" s="460">
        <v>148</v>
      </c>
      <c r="AI25" s="461"/>
      <c r="AJ25" s="461"/>
      <c r="AK25" s="461"/>
      <c r="AL25" s="503"/>
      <c r="AM25" s="460">
        <v>458060</v>
      </c>
      <c r="AN25" s="461"/>
      <c r="AO25" s="461"/>
      <c r="AP25" s="461"/>
      <c r="AQ25" s="461"/>
      <c r="AR25" s="503"/>
      <c r="AS25" s="460">
        <v>3095</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7071066</v>
      </c>
      <c r="BO25" s="373"/>
      <c r="BP25" s="373"/>
      <c r="BQ25" s="373"/>
      <c r="BR25" s="373"/>
      <c r="BS25" s="373"/>
      <c r="BT25" s="373"/>
      <c r="BU25" s="374"/>
      <c r="BV25" s="372">
        <v>7616829</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69"/>
      <c r="B26" s="580"/>
      <c r="C26" s="556"/>
      <c r="D26" s="557"/>
      <c r="E26" s="459" t="s">
        <v>167</v>
      </c>
      <c r="F26" s="439"/>
      <c r="G26" s="439"/>
      <c r="H26" s="439"/>
      <c r="I26" s="439"/>
      <c r="J26" s="439"/>
      <c r="K26" s="440"/>
      <c r="L26" s="460">
        <v>1</v>
      </c>
      <c r="M26" s="461"/>
      <c r="N26" s="461"/>
      <c r="O26" s="461"/>
      <c r="P26" s="503"/>
      <c r="Q26" s="460">
        <v>6580</v>
      </c>
      <c r="R26" s="461"/>
      <c r="S26" s="461"/>
      <c r="T26" s="461"/>
      <c r="U26" s="461"/>
      <c r="V26" s="503"/>
      <c r="W26" s="555"/>
      <c r="X26" s="556"/>
      <c r="Y26" s="557"/>
      <c r="Z26" s="459" t="s">
        <v>168</v>
      </c>
      <c r="AA26" s="561"/>
      <c r="AB26" s="561"/>
      <c r="AC26" s="561"/>
      <c r="AD26" s="561"/>
      <c r="AE26" s="561"/>
      <c r="AF26" s="561"/>
      <c r="AG26" s="562"/>
      <c r="AH26" s="460">
        <v>15</v>
      </c>
      <c r="AI26" s="461"/>
      <c r="AJ26" s="461"/>
      <c r="AK26" s="461"/>
      <c r="AL26" s="503"/>
      <c r="AM26" s="460">
        <v>43275</v>
      </c>
      <c r="AN26" s="461"/>
      <c r="AO26" s="461"/>
      <c r="AP26" s="461"/>
      <c r="AQ26" s="461"/>
      <c r="AR26" s="503"/>
      <c r="AS26" s="460">
        <v>2885</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69"/>
      <c r="B27" s="580"/>
      <c r="C27" s="556"/>
      <c r="D27" s="557"/>
      <c r="E27" s="459" t="s">
        <v>170</v>
      </c>
      <c r="F27" s="439"/>
      <c r="G27" s="439"/>
      <c r="H27" s="439"/>
      <c r="I27" s="439"/>
      <c r="J27" s="439"/>
      <c r="K27" s="440"/>
      <c r="L27" s="460">
        <v>1</v>
      </c>
      <c r="M27" s="461"/>
      <c r="N27" s="461"/>
      <c r="O27" s="461"/>
      <c r="P27" s="503"/>
      <c r="Q27" s="460">
        <v>5720</v>
      </c>
      <c r="R27" s="461"/>
      <c r="S27" s="461"/>
      <c r="T27" s="461"/>
      <c r="U27" s="461"/>
      <c r="V27" s="503"/>
      <c r="W27" s="555"/>
      <c r="X27" s="556"/>
      <c r="Y27" s="557"/>
      <c r="Z27" s="459" t="s">
        <v>171</v>
      </c>
      <c r="AA27" s="439"/>
      <c r="AB27" s="439"/>
      <c r="AC27" s="439"/>
      <c r="AD27" s="439"/>
      <c r="AE27" s="439"/>
      <c r="AF27" s="439"/>
      <c r="AG27" s="440"/>
      <c r="AH27" s="460">
        <v>10</v>
      </c>
      <c r="AI27" s="461"/>
      <c r="AJ27" s="461"/>
      <c r="AK27" s="461"/>
      <c r="AL27" s="503"/>
      <c r="AM27" s="460">
        <v>39220</v>
      </c>
      <c r="AN27" s="461"/>
      <c r="AO27" s="461"/>
      <c r="AP27" s="461"/>
      <c r="AQ27" s="461"/>
      <c r="AR27" s="503"/>
      <c r="AS27" s="460">
        <v>3922</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t="s">
        <v>122</v>
      </c>
      <c r="BO27" s="529"/>
      <c r="BP27" s="529"/>
      <c r="BQ27" s="529"/>
      <c r="BR27" s="529"/>
      <c r="BS27" s="529"/>
      <c r="BT27" s="529"/>
      <c r="BU27" s="530"/>
      <c r="BV27" s="528" t="s">
        <v>122</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69"/>
      <c r="B28" s="580"/>
      <c r="C28" s="556"/>
      <c r="D28" s="557"/>
      <c r="E28" s="459" t="s">
        <v>173</v>
      </c>
      <c r="F28" s="439"/>
      <c r="G28" s="439"/>
      <c r="H28" s="439"/>
      <c r="I28" s="439"/>
      <c r="J28" s="439"/>
      <c r="K28" s="440"/>
      <c r="L28" s="460">
        <v>1</v>
      </c>
      <c r="M28" s="461"/>
      <c r="N28" s="461"/>
      <c r="O28" s="461"/>
      <c r="P28" s="503"/>
      <c r="Q28" s="460">
        <v>5180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1631560</v>
      </c>
      <c r="BO28" s="373"/>
      <c r="BP28" s="373"/>
      <c r="BQ28" s="373"/>
      <c r="BR28" s="373"/>
      <c r="BS28" s="373"/>
      <c r="BT28" s="373"/>
      <c r="BU28" s="374"/>
      <c r="BV28" s="372">
        <v>1607779</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69"/>
      <c r="B29" s="580"/>
      <c r="C29" s="556"/>
      <c r="D29" s="557"/>
      <c r="E29" s="459" t="s">
        <v>176</v>
      </c>
      <c r="F29" s="439"/>
      <c r="G29" s="439"/>
      <c r="H29" s="439"/>
      <c r="I29" s="439"/>
      <c r="J29" s="439"/>
      <c r="K29" s="440"/>
      <c r="L29" s="460">
        <v>24</v>
      </c>
      <c r="M29" s="461"/>
      <c r="N29" s="461"/>
      <c r="O29" s="461"/>
      <c r="P29" s="503"/>
      <c r="Q29" s="460">
        <v>4820</v>
      </c>
      <c r="R29" s="461"/>
      <c r="S29" s="461"/>
      <c r="T29" s="461"/>
      <c r="U29" s="461"/>
      <c r="V29" s="503"/>
      <c r="W29" s="558"/>
      <c r="X29" s="559"/>
      <c r="Y29" s="560"/>
      <c r="Z29" s="459" t="s">
        <v>177</v>
      </c>
      <c r="AA29" s="439"/>
      <c r="AB29" s="439"/>
      <c r="AC29" s="439"/>
      <c r="AD29" s="439"/>
      <c r="AE29" s="439"/>
      <c r="AF29" s="439"/>
      <c r="AG29" s="440"/>
      <c r="AH29" s="460">
        <v>795</v>
      </c>
      <c r="AI29" s="461"/>
      <c r="AJ29" s="461"/>
      <c r="AK29" s="461"/>
      <c r="AL29" s="503"/>
      <c r="AM29" s="460">
        <v>2535520</v>
      </c>
      <c r="AN29" s="461"/>
      <c r="AO29" s="461"/>
      <c r="AP29" s="461"/>
      <c r="AQ29" s="461"/>
      <c r="AR29" s="503"/>
      <c r="AS29" s="460">
        <v>3189</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807058</v>
      </c>
      <c r="BO29" s="410"/>
      <c r="BP29" s="410"/>
      <c r="BQ29" s="410"/>
      <c r="BR29" s="410"/>
      <c r="BS29" s="410"/>
      <c r="BT29" s="410"/>
      <c r="BU29" s="411"/>
      <c r="BV29" s="409">
        <v>942457</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99</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4049083</v>
      </c>
      <c r="BO30" s="529"/>
      <c r="BP30" s="529"/>
      <c r="BQ30" s="529"/>
      <c r="BR30" s="529"/>
      <c r="BS30" s="529"/>
      <c r="BT30" s="529"/>
      <c r="BU30" s="530"/>
      <c r="BV30" s="528">
        <v>4651870</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15">
      <c r="A33" s="169"/>
      <c r="B33" s="193"/>
      <c r="C33" s="433" t="s">
        <v>186</v>
      </c>
      <c r="D33" s="433"/>
      <c r="E33" s="398" t="s">
        <v>187</v>
      </c>
      <c r="F33" s="398"/>
      <c r="G33" s="398"/>
      <c r="H33" s="398"/>
      <c r="I33" s="398"/>
      <c r="J33" s="398"/>
      <c r="K33" s="398"/>
      <c r="L33" s="398"/>
      <c r="M33" s="398"/>
      <c r="N33" s="398"/>
      <c r="O33" s="398"/>
      <c r="P33" s="398"/>
      <c r="Q33" s="398"/>
      <c r="R33" s="398"/>
      <c r="S33" s="398"/>
      <c r="T33" s="194"/>
      <c r="U33" s="433" t="s">
        <v>186</v>
      </c>
      <c r="V33" s="433"/>
      <c r="W33" s="398" t="s">
        <v>187</v>
      </c>
      <c r="X33" s="398"/>
      <c r="Y33" s="398"/>
      <c r="Z33" s="398"/>
      <c r="AA33" s="398"/>
      <c r="AB33" s="398"/>
      <c r="AC33" s="398"/>
      <c r="AD33" s="398"/>
      <c r="AE33" s="398"/>
      <c r="AF33" s="398"/>
      <c r="AG33" s="398"/>
      <c r="AH33" s="398"/>
      <c r="AI33" s="398"/>
      <c r="AJ33" s="398"/>
      <c r="AK33" s="398"/>
      <c r="AL33" s="194"/>
      <c r="AM33" s="433" t="s">
        <v>186</v>
      </c>
      <c r="AN33" s="433"/>
      <c r="AO33" s="398" t="s">
        <v>187</v>
      </c>
      <c r="AP33" s="398"/>
      <c r="AQ33" s="398"/>
      <c r="AR33" s="398"/>
      <c r="AS33" s="398"/>
      <c r="AT33" s="398"/>
      <c r="AU33" s="398"/>
      <c r="AV33" s="398"/>
      <c r="AW33" s="398"/>
      <c r="AX33" s="398"/>
      <c r="AY33" s="398"/>
      <c r="AZ33" s="398"/>
      <c r="BA33" s="398"/>
      <c r="BB33" s="398"/>
      <c r="BC33" s="398"/>
      <c r="BD33" s="195"/>
      <c r="BE33" s="398" t="s">
        <v>188</v>
      </c>
      <c r="BF33" s="398"/>
      <c r="BG33" s="398" t="s">
        <v>189</v>
      </c>
      <c r="BH33" s="398"/>
      <c r="BI33" s="398"/>
      <c r="BJ33" s="398"/>
      <c r="BK33" s="398"/>
      <c r="BL33" s="398"/>
      <c r="BM33" s="398"/>
      <c r="BN33" s="398"/>
      <c r="BO33" s="398"/>
      <c r="BP33" s="398"/>
      <c r="BQ33" s="398"/>
      <c r="BR33" s="398"/>
      <c r="BS33" s="398"/>
      <c r="BT33" s="398"/>
      <c r="BU33" s="398"/>
      <c r="BV33" s="195"/>
      <c r="BW33" s="433" t="s">
        <v>188</v>
      </c>
      <c r="BX33" s="433"/>
      <c r="BY33" s="398" t="s">
        <v>190</v>
      </c>
      <c r="BZ33" s="398"/>
      <c r="CA33" s="398"/>
      <c r="CB33" s="398"/>
      <c r="CC33" s="398"/>
      <c r="CD33" s="398"/>
      <c r="CE33" s="398"/>
      <c r="CF33" s="398"/>
      <c r="CG33" s="398"/>
      <c r="CH33" s="398"/>
      <c r="CI33" s="398"/>
      <c r="CJ33" s="398"/>
      <c r="CK33" s="398"/>
      <c r="CL33" s="398"/>
      <c r="CM33" s="398"/>
      <c r="CN33" s="194"/>
      <c r="CO33" s="433" t="s">
        <v>186</v>
      </c>
      <c r="CP33" s="433"/>
      <c r="CQ33" s="398" t="s">
        <v>191</v>
      </c>
      <c r="CR33" s="398"/>
      <c r="CS33" s="398"/>
      <c r="CT33" s="398"/>
      <c r="CU33" s="398"/>
      <c r="CV33" s="398"/>
      <c r="CW33" s="398"/>
      <c r="CX33" s="398"/>
      <c r="CY33" s="398"/>
      <c r="CZ33" s="398"/>
      <c r="DA33" s="398"/>
      <c r="DB33" s="398"/>
      <c r="DC33" s="398"/>
      <c r="DD33" s="398"/>
      <c r="DE33" s="398"/>
      <c r="DF33" s="194"/>
      <c r="DG33" s="598" t="s">
        <v>192</v>
      </c>
      <c r="DH33" s="598"/>
      <c r="DI33" s="196"/>
    </row>
    <row r="34" spans="1:113" ht="32.25" customHeight="1" x14ac:dyDescent="0.15">
      <c r="A34" s="169"/>
      <c r="B34" s="19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3</v>
      </c>
      <c r="V34" s="599"/>
      <c r="W34" s="600" t="str">
        <f>IF('各会計、関係団体の財政状況及び健全化判断比率'!B28="","",'各会計、関係団体の財政状況及び健全化判断比率'!B28)</f>
        <v>国民健康保険事業特別会計</v>
      </c>
      <c r="X34" s="600"/>
      <c r="Y34" s="600"/>
      <c r="Z34" s="600"/>
      <c r="AA34" s="600"/>
      <c r="AB34" s="600"/>
      <c r="AC34" s="600"/>
      <c r="AD34" s="600"/>
      <c r="AE34" s="600"/>
      <c r="AF34" s="600"/>
      <c r="AG34" s="600"/>
      <c r="AH34" s="600"/>
      <c r="AI34" s="600"/>
      <c r="AJ34" s="600"/>
      <c r="AK34" s="600"/>
      <c r="AL34" s="169"/>
      <c r="AM34" s="599">
        <f>IF(AO34="","",MAX(C34:D43,U34:V43)+1)</f>
        <v>6</v>
      </c>
      <c r="AN34" s="599"/>
      <c r="AO34" s="600" t="str">
        <f>IF('各会計、関係団体の財政状況及び健全化判断比率'!B31="","",'各会計、関係団体の財政状況及び健全化判断比率'!B31)</f>
        <v>水道事業会計</v>
      </c>
      <c r="AP34" s="600"/>
      <c r="AQ34" s="600"/>
      <c r="AR34" s="600"/>
      <c r="AS34" s="600"/>
      <c r="AT34" s="600"/>
      <c r="AU34" s="600"/>
      <c r="AV34" s="600"/>
      <c r="AW34" s="600"/>
      <c r="AX34" s="600"/>
      <c r="AY34" s="600"/>
      <c r="AZ34" s="600"/>
      <c r="BA34" s="600"/>
      <c r="BB34" s="600"/>
      <c r="BC34" s="600"/>
      <c r="BD34" s="169"/>
      <c r="BE34" s="599">
        <f>IF(BG34="","",MAX(C34:D43,U34:V43,AM34:AN43)+1)</f>
        <v>9</v>
      </c>
      <c r="BF34" s="599"/>
      <c r="BG34" s="600" t="str">
        <f>IF('各会計、関係団体の財政状況及び健全化判断比率'!B34="","",'各会計、関係団体の財政状況及び健全化判断比率'!B34)</f>
        <v>渡海船事業特別会計</v>
      </c>
      <c r="BH34" s="600"/>
      <c r="BI34" s="600"/>
      <c r="BJ34" s="600"/>
      <c r="BK34" s="600"/>
      <c r="BL34" s="600"/>
      <c r="BM34" s="600"/>
      <c r="BN34" s="600"/>
      <c r="BO34" s="600"/>
      <c r="BP34" s="600"/>
      <c r="BQ34" s="600"/>
      <c r="BR34" s="600"/>
      <c r="BS34" s="600"/>
      <c r="BT34" s="600"/>
      <c r="BU34" s="600"/>
      <c r="BV34" s="169"/>
      <c r="BW34" s="599">
        <f>IF(BY34="","",MAX(C34:D43,U34:V43,AM34:AN43,BE34:BF43)+1)</f>
        <v>10</v>
      </c>
      <c r="BX34" s="599"/>
      <c r="BY34" s="600" t="str">
        <f>IF('各会計、関係団体の財政状況及び健全化判断比率'!B68="","",'各会計、関係団体の財政状況及び健全化判断比率'!B68)</f>
        <v>愛媛県地方税滞納整理機構</v>
      </c>
      <c r="BZ34" s="600"/>
      <c r="CA34" s="600"/>
      <c r="CB34" s="600"/>
      <c r="CC34" s="600"/>
      <c r="CD34" s="600"/>
      <c r="CE34" s="600"/>
      <c r="CF34" s="600"/>
      <c r="CG34" s="600"/>
      <c r="CH34" s="600"/>
      <c r="CI34" s="600"/>
      <c r="CJ34" s="600"/>
      <c r="CK34" s="600"/>
      <c r="CL34" s="600"/>
      <c r="CM34" s="600"/>
      <c r="CN34" s="169"/>
      <c r="CO34" s="599">
        <f>IF(CQ34="","",MAX(C34:D43,U34:V43,AM34:AN43,BE34:BF43,BW34:BX43)+1)</f>
        <v>13</v>
      </c>
      <c r="CP34" s="599"/>
      <c r="CQ34" s="600" t="str">
        <f>IF('各会計、関係団体の財政状況及び健全化判断比率'!BS7="","",'各会計、関係団体の財政状況及び健全化判断比率'!BS7)</f>
        <v>マイントピア別子</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196"/>
    </row>
    <row r="35" spans="1:113" ht="32.25" customHeight="1" x14ac:dyDescent="0.15">
      <c r="A35" s="169"/>
      <c r="B35" s="193"/>
      <c r="C35" s="599">
        <f>IF(E35="","",C34+1)</f>
        <v>2</v>
      </c>
      <c r="D35" s="599"/>
      <c r="E35" s="600" t="str">
        <f>IF('各会計、関係団体の財政状況及び健全化判断比率'!B8="","",'各会計、関係団体の財政状況及び健全化判断比率'!B8)</f>
        <v>平尾墓園事業特別会計</v>
      </c>
      <c r="F35" s="600"/>
      <c r="G35" s="600"/>
      <c r="H35" s="600"/>
      <c r="I35" s="600"/>
      <c r="J35" s="600"/>
      <c r="K35" s="600"/>
      <c r="L35" s="600"/>
      <c r="M35" s="600"/>
      <c r="N35" s="600"/>
      <c r="O35" s="600"/>
      <c r="P35" s="600"/>
      <c r="Q35" s="600"/>
      <c r="R35" s="600"/>
      <c r="S35" s="600"/>
      <c r="T35" s="169"/>
      <c r="U35" s="599">
        <f>IF(W35="","",U34+1)</f>
        <v>4</v>
      </c>
      <c r="V35" s="599"/>
      <c r="W35" s="600" t="str">
        <f>IF('各会計、関係団体の財政状況及び健全化判断比率'!B29="","",'各会計、関係団体の財政状況及び健全化判断比率'!B29)</f>
        <v>介護保険事業特別会計</v>
      </c>
      <c r="X35" s="600"/>
      <c r="Y35" s="600"/>
      <c r="Z35" s="600"/>
      <c r="AA35" s="600"/>
      <c r="AB35" s="600"/>
      <c r="AC35" s="600"/>
      <c r="AD35" s="600"/>
      <c r="AE35" s="600"/>
      <c r="AF35" s="600"/>
      <c r="AG35" s="600"/>
      <c r="AH35" s="600"/>
      <c r="AI35" s="600"/>
      <c r="AJ35" s="600"/>
      <c r="AK35" s="600"/>
      <c r="AL35" s="169"/>
      <c r="AM35" s="599">
        <f t="shared" ref="AM35:AM43" si="0">IF(AO35="","",AM34+1)</f>
        <v>7</v>
      </c>
      <c r="AN35" s="599"/>
      <c r="AO35" s="600" t="str">
        <f>IF('各会計、関係団体の財政状況及び健全化判断比率'!B32="","",'各会計、関係団体の財政状況及び健全化判断比率'!B32)</f>
        <v>工業用水道事業会計</v>
      </c>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11</v>
      </c>
      <c r="BX35" s="599"/>
      <c r="BY35" s="600" t="str">
        <f>IF('各会計、関係団体の財政状況及び健全化判断比率'!B69="","",'各会計、関係団体の財政状況及び健全化判断比率'!B69)</f>
        <v>愛媛県後期高齢者医療広域連合（特別会計）</v>
      </c>
      <c r="BZ35" s="600"/>
      <c r="CA35" s="600"/>
      <c r="CB35" s="600"/>
      <c r="CC35" s="600"/>
      <c r="CD35" s="600"/>
      <c r="CE35" s="600"/>
      <c r="CF35" s="600"/>
      <c r="CG35" s="600"/>
      <c r="CH35" s="600"/>
      <c r="CI35" s="600"/>
      <c r="CJ35" s="600"/>
      <c r="CK35" s="600"/>
      <c r="CL35" s="600"/>
      <c r="CM35" s="600"/>
      <c r="CN35" s="169"/>
      <c r="CO35" s="599">
        <f t="shared" ref="CO35:CO43" si="3">IF(CQ35="","",CO34+1)</f>
        <v>14</v>
      </c>
      <c r="CP35" s="599"/>
      <c r="CQ35" s="600" t="str">
        <f>IF('各会計、関係団体の財政状況及び健全化判断比率'!BS8="","",'各会計、関係団体の財政状況及び健全化判断比率'!BS8)</f>
        <v>新居浜市土地開発公社</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196"/>
    </row>
    <row r="36" spans="1:113" ht="32.25" customHeight="1" x14ac:dyDescent="0.15">
      <c r="A36" s="169"/>
      <c r="B36" s="19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5</v>
      </c>
      <c r="V36" s="599"/>
      <c r="W36" s="600" t="str">
        <f>IF('各会計、関係団体の財政状況及び健全化判断比率'!B30="","",'各会計、関係団体の財政状況及び健全化判断比率'!B30)</f>
        <v>後期高齢者医療事業特別会計</v>
      </c>
      <c r="X36" s="600"/>
      <c r="Y36" s="600"/>
      <c r="Z36" s="600"/>
      <c r="AA36" s="600"/>
      <c r="AB36" s="600"/>
      <c r="AC36" s="600"/>
      <c r="AD36" s="600"/>
      <c r="AE36" s="600"/>
      <c r="AF36" s="600"/>
      <c r="AG36" s="600"/>
      <c r="AH36" s="600"/>
      <c r="AI36" s="600"/>
      <c r="AJ36" s="600"/>
      <c r="AK36" s="600"/>
      <c r="AL36" s="169"/>
      <c r="AM36" s="599">
        <f t="shared" si="0"/>
        <v>8</v>
      </c>
      <c r="AN36" s="599"/>
      <c r="AO36" s="600" t="str">
        <f>IF('各会計、関係団体の財政状況及び健全化判断比率'!B33="","",'各会計、関係団体の財政状況及び健全化判断比率'!B33)</f>
        <v>公共下水道事業会計</v>
      </c>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f t="shared" si="2"/>
        <v>12</v>
      </c>
      <c r="BX36" s="599"/>
      <c r="BY36" s="600" t="str">
        <f>IF('各会計、関係団体の財政状況及び健全化判断比率'!B70="","",'各会計、関係団体の財政状況及び健全化判断比率'!B70)</f>
        <v>愛媛県後期高齢者医療広域連合（一般会計）</v>
      </c>
      <c r="BZ36" s="600"/>
      <c r="CA36" s="600"/>
      <c r="CB36" s="600"/>
      <c r="CC36" s="600"/>
      <c r="CD36" s="600"/>
      <c r="CE36" s="600"/>
      <c r="CF36" s="600"/>
      <c r="CG36" s="600"/>
      <c r="CH36" s="600"/>
      <c r="CI36" s="600"/>
      <c r="CJ36" s="600"/>
      <c r="CK36" s="600"/>
      <c r="CL36" s="600"/>
      <c r="CM36" s="600"/>
      <c r="CN36" s="169"/>
      <c r="CO36" s="599">
        <f t="shared" si="3"/>
        <v>15</v>
      </c>
      <c r="CP36" s="599"/>
      <c r="CQ36" s="600" t="str">
        <f>IF('各会計、関係団体の財政状況及び健全化判断比率'!BS9="","",'各会計、関係団体の財政状況及び健全化判断比率'!BS9)</f>
        <v>新居浜市文化体育振興事業団</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196"/>
    </row>
    <row r="37" spans="1:113" ht="32.25" customHeight="1" x14ac:dyDescent="0.15">
      <c r="A37" s="169"/>
      <c r="B37" s="19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69"/>
      <c r="U37" s="599" t="str">
        <f t="shared" si="4"/>
        <v/>
      </c>
      <c r="V37" s="599"/>
      <c r="W37" s="600"/>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t="str">
        <f t="shared" si="2"/>
        <v/>
      </c>
      <c r="BX37" s="599"/>
      <c r="BY37" s="600" t="str">
        <f>IF('各会計、関係団体の財政状況及び健全化判断比率'!B71="","",'各会計、関係団体の財政状況及び健全化判断比率'!B71)</f>
        <v/>
      </c>
      <c r="BZ37" s="600"/>
      <c r="CA37" s="600"/>
      <c r="CB37" s="600"/>
      <c r="CC37" s="600"/>
      <c r="CD37" s="600"/>
      <c r="CE37" s="600"/>
      <c r="CF37" s="600"/>
      <c r="CG37" s="600"/>
      <c r="CH37" s="600"/>
      <c r="CI37" s="600"/>
      <c r="CJ37" s="600"/>
      <c r="CK37" s="600"/>
      <c r="CL37" s="600"/>
      <c r="CM37" s="600"/>
      <c r="CN37" s="169"/>
      <c r="CO37" s="599">
        <f t="shared" si="3"/>
        <v>16</v>
      </c>
      <c r="CP37" s="599"/>
      <c r="CQ37" s="600" t="str">
        <f>IF('各会計、関係団体の財政状況及び健全化判断比率'!BS10="","",'各会計、関係団体の財政状況及び健全化判断比率'!BS10)</f>
        <v>別子木材センター</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196"/>
    </row>
    <row r="38" spans="1:113" ht="32.25" customHeight="1" x14ac:dyDescent="0.15">
      <c r="A38" s="169"/>
      <c r="B38" s="19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t="str">
        <f t="shared" si="2"/>
        <v/>
      </c>
      <c r="BX38" s="599"/>
      <c r="BY38" s="600" t="str">
        <f>IF('各会計、関係団体の財政状況及び健全化判断比率'!B72="","",'各会計、関係団体の財政状況及び健全化判断比率'!B72)</f>
        <v/>
      </c>
      <c r="BZ38" s="600"/>
      <c r="CA38" s="600"/>
      <c r="CB38" s="600"/>
      <c r="CC38" s="600"/>
      <c r="CD38" s="600"/>
      <c r="CE38" s="600"/>
      <c r="CF38" s="600"/>
      <c r="CG38" s="600"/>
      <c r="CH38" s="600"/>
      <c r="CI38" s="600"/>
      <c r="CJ38" s="600"/>
      <c r="CK38" s="600"/>
      <c r="CL38" s="600"/>
      <c r="CM38" s="600"/>
      <c r="CN38" s="169"/>
      <c r="CO38" s="599">
        <f t="shared" si="3"/>
        <v>17</v>
      </c>
      <c r="CP38" s="599"/>
      <c r="CQ38" s="600" t="str">
        <f>IF('各会計、関係団体の財政状況及び健全化判断比率'!BS11="","",'各会計、関係団体の財政状況及び健全化判断比率'!BS11)</f>
        <v>えひめ東予産業創造センター</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196"/>
    </row>
    <row r="39" spans="1:113" ht="32.25" customHeight="1" x14ac:dyDescent="0.15">
      <c r="A39" s="169"/>
      <c r="B39" s="19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t="str">
        <f t="shared" si="2"/>
        <v/>
      </c>
      <c r="BX39" s="599"/>
      <c r="BY39" s="600" t="str">
        <f>IF('各会計、関係団体の財政状況及び健全化判断比率'!B73="","",'各会計、関係団体の財政状況及び健全化判断比率'!B73)</f>
        <v/>
      </c>
      <c r="BZ39" s="600"/>
      <c r="CA39" s="600"/>
      <c r="CB39" s="600"/>
      <c r="CC39" s="600"/>
      <c r="CD39" s="600"/>
      <c r="CE39" s="600"/>
      <c r="CF39" s="600"/>
      <c r="CG39" s="600"/>
      <c r="CH39" s="600"/>
      <c r="CI39" s="600"/>
      <c r="CJ39" s="600"/>
      <c r="CK39" s="600"/>
      <c r="CL39" s="600"/>
      <c r="CM39" s="600"/>
      <c r="CN39" s="16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196"/>
    </row>
    <row r="40" spans="1:113" ht="32.25" customHeight="1" x14ac:dyDescent="0.15">
      <c r="A40" s="169"/>
      <c r="B40" s="19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t="str">
        <f t="shared" si="2"/>
        <v/>
      </c>
      <c r="BX40" s="599"/>
      <c r="BY40" s="600" t="str">
        <f>IF('各会計、関係団体の財政状況及び健全化判断比率'!B74="","",'各会計、関係団体の財政状況及び健全化判断比率'!B74)</f>
        <v/>
      </c>
      <c r="BZ40" s="600"/>
      <c r="CA40" s="600"/>
      <c r="CB40" s="600"/>
      <c r="CC40" s="600"/>
      <c r="CD40" s="600"/>
      <c r="CE40" s="600"/>
      <c r="CF40" s="600"/>
      <c r="CG40" s="600"/>
      <c r="CH40" s="600"/>
      <c r="CI40" s="600"/>
      <c r="CJ40" s="600"/>
      <c r="CK40" s="600"/>
      <c r="CL40" s="600"/>
      <c r="CM40" s="600"/>
      <c r="CN40" s="16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196"/>
    </row>
    <row r="41" spans="1:113" ht="32.25" customHeight="1" x14ac:dyDescent="0.15">
      <c r="A41" s="169"/>
      <c r="B41" s="19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t="str">
        <f t="shared" si="2"/>
        <v/>
      </c>
      <c r="BX41" s="599"/>
      <c r="BY41" s="600" t="str">
        <f>IF('各会計、関係団体の財政状況及び健全化判断比率'!B75="","",'各会計、関係団体の財政状況及び健全化判断比率'!B75)</f>
        <v/>
      </c>
      <c r="BZ41" s="600"/>
      <c r="CA41" s="600"/>
      <c r="CB41" s="600"/>
      <c r="CC41" s="600"/>
      <c r="CD41" s="600"/>
      <c r="CE41" s="600"/>
      <c r="CF41" s="600"/>
      <c r="CG41" s="600"/>
      <c r="CH41" s="600"/>
      <c r="CI41" s="600"/>
      <c r="CJ41" s="600"/>
      <c r="CK41" s="600"/>
      <c r="CL41" s="600"/>
      <c r="CM41" s="600"/>
      <c r="CN41" s="16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196"/>
    </row>
    <row r="42" spans="1:113" ht="32.25" customHeight="1" x14ac:dyDescent="0.15">
      <c r="B42" s="19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196"/>
    </row>
    <row r="43" spans="1:113" ht="32.25" customHeight="1" x14ac:dyDescent="0.15">
      <c r="B43" s="19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IPRBbnv0Dq66L09SXOOZtpg6vIL9V0wByB/dqZP1JHT7odDrerC9yA/++g0XSn07FWAloZ1EwiW9QYnwjwYwGg==" saltValue="dVfbVz/KcaJW2d7ML5bk/A==" spinCount="100000" sheet="1" objects="1" scenarios="1"/>
  <customSheetViews>
    <customSheetView guid="{508F41FD-AF73-4543-875F-C826902A1E8C}" showGridLines="0" fitToPage="1" hiddenRows="1" hiddenColumns="1" topLeftCell="R1">
      <selection activeCell="W9" sqref="W9:AL1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3" t="s">
        <v>536</v>
      </c>
      <c r="D34" s="1153"/>
      <c r="E34" s="1154"/>
      <c r="F34" s="32">
        <v>7.74</v>
      </c>
      <c r="G34" s="33">
        <v>6.56</v>
      </c>
      <c r="H34" s="33">
        <v>7.32</v>
      </c>
      <c r="I34" s="33">
        <v>8.3800000000000008</v>
      </c>
      <c r="J34" s="34">
        <v>7.15</v>
      </c>
      <c r="K34" s="22"/>
      <c r="L34" s="22"/>
      <c r="M34" s="22"/>
      <c r="N34" s="22"/>
      <c r="O34" s="22"/>
      <c r="P34" s="22"/>
    </row>
    <row r="35" spans="1:16" ht="39" customHeight="1" x14ac:dyDescent="0.15">
      <c r="A35" s="22"/>
      <c r="B35" s="35"/>
      <c r="C35" s="1147" t="s">
        <v>537</v>
      </c>
      <c r="D35" s="1148"/>
      <c r="E35" s="1149"/>
      <c r="F35" s="36">
        <v>2.67</v>
      </c>
      <c r="G35" s="37">
        <v>2.79</v>
      </c>
      <c r="H35" s="37">
        <v>3.47</v>
      </c>
      <c r="I35" s="37">
        <v>3.92</v>
      </c>
      <c r="J35" s="38">
        <v>3.47</v>
      </c>
      <c r="K35" s="22"/>
      <c r="L35" s="22"/>
      <c r="M35" s="22"/>
      <c r="N35" s="22"/>
      <c r="O35" s="22"/>
      <c r="P35" s="22"/>
    </row>
    <row r="36" spans="1:16" ht="39" customHeight="1" x14ac:dyDescent="0.15">
      <c r="A36" s="22"/>
      <c r="B36" s="35"/>
      <c r="C36" s="1147" t="s">
        <v>538</v>
      </c>
      <c r="D36" s="1148"/>
      <c r="E36" s="1149"/>
      <c r="F36" s="36">
        <v>3.24</v>
      </c>
      <c r="G36" s="37">
        <v>3.44</v>
      </c>
      <c r="H36" s="37">
        <v>3.26</v>
      </c>
      <c r="I36" s="37">
        <v>3.31</v>
      </c>
      <c r="J36" s="38">
        <v>3.39</v>
      </c>
      <c r="K36" s="22"/>
      <c r="L36" s="22"/>
      <c r="M36" s="22"/>
      <c r="N36" s="22"/>
      <c r="O36" s="22"/>
      <c r="P36" s="22"/>
    </row>
    <row r="37" spans="1:16" ht="39" customHeight="1" x14ac:dyDescent="0.15">
      <c r="A37" s="22"/>
      <c r="B37" s="35"/>
      <c r="C37" s="1147" t="s">
        <v>539</v>
      </c>
      <c r="D37" s="1148"/>
      <c r="E37" s="1149"/>
      <c r="F37" s="36">
        <v>3.56</v>
      </c>
      <c r="G37" s="37">
        <v>3.71</v>
      </c>
      <c r="H37" s="37">
        <v>3.77</v>
      </c>
      <c r="I37" s="37">
        <v>2.91</v>
      </c>
      <c r="J37" s="38">
        <v>2.5099999999999998</v>
      </c>
      <c r="K37" s="22"/>
      <c r="L37" s="22"/>
      <c r="M37" s="22"/>
      <c r="N37" s="22"/>
      <c r="O37" s="22"/>
      <c r="P37" s="22"/>
    </row>
    <row r="38" spans="1:16" ht="39" customHeight="1" x14ac:dyDescent="0.15">
      <c r="A38" s="22"/>
      <c r="B38" s="35"/>
      <c r="C38" s="1147" t="s">
        <v>540</v>
      </c>
      <c r="D38" s="1148"/>
      <c r="E38" s="1149"/>
      <c r="F38" s="36">
        <v>0.31</v>
      </c>
      <c r="G38" s="37">
        <v>0.28999999999999998</v>
      </c>
      <c r="H38" s="37">
        <v>0.33</v>
      </c>
      <c r="I38" s="37">
        <v>0.32</v>
      </c>
      <c r="J38" s="38">
        <v>0.4</v>
      </c>
      <c r="K38" s="22"/>
      <c r="L38" s="22"/>
      <c r="M38" s="22"/>
      <c r="N38" s="22"/>
      <c r="O38" s="22"/>
      <c r="P38" s="22"/>
    </row>
    <row r="39" spans="1:16" ht="39" customHeight="1" x14ac:dyDescent="0.15">
      <c r="A39" s="22"/>
      <c r="B39" s="35"/>
      <c r="C39" s="1147" t="s">
        <v>541</v>
      </c>
      <c r="D39" s="1148"/>
      <c r="E39" s="1149"/>
      <c r="F39" s="36">
        <v>0</v>
      </c>
      <c r="G39" s="37">
        <v>0</v>
      </c>
      <c r="H39" s="37">
        <v>0</v>
      </c>
      <c r="I39" s="37">
        <v>0</v>
      </c>
      <c r="J39" s="38">
        <v>0</v>
      </c>
      <c r="K39" s="22"/>
      <c r="L39" s="22"/>
      <c r="M39" s="22"/>
      <c r="N39" s="22"/>
      <c r="O39" s="22"/>
      <c r="P39" s="22"/>
    </row>
    <row r="40" spans="1:16" ht="39" customHeight="1" x14ac:dyDescent="0.15">
      <c r="A40" s="22"/>
      <c r="B40" s="35"/>
      <c r="C40" s="1147" t="s">
        <v>542</v>
      </c>
      <c r="D40" s="1148"/>
      <c r="E40" s="1149"/>
      <c r="F40" s="36">
        <v>0</v>
      </c>
      <c r="G40" s="37">
        <v>0</v>
      </c>
      <c r="H40" s="37">
        <v>0</v>
      </c>
      <c r="I40" s="37">
        <v>0</v>
      </c>
      <c r="J40" s="38">
        <v>0</v>
      </c>
      <c r="K40" s="22"/>
      <c r="L40" s="22"/>
      <c r="M40" s="22"/>
      <c r="N40" s="22"/>
      <c r="O40" s="22"/>
      <c r="P40" s="22"/>
    </row>
    <row r="41" spans="1:16" ht="39" customHeight="1" x14ac:dyDescent="0.15">
      <c r="A41" s="22"/>
      <c r="B41" s="35"/>
      <c r="C41" s="1147" t="s">
        <v>543</v>
      </c>
      <c r="D41" s="1148"/>
      <c r="E41" s="1149"/>
      <c r="F41" s="36">
        <v>0.19</v>
      </c>
      <c r="G41" s="37">
        <v>0.69</v>
      </c>
      <c r="H41" s="37">
        <v>1.18</v>
      </c>
      <c r="I41" s="37">
        <v>0.76</v>
      </c>
      <c r="J41" s="38">
        <v>0</v>
      </c>
      <c r="K41" s="22"/>
      <c r="L41" s="22"/>
      <c r="M41" s="22"/>
      <c r="N41" s="22"/>
      <c r="O41" s="22"/>
      <c r="P41" s="22"/>
    </row>
    <row r="42" spans="1:16" ht="39" customHeight="1" x14ac:dyDescent="0.15">
      <c r="A42" s="22"/>
      <c r="B42" s="39"/>
      <c r="C42" s="1147" t="s">
        <v>544</v>
      </c>
      <c r="D42" s="1148"/>
      <c r="E42" s="1149"/>
      <c r="F42" s="36" t="s">
        <v>490</v>
      </c>
      <c r="G42" s="37" t="s">
        <v>490</v>
      </c>
      <c r="H42" s="37" t="s">
        <v>490</v>
      </c>
      <c r="I42" s="37" t="s">
        <v>490</v>
      </c>
      <c r="J42" s="38" t="s">
        <v>490</v>
      </c>
      <c r="K42" s="22"/>
      <c r="L42" s="22"/>
      <c r="M42" s="22"/>
      <c r="N42" s="22"/>
      <c r="O42" s="22"/>
      <c r="P42" s="22"/>
    </row>
    <row r="43" spans="1:16" ht="39" customHeight="1" thickBot="1" x14ac:dyDescent="0.2">
      <c r="A43" s="22"/>
      <c r="B43" s="40"/>
      <c r="C43" s="1150" t="s">
        <v>545</v>
      </c>
      <c r="D43" s="1151"/>
      <c r="E43" s="1152"/>
      <c r="F43" s="41">
        <v>0.19</v>
      </c>
      <c r="G43" s="42">
        <v>0.26</v>
      </c>
      <c r="H43" s="42">
        <v>0.14000000000000001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Fvb/ux8stBkU+tvaivCZBUzWT6/06wWA9jWifNGs7BksasjryR8G7cEgeOwJNYiAxb0gXbnm362h6ZxyngfXA==" saltValue="rFzqGuhNXFFYoIwRAMhusA==" spinCount="100000" sheet="1" objects="1" scenarios="1"/>
  <customSheetViews>
    <customSheetView guid="{508F41FD-AF73-4543-875F-C826902A1E8C}"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4383</v>
      </c>
      <c r="L45" s="60">
        <v>4553</v>
      </c>
      <c r="M45" s="60">
        <v>4760</v>
      </c>
      <c r="N45" s="60">
        <v>4773</v>
      </c>
      <c r="O45" s="61">
        <v>4940</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490</v>
      </c>
      <c r="L46" s="64" t="s">
        <v>490</v>
      </c>
      <c r="M46" s="64" t="s">
        <v>490</v>
      </c>
      <c r="N46" s="64" t="s">
        <v>490</v>
      </c>
      <c r="O46" s="65" t="s">
        <v>490</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490</v>
      </c>
      <c r="L47" s="64" t="s">
        <v>490</v>
      </c>
      <c r="M47" s="64" t="s">
        <v>490</v>
      </c>
      <c r="N47" s="64" t="s">
        <v>490</v>
      </c>
      <c r="O47" s="65" t="s">
        <v>490</v>
      </c>
      <c r="P47" s="48"/>
      <c r="Q47" s="48"/>
      <c r="R47" s="48"/>
      <c r="S47" s="48"/>
      <c r="T47" s="48"/>
      <c r="U47" s="48"/>
    </row>
    <row r="48" spans="1:21" ht="30.75" customHeight="1" x14ac:dyDescent="0.15">
      <c r="A48" s="48"/>
      <c r="B48" s="1157"/>
      <c r="C48" s="1158"/>
      <c r="D48" s="62"/>
      <c r="E48" s="1163" t="s">
        <v>13</v>
      </c>
      <c r="F48" s="1163"/>
      <c r="G48" s="1163"/>
      <c r="H48" s="1163"/>
      <c r="I48" s="1163"/>
      <c r="J48" s="1164"/>
      <c r="K48" s="63">
        <v>1415</v>
      </c>
      <c r="L48" s="64">
        <v>1329</v>
      </c>
      <c r="M48" s="64">
        <v>1226</v>
      </c>
      <c r="N48" s="64">
        <v>1209</v>
      </c>
      <c r="O48" s="65">
        <v>1189</v>
      </c>
      <c r="P48" s="48"/>
      <c r="Q48" s="48"/>
      <c r="R48" s="48"/>
      <c r="S48" s="48"/>
      <c r="T48" s="48"/>
      <c r="U48" s="48"/>
    </row>
    <row r="49" spans="1:21" ht="30.75" customHeight="1" x14ac:dyDescent="0.15">
      <c r="A49" s="48"/>
      <c r="B49" s="1157"/>
      <c r="C49" s="1158"/>
      <c r="D49" s="62"/>
      <c r="E49" s="1163" t="s">
        <v>14</v>
      </c>
      <c r="F49" s="1163"/>
      <c r="G49" s="1163"/>
      <c r="H49" s="1163"/>
      <c r="I49" s="1163"/>
      <c r="J49" s="1164"/>
      <c r="K49" s="63" t="s">
        <v>490</v>
      </c>
      <c r="L49" s="64" t="s">
        <v>490</v>
      </c>
      <c r="M49" s="64" t="s">
        <v>490</v>
      </c>
      <c r="N49" s="64" t="s">
        <v>490</v>
      </c>
      <c r="O49" s="65" t="s">
        <v>490</v>
      </c>
      <c r="P49" s="48"/>
      <c r="Q49" s="48"/>
      <c r="R49" s="48"/>
      <c r="S49" s="48"/>
      <c r="T49" s="48"/>
      <c r="U49" s="48"/>
    </row>
    <row r="50" spans="1:21" ht="30.75" customHeight="1" x14ac:dyDescent="0.15">
      <c r="A50" s="48"/>
      <c r="B50" s="1157"/>
      <c r="C50" s="1158"/>
      <c r="D50" s="62"/>
      <c r="E50" s="1163" t="s">
        <v>15</v>
      </c>
      <c r="F50" s="1163"/>
      <c r="G50" s="1163"/>
      <c r="H50" s="1163"/>
      <c r="I50" s="1163"/>
      <c r="J50" s="1164"/>
      <c r="K50" s="63">
        <v>5</v>
      </c>
      <c r="L50" s="64">
        <v>4</v>
      </c>
      <c r="M50" s="64">
        <v>2</v>
      </c>
      <c r="N50" s="64">
        <v>1</v>
      </c>
      <c r="O50" s="65">
        <v>1</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490</v>
      </c>
      <c r="L51" s="64" t="s">
        <v>490</v>
      </c>
      <c r="M51" s="64" t="s">
        <v>490</v>
      </c>
      <c r="N51" s="64" t="s">
        <v>490</v>
      </c>
      <c r="O51" s="65" t="s">
        <v>490</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5447</v>
      </c>
      <c r="L52" s="64">
        <v>5371</v>
      </c>
      <c r="M52" s="64">
        <v>5267</v>
      </c>
      <c r="N52" s="64">
        <v>5259</v>
      </c>
      <c r="O52" s="65">
        <v>5267</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356</v>
      </c>
      <c r="L53" s="69">
        <v>515</v>
      </c>
      <c r="M53" s="69">
        <v>721</v>
      </c>
      <c r="N53" s="69">
        <v>724</v>
      </c>
      <c r="O53" s="70">
        <v>863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1" t="s">
        <v>24</v>
      </c>
      <c r="C58" s="1172"/>
      <c r="D58" s="1177" t="s">
        <v>25</v>
      </c>
      <c r="E58" s="1178"/>
      <c r="F58" s="1178"/>
      <c r="G58" s="1178"/>
      <c r="H58" s="1178"/>
      <c r="I58" s="1178"/>
      <c r="J58" s="1179"/>
      <c r="K58" s="83" t="s">
        <v>568</v>
      </c>
      <c r="L58" s="84" t="s">
        <v>568</v>
      </c>
      <c r="M58" s="84" t="s">
        <v>568</v>
      </c>
      <c r="N58" s="84" t="s">
        <v>568</v>
      </c>
      <c r="O58" s="85" t="s">
        <v>568</v>
      </c>
    </row>
    <row r="59" spans="1:21" ht="31.5" customHeight="1" x14ac:dyDescent="0.15">
      <c r="B59" s="1173"/>
      <c r="C59" s="1174"/>
      <c r="D59" s="1180" t="s">
        <v>26</v>
      </c>
      <c r="E59" s="1181"/>
      <c r="F59" s="1181"/>
      <c r="G59" s="1181"/>
      <c r="H59" s="1181"/>
      <c r="I59" s="1181"/>
      <c r="J59" s="1182"/>
      <c r="K59" s="86" t="s">
        <v>568</v>
      </c>
      <c r="L59" s="87" t="s">
        <v>568</v>
      </c>
      <c r="M59" s="87" t="s">
        <v>568</v>
      </c>
      <c r="N59" s="87" t="s">
        <v>568</v>
      </c>
      <c r="O59" s="88" t="s">
        <v>568</v>
      </c>
    </row>
    <row r="60" spans="1:21" ht="31.5" customHeight="1" thickBot="1" x14ac:dyDescent="0.2">
      <c r="B60" s="1175"/>
      <c r="C60" s="1176"/>
      <c r="D60" s="1183" t="s">
        <v>27</v>
      </c>
      <c r="E60" s="1184"/>
      <c r="F60" s="1184"/>
      <c r="G60" s="1184"/>
      <c r="H60" s="1184"/>
      <c r="I60" s="1184"/>
      <c r="J60" s="1185"/>
      <c r="K60" s="89" t="s">
        <v>568</v>
      </c>
      <c r="L60" s="90" t="s">
        <v>568</v>
      </c>
      <c r="M60" s="90" t="s">
        <v>568</v>
      </c>
      <c r="N60" s="90" t="s">
        <v>568</v>
      </c>
      <c r="O60" s="91" t="s">
        <v>568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X+hTgrS/HYR7BH5c86wtGdS52MpEAh6tCNFs21DX/EO9JmJFaC/ZVgBWPQf3SKKdmN/KfYLlfKHgxL2SDxvTQ==" saltValue="K30Zv5bdcDm7kWAEiDOKFg==" spinCount="100000" sheet="1" objects="1" scenarios="1"/>
  <customSheetViews>
    <customSheetView guid="{508F41FD-AF73-4543-875F-C826902A1E8C}"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6" t="s">
        <v>30</v>
      </c>
      <c r="C41" s="1187"/>
      <c r="D41" s="105"/>
      <c r="E41" s="1192" t="s">
        <v>31</v>
      </c>
      <c r="F41" s="1192"/>
      <c r="G41" s="1192"/>
      <c r="H41" s="1193"/>
      <c r="I41" s="343">
        <v>53888</v>
      </c>
      <c r="J41" s="344">
        <v>54269</v>
      </c>
      <c r="K41" s="344">
        <v>52427</v>
      </c>
      <c r="L41" s="344">
        <v>52702</v>
      </c>
      <c r="M41" s="345">
        <v>52364</v>
      </c>
    </row>
    <row r="42" spans="2:13" ht="27.75" customHeight="1" x14ac:dyDescent="0.15">
      <c r="B42" s="1188"/>
      <c r="C42" s="1189"/>
      <c r="D42" s="106"/>
      <c r="E42" s="1194" t="s">
        <v>32</v>
      </c>
      <c r="F42" s="1194"/>
      <c r="G42" s="1194"/>
      <c r="H42" s="1195"/>
      <c r="I42" s="346">
        <v>10</v>
      </c>
      <c r="J42" s="347">
        <v>6</v>
      </c>
      <c r="K42" s="347">
        <v>4</v>
      </c>
      <c r="L42" s="347">
        <v>3</v>
      </c>
      <c r="M42" s="348">
        <v>2</v>
      </c>
    </row>
    <row r="43" spans="2:13" ht="27.75" customHeight="1" x14ac:dyDescent="0.15">
      <c r="B43" s="1188"/>
      <c r="C43" s="1189"/>
      <c r="D43" s="106"/>
      <c r="E43" s="1194" t="s">
        <v>33</v>
      </c>
      <c r="F43" s="1194"/>
      <c r="G43" s="1194"/>
      <c r="H43" s="1195"/>
      <c r="I43" s="346">
        <v>21020</v>
      </c>
      <c r="J43" s="347">
        <v>20446</v>
      </c>
      <c r="K43" s="347">
        <v>18769</v>
      </c>
      <c r="L43" s="347">
        <v>17201</v>
      </c>
      <c r="M43" s="348">
        <v>15833</v>
      </c>
    </row>
    <row r="44" spans="2:13" ht="27.75" customHeight="1" x14ac:dyDescent="0.15">
      <c r="B44" s="1188"/>
      <c r="C44" s="1189"/>
      <c r="D44" s="106"/>
      <c r="E44" s="1194" t="s">
        <v>34</v>
      </c>
      <c r="F44" s="1194"/>
      <c r="G44" s="1194"/>
      <c r="H44" s="1195"/>
      <c r="I44" s="346" t="s">
        <v>490</v>
      </c>
      <c r="J44" s="347" t="s">
        <v>490</v>
      </c>
      <c r="K44" s="347" t="s">
        <v>490</v>
      </c>
      <c r="L44" s="347" t="s">
        <v>490</v>
      </c>
      <c r="M44" s="348" t="s">
        <v>490</v>
      </c>
    </row>
    <row r="45" spans="2:13" ht="27.75" customHeight="1" x14ac:dyDescent="0.15">
      <c r="B45" s="1188"/>
      <c r="C45" s="1189"/>
      <c r="D45" s="106"/>
      <c r="E45" s="1194" t="s">
        <v>35</v>
      </c>
      <c r="F45" s="1194"/>
      <c r="G45" s="1194"/>
      <c r="H45" s="1195"/>
      <c r="I45" s="346">
        <v>7382</v>
      </c>
      <c r="J45" s="347">
        <v>7187</v>
      </c>
      <c r="K45" s="347">
        <v>6931</v>
      </c>
      <c r="L45" s="347">
        <v>7102</v>
      </c>
      <c r="M45" s="348">
        <v>6898</v>
      </c>
    </row>
    <row r="46" spans="2:13" ht="27.75" customHeight="1" x14ac:dyDescent="0.15">
      <c r="B46" s="1188"/>
      <c r="C46" s="1189"/>
      <c r="D46" s="107"/>
      <c r="E46" s="1194" t="s">
        <v>36</v>
      </c>
      <c r="F46" s="1194"/>
      <c r="G46" s="1194"/>
      <c r="H46" s="1195"/>
      <c r="I46" s="346" t="s">
        <v>490</v>
      </c>
      <c r="J46" s="347" t="s">
        <v>490</v>
      </c>
      <c r="K46" s="347" t="s">
        <v>490</v>
      </c>
      <c r="L46" s="347" t="s">
        <v>490</v>
      </c>
      <c r="M46" s="348">
        <v>113</v>
      </c>
    </row>
    <row r="47" spans="2:13" ht="27.75" customHeight="1" x14ac:dyDescent="0.15">
      <c r="B47" s="1188"/>
      <c r="C47" s="1189"/>
      <c r="D47" s="108"/>
      <c r="E47" s="1196" t="s">
        <v>37</v>
      </c>
      <c r="F47" s="1197"/>
      <c r="G47" s="1197"/>
      <c r="H47" s="1198"/>
      <c r="I47" s="346" t="s">
        <v>490</v>
      </c>
      <c r="J47" s="347" t="s">
        <v>490</v>
      </c>
      <c r="K47" s="347" t="s">
        <v>490</v>
      </c>
      <c r="L47" s="347" t="s">
        <v>490</v>
      </c>
      <c r="M47" s="348" t="s">
        <v>490</v>
      </c>
    </row>
    <row r="48" spans="2:13" ht="27.75" customHeight="1" x14ac:dyDescent="0.15">
      <c r="B48" s="1188"/>
      <c r="C48" s="1189"/>
      <c r="D48" s="106"/>
      <c r="E48" s="1194" t="s">
        <v>38</v>
      </c>
      <c r="F48" s="1194"/>
      <c r="G48" s="1194"/>
      <c r="H48" s="1195"/>
      <c r="I48" s="346" t="s">
        <v>490</v>
      </c>
      <c r="J48" s="347" t="s">
        <v>490</v>
      </c>
      <c r="K48" s="347" t="s">
        <v>490</v>
      </c>
      <c r="L48" s="347" t="s">
        <v>490</v>
      </c>
      <c r="M48" s="348" t="s">
        <v>490</v>
      </c>
    </row>
    <row r="49" spans="2:13" ht="27.75" customHeight="1" x14ac:dyDescent="0.15">
      <c r="B49" s="1190"/>
      <c r="C49" s="1191"/>
      <c r="D49" s="106"/>
      <c r="E49" s="1194" t="s">
        <v>39</v>
      </c>
      <c r="F49" s="1194"/>
      <c r="G49" s="1194"/>
      <c r="H49" s="1195"/>
      <c r="I49" s="346" t="s">
        <v>490</v>
      </c>
      <c r="J49" s="347" t="s">
        <v>490</v>
      </c>
      <c r="K49" s="347" t="s">
        <v>490</v>
      </c>
      <c r="L49" s="347" t="s">
        <v>490</v>
      </c>
      <c r="M49" s="348" t="s">
        <v>490</v>
      </c>
    </row>
    <row r="50" spans="2:13" ht="27.75" customHeight="1" x14ac:dyDescent="0.15">
      <c r="B50" s="1199" t="s">
        <v>40</v>
      </c>
      <c r="C50" s="1200"/>
      <c r="D50" s="109"/>
      <c r="E50" s="1194" t="s">
        <v>41</v>
      </c>
      <c r="F50" s="1194"/>
      <c r="G50" s="1194"/>
      <c r="H50" s="1195"/>
      <c r="I50" s="346">
        <v>7209</v>
      </c>
      <c r="J50" s="347">
        <v>8483</v>
      </c>
      <c r="K50" s="347">
        <v>7410</v>
      </c>
      <c r="L50" s="347">
        <v>7231</v>
      </c>
      <c r="M50" s="348">
        <v>6714</v>
      </c>
    </row>
    <row r="51" spans="2:13" ht="27.75" customHeight="1" x14ac:dyDescent="0.15">
      <c r="B51" s="1188"/>
      <c r="C51" s="1189"/>
      <c r="D51" s="106"/>
      <c r="E51" s="1194" t="s">
        <v>42</v>
      </c>
      <c r="F51" s="1194"/>
      <c r="G51" s="1194"/>
      <c r="H51" s="1195"/>
      <c r="I51" s="346">
        <v>18982</v>
      </c>
      <c r="J51" s="347">
        <v>20533</v>
      </c>
      <c r="K51" s="347">
        <v>22029</v>
      </c>
      <c r="L51" s="347">
        <v>24454</v>
      </c>
      <c r="M51" s="348">
        <v>26361</v>
      </c>
    </row>
    <row r="52" spans="2:13" ht="27.75" customHeight="1" x14ac:dyDescent="0.15">
      <c r="B52" s="1190"/>
      <c r="C52" s="1191"/>
      <c r="D52" s="106"/>
      <c r="E52" s="1194" t="s">
        <v>43</v>
      </c>
      <c r="F52" s="1194"/>
      <c r="G52" s="1194"/>
      <c r="H52" s="1195"/>
      <c r="I52" s="346">
        <v>50968</v>
      </c>
      <c r="J52" s="347">
        <v>49810</v>
      </c>
      <c r="K52" s="347">
        <v>47633</v>
      </c>
      <c r="L52" s="347">
        <v>45497</v>
      </c>
      <c r="M52" s="348">
        <v>43553</v>
      </c>
    </row>
    <row r="53" spans="2:13" ht="27.75" customHeight="1" thickBot="1" x14ac:dyDescent="0.2">
      <c r="B53" s="1201" t="s">
        <v>19</v>
      </c>
      <c r="C53" s="1202"/>
      <c r="D53" s="110"/>
      <c r="E53" s="1203" t="s">
        <v>44</v>
      </c>
      <c r="F53" s="1203"/>
      <c r="G53" s="1203"/>
      <c r="H53" s="1204"/>
      <c r="I53" s="349">
        <v>5141</v>
      </c>
      <c r="J53" s="350">
        <v>3082</v>
      </c>
      <c r="K53" s="350">
        <v>1059</v>
      </c>
      <c r="L53" s="350">
        <v>-176</v>
      </c>
      <c r="M53" s="351">
        <v>-1418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r1aikwGfl08Ze3Fqp64lFwIgkS+jetbBklsEiyYcjk4njldTU2ym2fFohlPug7fRueuu7ifWWrx6evaWXGurQ==" saltValue="jwlfXTfsp4PeggOL7iK1iw==" spinCount="100000" sheet="1" objects="1" scenarios="1"/>
  <customSheetViews>
    <customSheetView guid="{508F41FD-AF73-4543-875F-C826902A1E8C}"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3" t="s">
        <v>46</v>
      </c>
      <c r="D55" s="1213"/>
      <c r="E55" s="1214"/>
      <c r="F55" s="352">
        <v>1387</v>
      </c>
      <c r="G55" s="352">
        <v>1608</v>
      </c>
      <c r="H55" s="353">
        <v>1632</v>
      </c>
    </row>
    <row r="56" spans="2:8" ht="52.5" customHeight="1" x14ac:dyDescent="0.15">
      <c r="B56" s="122"/>
      <c r="C56" s="1215" t="s">
        <v>47</v>
      </c>
      <c r="D56" s="1215"/>
      <c r="E56" s="1216"/>
      <c r="F56" s="354">
        <v>1144</v>
      </c>
      <c r="G56" s="354">
        <v>942</v>
      </c>
      <c r="H56" s="355">
        <v>807</v>
      </c>
    </row>
    <row r="57" spans="2:8" ht="53.25" customHeight="1" x14ac:dyDescent="0.15">
      <c r="B57" s="122"/>
      <c r="C57" s="1217" t="s">
        <v>48</v>
      </c>
      <c r="D57" s="1217"/>
      <c r="E57" s="1218"/>
      <c r="F57" s="356">
        <v>5003</v>
      </c>
      <c r="G57" s="356">
        <v>4652</v>
      </c>
      <c r="H57" s="357">
        <v>4049</v>
      </c>
    </row>
    <row r="58" spans="2:8" ht="45.75" customHeight="1" x14ac:dyDescent="0.15">
      <c r="B58" s="123"/>
      <c r="C58" s="1205" t="s">
        <v>562</v>
      </c>
      <c r="D58" s="1206"/>
      <c r="E58" s="1207"/>
      <c r="F58" s="364">
        <v>1277</v>
      </c>
      <c r="G58" s="364">
        <v>1232</v>
      </c>
      <c r="H58" s="365">
        <v>1093</v>
      </c>
    </row>
    <row r="59" spans="2:8" ht="45.75" customHeight="1" x14ac:dyDescent="0.15">
      <c r="B59" s="123"/>
      <c r="C59" s="1205" t="s">
        <v>564</v>
      </c>
      <c r="D59" s="1206"/>
      <c r="E59" s="1207"/>
      <c r="F59" s="358">
        <v>808</v>
      </c>
      <c r="G59" s="358">
        <v>791</v>
      </c>
      <c r="H59" s="359">
        <v>781</v>
      </c>
    </row>
    <row r="60" spans="2:8" ht="45.75" customHeight="1" x14ac:dyDescent="0.15">
      <c r="B60" s="123"/>
      <c r="C60" s="1205" t="s">
        <v>563</v>
      </c>
      <c r="D60" s="1206"/>
      <c r="E60" s="1207"/>
      <c r="F60" s="358">
        <v>1159</v>
      </c>
      <c r="G60" s="358">
        <v>992</v>
      </c>
      <c r="H60" s="359">
        <v>697</v>
      </c>
    </row>
    <row r="61" spans="2:8" ht="45.75" customHeight="1" x14ac:dyDescent="0.15">
      <c r="B61" s="123"/>
      <c r="C61" s="1205" t="s">
        <v>565</v>
      </c>
      <c r="D61" s="1206"/>
      <c r="E61" s="1207"/>
      <c r="F61" s="358">
        <v>667</v>
      </c>
      <c r="G61" s="358">
        <v>667</v>
      </c>
      <c r="H61" s="359">
        <v>668</v>
      </c>
    </row>
    <row r="62" spans="2:8" ht="45.75" customHeight="1" thickBot="1" x14ac:dyDescent="0.2">
      <c r="B62" s="124"/>
      <c r="C62" s="1208" t="s">
        <v>566</v>
      </c>
      <c r="D62" s="1209"/>
      <c r="E62" s="1210"/>
      <c r="F62" s="360">
        <v>237</v>
      </c>
      <c r="G62" s="360">
        <v>215</v>
      </c>
      <c r="H62" s="361">
        <v>200</v>
      </c>
    </row>
    <row r="63" spans="2:8" ht="52.5" customHeight="1" thickBot="1" x14ac:dyDescent="0.2">
      <c r="B63" s="125"/>
      <c r="C63" s="1211" t="s">
        <v>49</v>
      </c>
      <c r="D63" s="1211"/>
      <c r="E63" s="1212"/>
      <c r="F63" s="362">
        <v>7534</v>
      </c>
      <c r="G63" s="362">
        <v>7202</v>
      </c>
      <c r="H63" s="363">
        <v>6488</v>
      </c>
    </row>
    <row r="64" spans="2:8" x14ac:dyDescent="0.15"/>
  </sheetData>
  <sheetProtection algorithmName="SHA-512" hashValue="jCIrW2YEP3SgXaF3ipxSjvc5P6f0ujbDpecPzwLUhgH7UM5u2tuq4cw0OZUj8m8gOeQSlDqVxVq+vK3eAlb2xw==" saltValue="RoWQMkSG3sYkp5qilLFx4g==" spinCount="100000" sheet="1" objects="1" scenarios="1"/>
  <customSheetViews>
    <customSheetView guid="{508F41FD-AF73-4543-875F-C826902A1E8C}"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60919</v>
      </c>
      <c r="E3" s="144"/>
      <c r="F3" s="145">
        <v>56416</v>
      </c>
      <c r="G3" s="146"/>
      <c r="H3" s="147"/>
    </row>
    <row r="4" spans="1:8" x14ac:dyDescent="0.15">
      <c r="A4" s="148"/>
      <c r="B4" s="149"/>
      <c r="C4" s="150"/>
      <c r="D4" s="151">
        <v>33760</v>
      </c>
      <c r="E4" s="152"/>
      <c r="F4" s="153">
        <v>32623</v>
      </c>
      <c r="G4" s="154"/>
      <c r="H4" s="155"/>
    </row>
    <row r="5" spans="1:8" x14ac:dyDescent="0.15">
      <c r="A5" s="136" t="s">
        <v>522</v>
      </c>
      <c r="B5" s="141"/>
      <c r="C5" s="142"/>
      <c r="D5" s="143">
        <v>45649</v>
      </c>
      <c r="E5" s="144"/>
      <c r="F5" s="145">
        <v>49217</v>
      </c>
      <c r="G5" s="146"/>
      <c r="H5" s="147"/>
    </row>
    <row r="6" spans="1:8" x14ac:dyDescent="0.15">
      <c r="A6" s="148"/>
      <c r="B6" s="149"/>
      <c r="C6" s="150"/>
      <c r="D6" s="151">
        <v>27792</v>
      </c>
      <c r="E6" s="152"/>
      <c r="F6" s="153">
        <v>27232</v>
      </c>
      <c r="G6" s="154"/>
      <c r="H6" s="155"/>
    </row>
    <row r="7" spans="1:8" x14ac:dyDescent="0.15">
      <c r="A7" s="136" t="s">
        <v>523</v>
      </c>
      <c r="B7" s="141"/>
      <c r="C7" s="142"/>
      <c r="D7" s="143">
        <v>48712</v>
      </c>
      <c r="E7" s="144"/>
      <c r="F7" s="145">
        <v>49211</v>
      </c>
      <c r="G7" s="146"/>
      <c r="H7" s="147"/>
    </row>
    <row r="8" spans="1:8" x14ac:dyDescent="0.15">
      <c r="A8" s="148"/>
      <c r="B8" s="149"/>
      <c r="C8" s="150"/>
      <c r="D8" s="151">
        <v>23909</v>
      </c>
      <c r="E8" s="152"/>
      <c r="F8" s="153">
        <v>28367</v>
      </c>
      <c r="G8" s="154"/>
      <c r="H8" s="155"/>
    </row>
    <row r="9" spans="1:8" x14ac:dyDescent="0.15">
      <c r="A9" s="136" t="s">
        <v>524</v>
      </c>
      <c r="B9" s="141"/>
      <c r="C9" s="142"/>
      <c r="D9" s="143">
        <v>75660</v>
      </c>
      <c r="E9" s="144"/>
      <c r="F9" s="145">
        <v>51738</v>
      </c>
      <c r="G9" s="146"/>
      <c r="H9" s="147"/>
    </row>
    <row r="10" spans="1:8" x14ac:dyDescent="0.15">
      <c r="A10" s="148"/>
      <c r="B10" s="149"/>
      <c r="C10" s="150"/>
      <c r="D10" s="151">
        <v>43361</v>
      </c>
      <c r="E10" s="152"/>
      <c r="F10" s="153">
        <v>30360</v>
      </c>
      <c r="G10" s="154"/>
      <c r="H10" s="155"/>
    </row>
    <row r="11" spans="1:8" x14ac:dyDescent="0.15">
      <c r="A11" s="136" t="s">
        <v>525</v>
      </c>
      <c r="B11" s="141"/>
      <c r="C11" s="142"/>
      <c r="D11" s="143">
        <v>67263</v>
      </c>
      <c r="E11" s="144"/>
      <c r="F11" s="145">
        <v>67158</v>
      </c>
      <c r="G11" s="146"/>
      <c r="H11" s="147"/>
    </row>
    <row r="12" spans="1:8" x14ac:dyDescent="0.15">
      <c r="A12" s="148"/>
      <c r="B12" s="149"/>
      <c r="C12" s="156"/>
      <c r="D12" s="151">
        <v>45941</v>
      </c>
      <c r="E12" s="152"/>
      <c r="F12" s="153">
        <v>42077</v>
      </c>
      <c r="G12" s="154"/>
      <c r="H12" s="155"/>
    </row>
    <row r="13" spans="1:8" x14ac:dyDescent="0.15">
      <c r="A13" s="136"/>
      <c r="B13" s="141"/>
      <c r="C13" s="157"/>
      <c r="D13" s="158">
        <v>59641</v>
      </c>
      <c r="E13" s="159"/>
      <c r="F13" s="160">
        <v>54748</v>
      </c>
      <c r="G13" s="161"/>
      <c r="H13" s="147"/>
    </row>
    <row r="14" spans="1:8" x14ac:dyDescent="0.15">
      <c r="A14" s="148"/>
      <c r="B14" s="149"/>
      <c r="C14" s="150"/>
      <c r="D14" s="151">
        <v>34953</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3.25</v>
      </c>
      <c r="C19" s="162">
        <f>ROUND(VALUE(SUBSTITUTE(実質収支比率等に係る経年分析!G$48,"▲","-")),2)</f>
        <v>3.45</v>
      </c>
      <c r="D19" s="162">
        <f>ROUND(VALUE(SUBSTITUTE(実質収支比率等に係る経年分析!H$48,"▲","-")),2)</f>
        <v>3.84</v>
      </c>
      <c r="E19" s="162">
        <f>ROUND(VALUE(SUBSTITUTE(実質収支比率等に係る経年分析!I$48,"▲","-")),2)</f>
        <v>3.32</v>
      </c>
      <c r="F19" s="162">
        <f>ROUND(VALUE(SUBSTITUTE(実質収支比率等に係る経年分析!J$48,"▲","-")),2)</f>
        <v>3.39</v>
      </c>
    </row>
    <row r="20" spans="1:11" x14ac:dyDescent="0.15">
      <c r="A20" s="162" t="s">
        <v>53</v>
      </c>
      <c r="B20" s="162">
        <f>ROUND(VALUE(SUBSTITUTE(実質収支比率等に係る経年分析!F$47,"▲","-")),2)</f>
        <v>8.15</v>
      </c>
      <c r="C20" s="162">
        <f>ROUND(VALUE(SUBSTITUTE(実質収支比率等に係る経年分析!G$47,"▲","-")),2)</f>
        <v>6.15</v>
      </c>
      <c r="D20" s="162">
        <f>ROUND(VALUE(SUBSTITUTE(実質収支比率等に係る経年分析!H$47,"▲","-")),2)</f>
        <v>4.97</v>
      </c>
      <c r="E20" s="162">
        <f>ROUND(VALUE(SUBSTITUTE(実質収支比率等に係る経年分析!I$47,"▲","-")),2)</f>
        <v>5.66</v>
      </c>
      <c r="F20" s="162">
        <f>ROUND(VALUE(SUBSTITUTE(実質収支比率等に係る経年分析!J$47,"▲","-")),2)</f>
        <v>5.66</v>
      </c>
    </row>
    <row r="21" spans="1:11" x14ac:dyDescent="0.15">
      <c r="A21" s="162" t="s">
        <v>54</v>
      </c>
      <c r="B21" s="162">
        <f>IF(ISNUMBER(VALUE(SUBSTITUTE(実質収支比率等に係る経年分析!F$49,"▲","-"))),ROUND(VALUE(SUBSTITUTE(実質収支比率等に係る経年分析!F$49,"▲","-")),2),NA())</f>
        <v>-2.89</v>
      </c>
      <c r="C21" s="162">
        <f>IF(ISNUMBER(VALUE(SUBSTITUTE(実質収支比率等に係る経年分析!G$49,"▲","-"))),ROUND(VALUE(SUBSTITUTE(実質収支比率等に係る経年分析!G$49,"▲","-")),2),NA())</f>
        <v>-1.5</v>
      </c>
      <c r="D21" s="162">
        <f>IF(ISNUMBER(VALUE(SUBSTITUTE(実質収支比率等に係る経年分析!H$49,"▲","-"))),ROUND(VALUE(SUBSTITUTE(実質収支比率等に係る経年分析!H$49,"▲","-")),2),NA())</f>
        <v>-0.98</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0.69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1.18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0.76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平尾墓園事業特別会計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v>
      </c>
    </row>
    <row r="33" spans="1:16" x14ac:dyDescent="0.15">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2.5099999999999998</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3.39</v>
      </c>
    </row>
    <row r="35" spans="1:16" x14ac:dyDescent="0.15">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8.3800000000000008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5447</v>
      </c>
      <c r="E42" s="164"/>
      <c r="F42" s="164"/>
      <c r="G42" s="164">
        <f>'実質公債費比率（分子）の構造'!L$52</f>
        <v>5371</v>
      </c>
      <c r="H42" s="164"/>
      <c r="I42" s="164"/>
      <c r="J42" s="164">
        <f>'実質公債費比率（分子）の構造'!M$52</f>
        <v>5267</v>
      </c>
      <c r="K42" s="164"/>
      <c r="L42" s="164"/>
      <c r="M42" s="164">
        <f>'実質公債費比率（分子）の構造'!N$52</f>
        <v>5259</v>
      </c>
      <c r="N42" s="164"/>
      <c r="O42" s="164"/>
      <c r="P42" s="164">
        <f>'実質公債費比率（分子）の構造'!O$52</f>
        <v>5267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v>
      </c>
      <c r="C44" s="164"/>
      <c r="D44" s="164"/>
      <c r="E44" s="164">
        <f>'実質公債費比率（分子）の構造'!L$50</f>
        <v>4</v>
      </c>
      <c r="F44" s="164"/>
      <c r="G44" s="164"/>
      <c r="H44" s="164">
        <f>'実質公債費比率（分子）の構造'!M$50</f>
        <v>2</v>
      </c>
      <c r="I44" s="164"/>
      <c r="J44" s="164"/>
      <c r="K44" s="164">
        <f>'実質公債費比率（分子）の構造'!N$50</f>
        <v>1</v>
      </c>
      <c r="L44" s="164"/>
      <c r="M44" s="164"/>
      <c r="N44" s="164">
        <f>'実質公債費比率（分子）の構造'!O$50</f>
        <v>1</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1415</v>
      </c>
      <c r="C46" s="164"/>
      <c r="D46" s="164"/>
      <c r="E46" s="164">
        <f>'実質公債費比率（分子）の構造'!L$48</f>
        <v>1329</v>
      </c>
      <c r="F46" s="164"/>
      <c r="G46" s="164"/>
      <c r="H46" s="164">
        <f>'実質公債費比率（分子）の構造'!M$48</f>
        <v>1226</v>
      </c>
      <c r="I46" s="164"/>
      <c r="J46" s="164"/>
      <c r="K46" s="164">
        <f>'実質公債費比率（分子）の構造'!N$48</f>
        <v>1209</v>
      </c>
      <c r="L46" s="164"/>
      <c r="M46" s="164"/>
      <c r="N46" s="164">
        <f>'実質公債費比率（分子）の構造'!O$48</f>
        <v>1189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4383</v>
      </c>
      <c r="C49" s="164"/>
      <c r="D49" s="164"/>
      <c r="E49" s="164">
        <f>'実質公債費比率（分子）の構造'!L$45</f>
        <v>4553</v>
      </c>
      <c r="F49" s="164"/>
      <c r="G49" s="164"/>
      <c r="H49" s="164">
        <f>'実質公債費比率（分子）の構造'!M$45</f>
        <v>4760</v>
      </c>
      <c r="I49" s="164"/>
      <c r="J49" s="164"/>
      <c r="K49" s="164">
        <f>'実質公債費比率（分子）の構造'!N$45</f>
        <v>4773</v>
      </c>
      <c r="L49" s="164"/>
      <c r="M49" s="164"/>
      <c r="N49" s="164">
        <f>'実質公債費比率（分子）の構造'!O$45</f>
        <v>4940</v>
      </c>
      <c r="O49" s="164"/>
      <c r="P49" s="164"/>
    </row>
    <row r="50" spans="1:16" x14ac:dyDescent="0.15">
      <c r="A50" s="164" t="s">
        <v>67</v>
      </c>
      <c r="B50" s="164" t="e">
        <f>NA()</f>
        <v>#N/A</v>
      </c>
      <c r="C50" s="164">
        <f>IF(ISNUMBER('実質公債費比率（分子）の構造'!K$53),'実質公債費比率（分子）の構造'!K$53,NA())</f>
        <v>356</v>
      </c>
      <c r="D50" s="164" t="e">
        <f>NA()</f>
        <v>#N/A</v>
      </c>
      <c r="E50" s="164" t="e">
        <f>NA()</f>
        <v>#N/A</v>
      </c>
      <c r="F50" s="164">
        <f>IF(ISNUMBER('実質公債費比率（分子）の構造'!L$53),'実質公債費比率（分子）の構造'!L$53,NA())</f>
        <v>515</v>
      </c>
      <c r="G50" s="164" t="e">
        <f>NA()</f>
        <v>#N/A</v>
      </c>
      <c r="H50" s="164" t="e">
        <f>NA()</f>
        <v>#N/A</v>
      </c>
      <c r="I50" s="164">
        <f>IF(ISNUMBER('実質公債費比率（分子）の構造'!M$53),'実質公債費比率（分子）の構造'!M$53,NA())</f>
        <v>721</v>
      </c>
      <c r="J50" s="164" t="e">
        <f>NA()</f>
        <v>#N/A</v>
      </c>
      <c r="K50" s="164" t="e">
        <f>NA()</f>
        <v>#N/A</v>
      </c>
      <c r="L50" s="164">
        <f>IF(ISNUMBER('実質公債費比率（分子）の構造'!N$53),'実質公債費比率（分子）の構造'!N$53,NA())</f>
        <v>724</v>
      </c>
      <c r="M50" s="164" t="e">
        <f>NA()</f>
        <v>#N/A</v>
      </c>
      <c r="N50" s="164" t="e">
        <f>NA()</f>
        <v>#N/A</v>
      </c>
      <c r="O50" s="164">
        <f>IF(ISNUMBER('実質公債費比率（分子）の構造'!O$53),'実質公債費比率（分子）の構造'!O$53,NA())</f>
        <v>863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50968</v>
      </c>
      <c r="E56" s="163"/>
      <c r="F56" s="163"/>
      <c r="G56" s="163">
        <f>'将来負担比率（分子）の構造'!J$52</f>
        <v>49810</v>
      </c>
      <c r="H56" s="163"/>
      <c r="I56" s="163"/>
      <c r="J56" s="163">
        <f>'将来負担比率（分子）の構造'!K$52</f>
        <v>47633</v>
      </c>
      <c r="K56" s="163"/>
      <c r="L56" s="163"/>
      <c r="M56" s="163">
        <f>'将来負担比率（分子）の構造'!L$52</f>
        <v>45497</v>
      </c>
      <c r="N56" s="163"/>
      <c r="O56" s="163"/>
      <c r="P56" s="163">
        <f>'将来負担比率（分子）の構造'!M$52</f>
        <v>43553</v>
      </c>
    </row>
    <row r="57" spans="1:16" x14ac:dyDescent="0.15">
      <c r="A57" s="163" t="s">
        <v>42</v>
      </c>
      <c r="B57" s="163"/>
      <c r="C57" s="163"/>
      <c r="D57" s="163">
        <f>'将来負担比率（分子）の構造'!I$51</f>
        <v>18982</v>
      </c>
      <c r="E57" s="163"/>
      <c r="F57" s="163"/>
      <c r="G57" s="163">
        <f>'将来負担比率（分子）の構造'!J$51</f>
        <v>20533</v>
      </c>
      <c r="H57" s="163"/>
      <c r="I57" s="163"/>
      <c r="J57" s="163">
        <f>'将来負担比率（分子）の構造'!K$51</f>
        <v>22029</v>
      </c>
      <c r="K57" s="163"/>
      <c r="L57" s="163"/>
      <c r="M57" s="163">
        <f>'将来負担比率（分子）の構造'!L$51</f>
        <v>24454</v>
      </c>
      <c r="N57" s="163"/>
      <c r="O57" s="163"/>
      <c r="P57" s="163">
        <f>'将来負担比率（分子）の構造'!M$51</f>
        <v>26361</v>
      </c>
    </row>
    <row r="58" spans="1:16" x14ac:dyDescent="0.15">
      <c r="A58" s="163" t="s">
        <v>41</v>
      </c>
      <c r="B58" s="163"/>
      <c r="C58" s="163"/>
      <c r="D58" s="163">
        <f>'将来負担比率（分子）の構造'!I$50</f>
        <v>7209</v>
      </c>
      <c r="E58" s="163"/>
      <c r="F58" s="163"/>
      <c r="G58" s="163">
        <f>'将来負担比率（分子）の構造'!J$50</f>
        <v>8483</v>
      </c>
      <c r="H58" s="163"/>
      <c r="I58" s="163"/>
      <c r="J58" s="163">
        <f>'将来負担比率（分子）の構造'!K$50</f>
        <v>7410</v>
      </c>
      <c r="K58" s="163"/>
      <c r="L58" s="163"/>
      <c r="M58" s="163">
        <f>'将来負担比率（分子）の構造'!L$50</f>
        <v>7231</v>
      </c>
      <c r="N58" s="163"/>
      <c r="O58" s="163"/>
      <c r="P58" s="163">
        <f>'将来負担比率（分子）の構造'!M$50</f>
        <v>6714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113</v>
      </c>
      <c r="O61" s="163"/>
      <c r="P61" s="163"/>
    </row>
    <row r="62" spans="1:16" x14ac:dyDescent="0.15">
      <c r="A62" s="163" t="s">
        <v>35</v>
      </c>
      <c r="B62" s="163">
        <f>'将来負担比率（分子）の構造'!I$45</f>
        <v>7382</v>
      </c>
      <c r="C62" s="163"/>
      <c r="D62" s="163"/>
      <c r="E62" s="163">
        <f>'将来負担比率（分子）の構造'!J$45</f>
        <v>7187</v>
      </c>
      <c r="F62" s="163"/>
      <c r="G62" s="163"/>
      <c r="H62" s="163">
        <f>'将来負担比率（分子）の構造'!K$45</f>
        <v>6931</v>
      </c>
      <c r="I62" s="163"/>
      <c r="J62" s="163"/>
      <c r="K62" s="163">
        <f>'将来負担比率（分子）の構造'!L$45</f>
        <v>7102</v>
      </c>
      <c r="L62" s="163"/>
      <c r="M62" s="163"/>
      <c r="N62" s="163">
        <f>'将来負担比率（分子）の構造'!M$45</f>
        <v>6898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21020</v>
      </c>
      <c r="C64" s="163"/>
      <c r="D64" s="163"/>
      <c r="E64" s="163">
        <f>'将来負担比率（分子）の構造'!J$43</f>
        <v>20446</v>
      </c>
      <c r="F64" s="163"/>
      <c r="G64" s="163"/>
      <c r="H64" s="163">
        <f>'将来負担比率（分子）の構造'!K$43</f>
        <v>18769</v>
      </c>
      <c r="I64" s="163"/>
      <c r="J64" s="163"/>
      <c r="K64" s="163">
        <f>'将来負担比率（分子）の構造'!L$43</f>
        <v>17201</v>
      </c>
      <c r="L64" s="163"/>
      <c r="M64" s="163"/>
      <c r="N64" s="163">
        <f>'将来負担比率（分子）の構造'!M$43</f>
        <v>15833</v>
      </c>
      <c r="O64" s="163"/>
      <c r="P64" s="163"/>
    </row>
    <row r="65" spans="1:16" x14ac:dyDescent="0.15">
      <c r="A65" s="163" t="s">
        <v>32</v>
      </c>
      <c r="B65" s="163">
        <f>'将来負担比率（分子）の構造'!I$42</f>
        <v>10</v>
      </c>
      <c r="C65" s="163"/>
      <c r="D65" s="163"/>
      <c r="E65" s="163">
        <f>'将来負担比率（分子）の構造'!J$42</f>
        <v>6</v>
      </c>
      <c r="F65" s="163"/>
      <c r="G65" s="163"/>
      <c r="H65" s="163">
        <f>'将来負担比率（分子）の構造'!K$42</f>
        <v>4</v>
      </c>
      <c r="I65" s="163"/>
      <c r="J65" s="163"/>
      <c r="K65" s="163">
        <f>'将来負担比率（分子）の構造'!L$42</f>
        <v>3</v>
      </c>
      <c r="L65" s="163"/>
      <c r="M65" s="163"/>
      <c r="N65" s="163">
        <f>'将来負担比率（分子）の構造'!M$42</f>
        <v>2</v>
      </c>
      <c r="O65" s="163"/>
      <c r="P65" s="163"/>
    </row>
    <row r="66" spans="1:16" x14ac:dyDescent="0.15">
      <c r="A66" s="163" t="s">
        <v>31</v>
      </c>
      <c r="B66" s="163">
        <f>'将来負担比率（分子）の構造'!I$41</f>
        <v>53888</v>
      </c>
      <c r="C66" s="163"/>
      <c r="D66" s="163"/>
      <c r="E66" s="163">
        <f>'将来負担比率（分子）の構造'!J$41</f>
        <v>54269</v>
      </c>
      <c r="F66" s="163"/>
      <c r="G66" s="163"/>
      <c r="H66" s="163">
        <f>'将来負担比率（分子）の構造'!K$41</f>
        <v>52427</v>
      </c>
      <c r="I66" s="163"/>
      <c r="J66" s="163"/>
      <c r="K66" s="163">
        <f>'将来負担比率（分子）の構造'!L$41</f>
        <v>52702</v>
      </c>
      <c r="L66" s="163"/>
      <c r="M66" s="163"/>
      <c r="N66" s="163">
        <f>'将来負担比率（分子）の構造'!M$41</f>
        <v>52364</v>
      </c>
      <c r="O66" s="163"/>
      <c r="P66" s="163"/>
    </row>
    <row r="67" spans="1:16" x14ac:dyDescent="0.15">
      <c r="A67" s="163" t="s">
        <v>71</v>
      </c>
      <c r="B67" s="163" t="e">
        <f>NA()</f>
        <v>#N/A</v>
      </c>
      <c r="C67" s="163">
        <f>IF(ISNUMBER('将来負担比率（分子）の構造'!I$53), IF('将来負担比率（分子）の構造'!I$53 &lt; 0, 0, '将来負担比率（分子）の構造'!I$53), NA())</f>
        <v>5141</v>
      </c>
      <c r="D67" s="163" t="e">
        <f>NA()</f>
        <v>#N/A</v>
      </c>
      <c r="E67" s="163" t="e">
        <f>NA()</f>
        <v>#N/A</v>
      </c>
      <c r="F67" s="163">
        <f>IF(ISNUMBER('将来負担比率（分子）の構造'!J$53), IF('将来負担比率（分子）の構造'!J$53 &lt; 0, 0, '将来負担比率（分子）の構造'!J$53), NA())</f>
        <v>3082</v>
      </c>
      <c r="G67" s="163" t="e">
        <f>NA()</f>
        <v>#N/A</v>
      </c>
      <c r="H67" s="163" t="e">
        <f>NA()</f>
        <v>#N/A</v>
      </c>
      <c r="I67" s="163">
        <f>IF(ISNUMBER('将来負担比率（分子）の構造'!K$53), IF('将来負担比率（分子）の構造'!K$53 &lt; 0, 0, '将来負担比率（分子）の構造'!K$53), NA())</f>
        <v>1059</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1387</v>
      </c>
      <c r="C72" s="167">
        <f>基金残高に係る経年分析!G55</f>
        <v>1608</v>
      </c>
      <c r="D72" s="167">
        <f>基金残高に係る経年分析!H55</f>
        <v>1632</v>
      </c>
    </row>
    <row r="73" spans="1:16" x14ac:dyDescent="0.15">
      <c r="A73" s="166" t="s">
        <v>74</v>
      </c>
      <c r="B73" s="167">
        <f>基金残高に係る経年分析!F56</f>
        <v>1144</v>
      </c>
      <c r="C73" s="167">
        <f>基金残高に係る経年分析!G56</f>
        <v>942</v>
      </c>
      <c r="D73" s="167">
        <f>基金残高に係る経年分析!H56</f>
        <v>807</v>
      </c>
    </row>
    <row r="74" spans="1:16" x14ac:dyDescent="0.15">
      <c r="A74" s="166" t="s">
        <v>75</v>
      </c>
      <c r="B74" s="167">
        <f>基金残高に係る経年分析!F57</f>
        <v>5003</v>
      </c>
      <c r="C74" s="167">
        <f>基金残高に係る経年分析!G57</f>
        <v>4652</v>
      </c>
      <c r="D74" s="167">
        <f>基金残高に係る経年分析!H57</f>
        <v>4049</v>
      </c>
    </row>
  </sheetData>
  <sheetProtection algorithmName="SHA-512" hashValue="KTxAhfr7KOdXk5swNEHc3Agvw5jggnYiJ1bGjA5c3TZtO8tR0MeUwZ7Rnvn6LCghI6YCDS+hSSr6kzNtdN3Hsg==" saltValue="7tS7aFKeZhkD1RjwYub85A==" spinCount="100000" sheet="1" objects="1" scenarios="1"/>
  <customSheetViews>
    <customSheetView guid="{508F41FD-AF73-4543-875F-C826902A1E8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202</v>
      </c>
      <c r="DI1" s="605"/>
      <c r="DJ1" s="605"/>
      <c r="DK1" s="605"/>
      <c r="DL1" s="605"/>
      <c r="DM1" s="605"/>
      <c r="DN1" s="606"/>
      <c r="DO1" s="202"/>
      <c r="DP1" s="604" t="s">
        <v>203</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215</v>
      </c>
      <c r="C5" s="612"/>
      <c r="D5" s="612"/>
      <c r="E5" s="612"/>
      <c r="F5" s="612"/>
      <c r="G5" s="612"/>
      <c r="H5" s="612"/>
      <c r="I5" s="612"/>
      <c r="J5" s="612"/>
      <c r="K5" s="612"/>
      <c r="L5" s="612"/>
      <c r="M5" s="612"/>
      <c r="N5" s="612"/>
      <c r="O5" s="612"/>
      <c r="P5" s="612"/>
      <c r="Q5" s="613"/>
      <c r="R5" s="614">
        <v>19932939</v>
      </c>
      <c r="S5" s="615"/>
      <c r="T5" s="615"/>
      <c r="U5" s="615"/>
      <c r="V5" s="615"/>
      <c r="W5" s="615"/>
      <c r="X5" s="615"/>
      <c r="Y5" s="616"/>
      <c r="Z5" s="617">
        <v>35.9</v>
      </c>
      <c r="AA5" s="617"/>
      <c r="AB5" s="617"/>
      <c r="AC5" s="617"/>
      <c r="AD5" s="618">
        <v>18705441</v>
      </c>
      <c r="AE5" s="618"/>
      <c r="AF5" s="618"/>
      <c r="AG5" s="618"/>
      <c r="AH5" s="618"/>
      <c r="AI5" s="618"/>
      <c r="AJ5" s="618"/>
      <c r="AK5" s="618"/>
      <c r="AL5" s="619">
        <v>64</v>
      </c>
      <c r="AM5" s="620"/>
      <c r="AN5" s="620"/>
      <c r="AO5" s="621"/>
      <c r="AP5" s="611" t="s">
        <v>216</v>
      </c>
      <c r="AQ5" s="612"/>
      <c r="AR5" s="612"/>
      <c r="AS5" s="612"/>
      <c r="AT5" s="612"/>
      <c r="AU5" s="612"/>
      <c r="AV5" s="612"/>
      <c r="AW5" s="612"/>
      <c r="AX5" s="612"/>
      <c r="AY5" s="612"/>
      <c r="AZ5" s="612"/>
      <c r="BA5" s="612"/>
      <c r="BB5" s="612"/>
      <c r="BC5" s="612"/>
      <c r="BD5" s="612"/>
      <c r="BE5" s="612"/>
      <c r="BF5" s="613"/>
      <c r="BG5" s="625">
        <v>18704950</v>
      </c>
      <c r="BH5" s="626"/>
      <c r="BI5" s="626"/>
      <c r="BJ5" s="626"/>
      <c r="BK5" s="626"/>
      <c r="BL5" s="626"/>
      <c r="BM5" s="626"/>
      <c r="BN5" s="627"/>
      <c r="BO5" s="628">
        <v>93.8</v>
      </c>
      <c r="BP5" s="628"/>
      <c r="BQ5" s="628"/>
      <c r="BR5" s="628"/>
      <c r="BS5" s="629">
        <v>393583</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15">
      <c r="B6" s="622" t="s">
        <v>220</v>
      </c>
      <c r="C6" s="623"/>
      <c r="D6" s="623"/>
      <c r="E6" s="623"/>
      <c r="F6" s="623"/>
      <c r="G6" s="623"/>
      <c r="H6" s="623"/>
      <c r="I6" s="623"/>
      <c r="J6" s="623"/>
      <c r="K6" s="623"/>
      <c r="L6" s="623"/>
      <c r="M6" s="623"/>
      <c r="N6" s="623"/>
      <c r="O6" s="623"/>
      <c r="P6" s="623"/>
      <c r="Q6" s="624"/>
      <c r="R6" s="625">
        <v>370931</v>
      </c>
      <c r="S6" s="626"/>
      <c r="T6" s="626"/>
      <c r="U6" s="626"/>
      <c r="V6" s="626"/>
      <c r="W6" s="626"/>
      <c r="X6" s="626"/>
      <c r="Y6" s="627"/>
      <c r="Z6" s="628">
        <v>0.7</v>
      </c>
      <c r="AA6" s="628"/>
      <c r="AB6" s="628"/>
      <c r="AC6" s="628"/>
      <c r="AD6" s="629">
        <v>370931</v>
      </c>
      <c r="AE6" s="629"/>
      <c r="AF6" s="629"/>
      <c r="AG6" s="629"/>
      <c r="AH6" s="629"/>
      <c r="AI6" s="629"/>
      <c r="AJ6" s="629"/>
      <c r="AK6" s="629"/>
      <c r="AL6" s="630">
        <v>1.3</v>
      </c>
      <c r="AM6" s="631"/>
      <c r="AN6" s="631"/>
      <c r="AO6" s="632"/>
      <c r="AP6" s="622" t="s">
        <v>221</v>
      </c>
      <c r="AQ6" s="623"/>
      <c r="AR6" s="623"/>
      <c r="AS6" s="623"/>
      <c r="AT6" s="623"/>
      <c r="AU6" s="623"/>
      <c r="AV6" s="623"/>
      <c r="AW6" s="623"/>
      <c r="AX6" s="623"/>
      <c r="AY6" s="623"/>
      <c r="AZ6" s="623"/>
      <c r="BA6" s="623"/>
      <c r="BB6" s="623"/>
      <c r="BC6" s="623"/>
      <c r="BD6" s="623"/>
      <c r="BE6" s="623"/>
      <c r="BF6" s="624"/>
      <c r="BG6" s="625">
        <v>18704950</v>
      </c>
      <c r="BH6" s="626"/>
      <c r="BI6" s="626"/>
      <c r="BJ6" s="626"/>
      <c r="BK6" s="626"/>
      <c r="BL6" s="626"/>
      <c r="BM6" s="626"/>
      <c r="BN6" s="627"/>
      <c r="BO6" s="628">
        <v>93.8</v>
      </c>
      <c r="BP6" s="628"/>
      <c r="BQ6" s="628"/>
      <c r="BR6" s="628"/>
      <c r="BS6" s="629">
        <v>393583</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341508</v>
      </c>
      <c r="CS6" s="626"/>
      <c r="CT6" s="626"/>
      <c r="CU6" s="626"/>
      <c r="CV6" s="626"/>
      <c r="CW6" s="626"/>
      <c r="CX6" s="626"/>
      <c r="CY6" s="627"/>
      <c r="CZ6" s="619">
        <v>0.6</v>
      </c>
      <c r="DA6" s="620"/>
      <c r="DB6" s="620"/>
      <c r="DC6" s="636"/>
      <c r="DD6" s="634" t="s">
        <v>122</v>
      </c>
      <c r="DE6" s="626"/>
      <c r="DF6" s="626"/>
      <c r="DG6" s="626"/>
      <c r="DH6" s="626"/>
      <c r="DI6" s="626"/>
      <c r="DJ6" s="626"/>
      <c r="DK6" s="626"/>
      <c r="DL6" s="626"/>
      <c r="DM6" s="626"/>
      <c r="DN6" s="626"/>
      <c r="DO6" s="626"/>
      <c r="DP6" s="627"/>
      <c r="DQ6" s="634">
        <v>341508</v>
      </c>
      <c r="DR6" s="626"/>
      <c r="DS6" s="626"/>
      <c r="DT6" s="626"/>
      <c r="DU6" s="626"/>
      <c r="DV6" s="626"/>
      <c r="DW6" s="626"/>
      <c r="DX6" s="626"/>
      <c r="DY6" s="626"/>
      <c r="DZ6" s="626"/>
      <c r="EA6" s="626"/>
      <c r="EB6" s="626"/>
      <c r="EC6" s="635"/>
    </row>
    <row r="7" spans="2:143" ht="11.25" customHeight="1" x14ac:dyDescent="0.15">
      <c r="B7" s="622" t="s">
        <v>223</v>
      </c>
      <c r="C7" s="623"/>
      <c r="D7" s="623"/>
      <c r="E7" s="623"/>
      <c r="F7" s="623"/>
      <c r="G7" s="623"/>
      <c r="H7" s="623"/>
      <c r="I7" s="623"/>
      <c r="J7" s="623"/>
      <c r="K7" s="623"/>
      <c r="L7" s="623"/>
      <c r="M7" s="623"/>
      <c r="N7" s="623"/>
      <c r="O7" s="623"/>
      <c r="P7" s="623"/>
      <c r="Q7" s="624"/>
      <c r="R7" s="625">
        <v>13676</v>
      </c>
      <c r="S7" s="626"/>
      <c r="T7" s="626"/>
      <c r="U7" s="626"/>
      <c r="V7" s="626"/>
      <c r="W7" s="626"/>
      <c r="X7" s="626"/>
      <c r="Y7" s="627"/>
      <c r="Z7" s="628">
        <v>0</v>
      </c>
      <c r="AA7" s="628"/>
      <c r="AB7" s="628"/>
      <c r="AC7" s="628"/>
      <c r="AD7" s="629">
        <v>13676</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7371515</v>
      </c>
      <c r="BH7" s="626"/>
      <c r="BI7" s="626"/>
      <c r="BJ7" s="626"/>
      <c r="BK7" s="626"/>
      <c r="BL7" s="626"/>
      <c r="BM7" s="626"/>
      <c r="BN7" s="627"/>
      <c r="BO7" s="628">
        <v>37</v>
      </c>
      <c r="BP7" s="628"/>
      <c r="BQ7" s="628"/>
      <c r="BR7" s="628"/>
      <c r="BS7" s="629">
        <v>393583</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5598849</v>
      </c>
      <c r="CS7" s="626"/>
      <c r="CT7" s="626"/>
      <c r="CU7" s="626"/>
      <c r="CV7" s="626"/>
      <c r="CW7" s="626"/>
      <c r="CX7" s="626"/>
      <c r="CY7" s="627"/>
      <c r="CZ7" s="628">
        <v>10.3</v>
      </c>
      <c r="DA7" s="628"/>
      <c r="DB7" s="628"/>
      <c r="DC7" s="628"/>
      <c r="DD7" s="634">
        <v>528971</v>
      </c>
      <c r="DE7" s="626"/>
      <c r="DF7" s="626"/>
      <c r="DG7" s="626"/>
      <c r="DH7" s="626"/>
      <c r="DI7" s="626"/>
      <c r="DJ7" s="626"/>
      <c r="DK7" s="626"/>
      <c r="DL7" s="626"/>
      <c r="DM7" s="626"/>
      <c r="DN7" s="626"/>
      <c r="DO7" s="626"/>
      <c r="DP7" s="627"/>
      <c r="DQ7" s="634">
        <v>4583264</v>
      </c>
      <c r="DR7" s="626"/>
      <c r="DS7" s="626"/>
      <c r="DT7" s="626"/>
      <c r="DU7" s="626"/>
      <c r="DV7" s="626"/>
      <c r="DW7" s="626"/>
      <c r="DX7" s="626"/>
      <c r="DY7" s="626"/>
      <c r="DZ7" s="626"/>
      <c r="EA7" s="626"/>
      <c r="EB7" s="626"/>
      <c r="EC7" s="635"/>
    </row>
    <row r="8" spans="2:143" ht="11.25" customHeight="1" x14ac:dyDescent="0.15">
      <c r="B8" s="622" t="s">
        <v>226</v>
      </c>
      <c r="C8" s="623"/>
      <c r="D8" s="623"/>
      <c r="E8" s="623"/>
      <c r="F8" s="623"/>
      <c r="G8" s="623"/>
      <c r="H8" s="623"/>
      <c r="I8" s="623"/>
      <c r="J8" s="623"/>
      <c r="K8" s="623"/>
      <c r="L8" s="623"/>
      <c r="M8" s="623"/>
      <c r="N8" s="623"/>
      <c r="O8" s="623"/>
      <c r="P8" s="623"/>
      <c r="Q8" s="624"/>
      <c r="R8" s="625">
        <v>130507</v>
      </c>
      <c r="S8" s="626"/>
      <c r="T8" s="626"/>
      <c r="U8" s="626"/>
      <c r="V8" s="626"/>
      <c r="W8" s="626"/>
      <c r="X8" s="626"/>
      <c r="Y8" s="627"/>
      <c r="Z8" s="628">
        <v>0.2</v>
      </c>
      <c r="AA8" s="628"/>
      <c r="AB8" s="628"/>
      <c r="AC8" s="628"/>
      <c r="AD8" s="629">
        <v>130507</v>
      </c>
      <c r="AE8" s="629"/>
      <c r="AF8" s="629"/>
      <c r="AG8" s="629"/>
      <c r="AH8" s="629"/>
      <c r="AI8" s="629"/>
      <c r="AJ8" s="629"/>
      <c r="AK8" s="629"/>
      <c r="AL8" s="630">
        <v>0.4</v>
      </c>
      <c r="AM8" s="631"/>
      <c r="AN8" s="631"/>
      <c r="AO8" s="632"/>
      <c r="AP8" s="622" t="s">
        <v>227</v>
      </c>
      <c r="AQ8" s="623"/>
      <c r="AR8" s="623"/>
      <c r="AS8" s="623"/>
      <c r="AT8" s="623"/>
      <c r="AU8" s="623"/>
      <c r="AV8" s="623"/>
      <c r="AW8" s="623"/>
      <c r="AX8" s="623"/>
      <c r="AY8" s="623"/>
      <c r="AZ8" s="623"/>
      <c r="BA8" s="623"/>
      <c r="BB8" s="623"/>
      <c r="BC8" s="623"/>
      <c r="BD8" s="623"/>
      <c r="BE8" s="623"/>
      <c r="BF8" s="624"/>
      <c r="BG8" s="625">
        <v>174512</v>
      </c>
      <c r="BH8" s="626"/>
      <c r="BI8" s="626"/>
      <c r="BJ8" s="626"/>
      <c r="BK8" s="626"/>
      <c r="BL8" s="626"/>
      <c r="BM8" s="626"/>
      <c r="BN8" s="627"/>
      <c r="BO8" s="628">
        <v>0.9</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23055738</v>
      </c>
      <c r="CS8" s="626"/>
      <c r="CT8" s="626"/>
      <c r="CU8" s="626"/>
      <c r="CV8" s="626"/>
      <c r="CW8" s="626"/>
      <c r="CX8" s="626"/>
      <c r="CY8" s="627"/>
      <c r="CZ8" s="628">
        <v>42.3</v>
      </c>
      <c r="DA8" s="628"/>
      <c r="DB8" s="628"/>
      <c r="DC8" s="628"/>
      <c r="DD8" s="634">
        <v>137547</v>
      </c>
      <c r="DE8" s="626"/>
      <c r="DF8" s="626"/>
      <c r="DG8" s="626"/>
      <c r="DH8" s="626"/>
      <c r="DI8" s="626"/>
      <c r="DJ8" s="626"/>
      <c r="DK8" s="626"/>
      <c r="DL8" s="626"/>
      <c r="DM8" s="626"/>
      <c r="DN8" s="626"/>
      <c r="DO8" s="626"/>
      <c r="DP8" s="627"/>
      <c r="DQ8" s="634">
        <v>12069043</v>
      </c>
      <c r="DR8" s="626"/>
      <c r="DS8" s="626"/>
      <c r="DT8" s="626"/>
      <c r="DU8" s="626"/>
      <c r="DV8" s="626"/>
      <c r="DW8" s="626"/>
      <c r="DX8" s="626"/>
      <c r="DY8" s="626"/>
      <c r="DZ8" s="626"/>
      <c r="EA8" s="626"/>
      <c r="EB8" s="626"/>
      <c r="EC8" s="635"/>
    </row>
    <row r="9" spans="2:143" ht="11.25" customHeight="1" x14ac:dyDescent="0.15">
      <c r="B9" s="622" t="s">
        <v>229</v>
      </c>
      <c r="C9" s="623"/>
      <c r="D9" s="623"/>
      <c r="E9" s="623"/>
      <c r="F9" s="623"/>
      <c r="G9" s="623"/>
      <c r="H9" s="623"/>
      <c r="I9" s="623"/>
      <c r="J9" s="623"/>
      <c r="K9" s="623"/>
      <c r="L9" s="623"/>
      <c r="M9" s="623"/>
      <c r="N9" s="623"/>
      <c r="O9" s="623"/>
      <c r="P9" s="623"/>
      <c r="Q9" s="624"/>
      <c r="R9" s="625">
        <v>194004</v>
      </c>
      <c r="S9" s="626"/>
      <c r="T9" s="626"/>
      <c r="U9" s="626"/>
      <c r="V9" s="626"/>
      <c r="W9" s="626"/>
      <c r="X9" s="626"/>
      <c r="Y9" s="627"/>
      <c r="Z9" s="628">
        <v>0.3</v>
      </c>
      <c r="AA9" s="628"/>
      <c r="AB9" s="628"/>
      <c r="AC9" s="628"/>
      <c r="AD9" s="629">
        <v>194004</v>
      </c>
      <c r="AE9" s="629"/>
      <c r="AF9" s="629"/>
      <c r="AG9" s="629"/>
      <c r="AH9" s="629"/>
      <c r="AI9" s="629"/>
      <c r="AJ9" s="629"/>
      <c r="AK9" s="629"/>
      <c r="AL9" s="630">
        <v>0.7</v>
      </c>
      <c r="AM9" s="631"/>
      <c r="AN9" s="631"/>
      <c r="AO9" s="632"/>
      <c r="AP9" s="622" t="s">
        <v>230</v>
      </c>
      <c r="AQ9" s="623"/>
      <c r="AR9" s="623"/>
      <c r="AS9" s="623"/>
      <c r="AT9" s="623"/>
      <c r="AU9" s="623"/>
      <c r="AV9" s="623"/>
      <c r="AW9" s="623"/>
      <c r="AX9" s="623"/>
      <c r="AY9" s="623"/>
      <c r="AZ9" s="623"/>
      <c r="BA9" s="623"/>
      <c r="BB9" s="623"/>
      <c r="BC9" s="623"/>
      <c r="BD9" s="623"/>
      <c r="BE9" s="623"/>
      <c r="BF9" s="624"/>
      <c r="BG9" s="625">
        <v>5451462</v>
      </c>
      <c r="BH9" s="626"/>
      <c r="BI9" s="626"/>
      <c r="BJ9" s="626"/>
      <c r="BK9" s="626"/>
      <c r="BL9" s="626"/>
      <c r="BM9" s="626"/>
      <c r="BN9" s="627"/>
      <c r="BO9" s="628">
        <v>27.3</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3356993</v>
      </c>
      <c r="CS9" s="626"/>
      <c r="CT9" s="626"/>
      <c r="CU9" s="626"/>
      <c r="CV9" s="626"/>
      <c r="CW9" s="626"/>
      <c r="CX9" s="626"/>
      <c r="CY9" s="627"/>
      <c r="CZ9" s="628">
        <v>6.2</v>
      </c>
      <c r="DA9" s="628"/>
      <c r="DB9" s="628"/>
      <c r="DC9" s="628"/>
      <c r="DD9" s="634">
        <v>845385</v>
      </c>
      <c r="DE9" s="626"/>
      <c r="DF9" s="626"/>
      <c r="DG9" s="626"/>
      <c r="DH9" s="626"/>
      <c r="DI9" s="626"/>
      <c r="DJ9" s="626"/>
      <c r="DK9" s="626"/>
      <c r="DL9" s="626"/>
      <c r="DM9" s="626"/>
      <c r="DN9" s="626"/>
      <c r="DO9" s="626"/>
      <c r="DP9" s="627"/>
      <c r="DQ9" s="634">
        <v>2327825</v>
      </c>
      <c r="DR9" s="626"/>
      <c r="DS9" s="626"/>
      <c r="DT9" s="626"/>
      <c r="DU9" s="626"/>
      <c r="DV9" s="626"/>
      <c r="DW9" s="626"/>
      <c r="DX9" s="626"/>
      <c r="DY9" s="626"/>
      <c r="DZ9" s="626"/>
      <c r="EA9" s="626"/>
      <c r="EB9" s="626"/>
      <c r="EC9" s="635"/>
    </row>
    <row r="10" spans="2:143" ht="11.25" customHeight="1" x14ac:dyDescent="0.15">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369292</v>
      </c>
      <c r="BH10" s="626"/>
      <c r="BI10" s="626"/>
      <c r="BJ10" s="626"/>
      <c r="BK10" s="626"/>
      <c r="BL10" s="626"/>
      <c r="BM10" s="626"/>
      <c r="BN10" s="627"/>
      <c r="BO10" s="628">
        <v>1.9</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331651</v>
      </c>
      <c r="CS10" s="626"/>
      <c r="CT10" s="626"/>
      <c r="CU10" s="626"/>
      <c r="CV10" s="626"/>
      <c r="CW10" s="626"/>
      <c r="CX10" s="626"/>
      <c r="CY10" s="627"/>
      <c r="CZ10" s="628">
        <v>0.6</v>
      </c>
      <c r="DA10" s="628"/>
      <c r="DB10" s="628"/>
      <c r="DC10" s="628"/>
      <c r="DD10" s="634" t="s">
        <v>122</v>
      </c>
      <c r="DE10" s="626"/>
      <c r="DF10" s="626"/>
      <c r="DG10" s="626"/>
      <c r="DH10" s="626"/>
      <c r="DI10" s="626"/>
      <c r="DJ10" s="626"/>
      <c r="DK10" s="626"/>
      <c r="DL10" s="626"/>
      <c r="DM10" s="626"/>
      <c r="DN10" s="626"/>
      <c r="DO10" s="626"/>
      <c r="DP10" s="627"/>
      <c r="DQ10" s="634">
        <v>33581</v>
      </c>
      <c r="DR10" s="626"/>
      <c r="DS10" s="626"/>
      <c r="DT10" s="626"/>
      <c r="DU10" s="626"/>
      <c r="DV10" s="626"/>
      <c r="DW10" s="626"/>
      <c r="DX10" s="626"/>
      <c r="DY10" s="626"/>
      <c r="DZ10" s="626"/>
      <c r="EA10" s="626"/>
      <c r="EB10" s="626"/>
      <c r="EC10" s="635"/>
    </row>
    <row r="11" spans="2:143" ht="11.25" customHeight="1" x14ac:dyDescent="0.15">
      <c r="B11" s="622" t="s">
        <v>235</v>
      </c>
      <c r="C11" s="623"/>
      <c r="D11" s="623"/>
      <c r="E11" s="623"/>
      <c r="F11" s="623"/>
      <c r="G11" s="623"/>
      <c r="H11" s="623"/>
      <c r="I11" s="623"/>
      <c r="J11" s="623"/>
      <c r="K11" s="623"/>
      <c r="L11" s="623"/>
      <c r="M11" s="623"/>
      <c r="N11" s="623"/>
      <c r="O11" s="623"/>
      <c r="P11" s="623"/>
      <c r="Q11" s="624"/>
      <c r="R11" s="625">
        <v>3182481</v>
      </c>
      <c r="S11" s="626"/>
      <c r="T11" s="626"/>
      <c r="U11" s="626"/>
      <c r="V11" s="626"/>
      <c r="W11" s="626"/>
      <c r="X11" s="626"/>
      <c r="Y11" s="627"/>
      <c r="Z11" s="630">
        <v>5.7</v>
      </c>
      <c r="AA11" s="631"/>
      <c r="AB11" s="631"/>
      <c r="AC11" s="637"/>
      <c r="AD11" s="634">
        <v>3182481</v>
      </c>
      <c r="AE11" s="626"/>
      <c r="AF11" s="626"/>
      <c r="AG11" s="626"/>
      <c r="AH11" s="626"/>
      <c r="AI11" s="626"/>
      <c r="AJ11" s="626"/>
      <c r="AK11" s="627"/>
      <c r="AL11" s="630">
        <v>10.9</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1376249</v>
      </c>
      <c r="BH11" s="626"/>
      <c r="BI11" s="626"/>
      <c r="BJ11" s="626"/>
      <c r="BK11" s="626"/>
      <c r="BL11" s="626"/>
      <c r="BM11" s="626"/>
      <c r="BN11" s="627"/>
      <c r="BO11" s="628">
        <v>6.9</v>
      </c>
      <c r="BP11" s="628"/>
      <c r="BQ11" s="628"/>
      <c r="BR11" s="628"/>
      <c r="BS11" s="629">
        <v>393583</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921806</v>
      </c>
      <c r="CS11" s="626"/>
      <c r="CT11" s="626"/>
      <c r="CU11" s="626"/>
      <c r="CV11" s="626"/>
      <c r="CW11" s="626"/>
      <c r="CX11" s="626"/>
      <c r="CY11" s="627"/>
      <c r="CZ11" s="628">
        <v>1.7</v>
      </c>
      <c r="DA11" s="628"/>
      <c r="DB11" s="628"/>
      <c r="DC11" s="628"/>
      <c r="DD11" s="634">
        <v>500235</v>
      </c>
      <c r="DE11" s="626"/>
      <c r="DF11" s="626"/>
      <c r="DG11" s="626"/>
      <c r="DH11" s="626"/>
      <c r="DI11" s="626"/>
      <c r="DJ11" s="626"/>
      <c r="DK11" s="626"/>
      <c r="DL11" s="626"/>
      <c r="DM11" s="626"/>
      <c r="DN11" s="626"/>
      <c r="DO11" s="626"/>
      <c r="DP11" s="627"/>
      <c r="DQ11" s="634">
        <v>495113</v>
      </c>
      <c r="DR11" s="626"/>
      <c r="DS11" s="626"/>
      <c r="DT11" s="626"/>
      <c r="DU11" s="626"/>
      <c r="DV11" s="626"/>
      <c r="DW11" s="626"/>
      <c r="DX11" s="626"/>
      <c r="DY11" s="626"/>
      <c r="DZ11" s="626"/>
      <c r="EA11" s="626"/>
      <c r="EB11" s="626"/>
      <c r="EC11" s="635"/>
    </row>
    <row r="12" spans="2:143" ht="11.25" customHeight="1" x14ac:dyDescent="0.15">
      <c r="B12" s="622" t="s">
        <v>238</v>
      </c>
      <c r="C12" s="623"/>
      <c r="D12" s="623"/>
      <c r="E12" s="623"/>
      <c r="F12" s="623"/>
      <c r="G12" s="623"/>
      <c r="H12" s="623"/>
      <c r="I12" s="623"/>
      <c r="J12" s="623"/>
      <c r="K12" s="623"/>
      <c r="L12" s="623"/>
      <c r="M12" s="623"/>
      <c r="N12" s="623"/>
      <c r="O12" s="623"/>
      <c r="P12" s="623"/>
      <c r="Q12" s="624"/>
      <c r="R12" s="625">
        <v>31349</v>
      </c>
      <c r="S12" s="626"/>
      <c r="T12" s="626"/>
      <c r="U12" s="626"/>
      <c r="V12" s="626"/>
      <c r="W12" s="626"/>
      <c r="X12" s="626"/>
      <c r="Y12" s="627"/>
      <c r="Z12" s="628">
        <v>0.1</v>
      </c>
      <c r="AA12" s="628"/>
      <c r="AB12" s="628"/>
      <c r="AC12" s="628"/>
      <c r="AD12" s="629">
        <v>31349</v>
      </c>
      <c r="AE12" s="629"/>
      <c r="AF12" s="629"/>
      <c r="AG12" s="629"/>
      <c r="AH12" s="629"/>
      <c r="AI12" s="629"/>
      <c r="AJ12" s="629"/>
      <c r="AK12" s="629"/>
      <c r="AL12" s="630">
        <v>0.1</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10025584</v>
      </c>
      <c r="BH12" s="626"/>
      <c r="BI12" s="626"/>
      <c r="BJ12" s="626"/>
      <c r="BK12" s="626"/>
      <c r="BL12" s="626"/>
      <c r="BM12" s="626"/>
      <c r="BN12" s="627"/>
      <c r="BO12" s="628">
        <v>50.3</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1816226</v>
      </c>
      <c r="CS12" s="626"/>
      <c r="CT12" s="626"/>
      <c r="CU12" s="626"/>
      <c r="CV12" s="626"/>
      <c r="CW12" s="626"/>
      <c r="CX12" s="626"/>
      <c r="CY12" s="627"/>
      <c r="CZ12" s="628">
        <v>3.3</v>
      </c>
      <c r="DA12" s="628"/>
      <c r="DB12" s="628"/>
      <c r="DC12" s="628"/>
      <c r="DD12" s="634">
        <v>39397</v>
      </c>
      <c r="DE12" s="626"/>
      <c r="DF12" s="626"/>
      <c r="DG12" s="626"/>
      <c r="DH12" s="626"/>
      <c r="DI12" s="626"/>
      <c r="DJ12" s="626"/>
      <c r="DK12" s="626"/>
      <c r="DL12" s="626"/>
      <c r="DM12" s="626"/>
      <c r="DN12" s="626"/>
      <c r="DO12" s="626"/>
      <c r="DP12" s="627"/>
      <c r="DQ12" s="634">
        <v>1168497</v>
      </c>
      <c r="DR12" s="626"/>
      <c r="DS12" s="626"/>
      <c r="DT12" s="626"/>
      <c r="DU12" s="626"/>
      <c r="DV12" s="626"/>
      <c r="DW12" s="626"/>
      <c r="DX12" s="626"/>
      <c r="DY12" s="626"/>
      <c r="DZ12" s="626"/>
      <c r="EA12" s="626"/>
      <c r="EB12" s="626"/>
      <c r="EC12" s="635"/>
    </row>
    <row r="13" spans="2:143" ht="11.25" customHeight="1" x14ac:dyDescent="0.15">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10014722</v>
      </c>
      <c r="BH13" s="626"/>
      <c r="BI13" s="626"/>
      <c r="BJ13" s="626"/>
      <c r="BK13" s="626"/>
      <c r="BL13" s="626"/>
      <c r="BM13" s="626"/>
      <c r="BN13" s="627"/>
      <c r="BO13" s="628">
        <v>50.2</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5767580</v>
      </c>
      <c r="CS13" s="626"/>
      <c r="CT13" s="626"/>
      <c r="CU13" s="626"/>
      <c r="CV13" s="626"/>
      <c r="CW13" s="626"/>
      <c r="CX13" s="626"/>
      <c r="CY13" s="627"/>
      <c r="CZ13" s="628">
        <v>10.6</v>
      </c>
      <c r="DA13" s="628"/>
      <c r="DB13" s="628"/>
      <c r="DC13" s="628"/>
      <c r="DD13" s="634">
        <v>2933758</v>
      </c>
      <c r="DE13" s="626"/>
      <c r="DF13" s="626"/>
      <c r="DG13" s="626"/>
      <c r="DH13" s="626"/>
      <c r="DI13" s="626"/>
      <c r="DJ13" s="626"/>
      <c r="DK13" s="626"/>
      <c r="DL13" s="626"/>
      <c r="DM13" s="626"/>
      <c r="DN13" s="626"/>
      <c r="DO13" s="626"/>
      <c r="DP13" s="627"/>
      <c r="DQ13" s="634">
        <v>3485675</v>
      </c>
      <c r="DR13" s="626"/>
      <c r="DS13" s="626"/>
      <c r="DT13" s="626"/>
      <c r="DU13" s="626"/>
      <c r="DV13" s="626"/>
      <c r="DW13" s="626"/>
      <c r="DX13" s="626"/>
      <c r="DY13" s="626"/>
      <c r="DZ13" s="626"/>
      <c r="EA13" s="626"/>
      <c r="EB13" s="626"/>
      <c r="EC13" s="635"/>
    </row>
    <row r="14" spans="2:143" ht="11.25" customHeight="1" x14ac:dyDescent="0.15">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464683</v>
      </c>
      <c r="BH14" s="626"/>
      <c r="BI14" s="626"/>
      <c r="BJ14" s="626"/>
      <c r="BK14" s="626"/>
      <c r="BL14" s="626"/>
      <c r="BM14" s="626"/>
      <c r="BN14" s="627"/>
      <c r="BO14" s="628">
        <v>2.2999999999999998</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1933085</v>
      </c>
      <c r="CS14" s="626"/>
      <c r="CT14" s="626"/>
      <c r="CU14" s="626"/>
      <c r="CV14" s="626"/>
      <c r="CW14" s="626"/>
      <c r="CX14" s="626"/>
      <c r="CY14" s="627"/>
      <c r="CZ14" s="628">
        <v>3.5</v>
      </c>
      <c r="DA14" s="628"/>
      <c r="DB14" s="628"/>
      <c r="DC14" s="628"/>
      <c r="DD14" s="634">
        <v>409944</v>
      </c>
      <c r="DE14" s="626"/>
      <c r="DF14" s="626"/>
      <c r="DG14" s="626"/>
      <c r="DH14" s="626"/>
      <c r="DI14" s="626"/>
      <c r="DJ14" s="626"/>
      <c r="DK14" s="626"/>
      <c r="DL14" s="626"/>
      <c r="DM14" s="626"/>
      <c r="DN14" s="626"/>
      <c r="DO14" s="626"/>
      <c r="DP14" s="627"/>
      <c r="DQ14" s="634">
        <v>1472576</v>
      </c>
      <c r="DR14" s="626"/>
      <c r="DS14" s="626"/>
      <c r="DT14" s="626"/>
      <c r="DU14" s="626"/>
      <c r="DV14" s="626"/>
      <c r="DW14" s="626"/>
      <c r="DX14" s="626"/>
      <c r="DY14" s="626"/>
      <c r="DZ14" s="626"/>
      <c r="EA14" s="626"/>
      <c r="EB14" s="626"/>
      <c r="EC14" s="635"/>
    </row>
    <row r="15" spans="2:143" ht="11.25" customHeight="1" x14ac:dyDescent="0.15">
      <c r="B15" s="622" t="s">
        <v>247</v>
      </c>
      <c r="C15" s="623"/>
      <c r="D15" s="623"/>
      <c r="E15" s="623"/>
      <c r="F15" s="623"/>
      <c r="G15" s="623"/>
      <c r="H15" s="623"/>
      <c r="I15" s="623"/>
      <c r="J15" s="623"/>
      <c r="K15" s="623"/>
      <c r="L15" s="623"/>
      <c r="M15" s="623"/>
      <c r="N15" s="623"/>
      <c r="O15" s="623"/>
      <c r="P15" s="623"/>
      <c r="Q15" s="624"/>
      <c r="R15" s="625">
        <v>33184</v>
      </c>
      <c r="S15" s="626"/>
      <c r="T15" s="626"/>
      <c r="U15" s="626"/>
      <c r="V15" s="626"/>
      <c r="W15" s="626"/>
      <c r="X15" s="626"/>
      <c r="Y15" s="627"/>
      <c r="Z15" s="628">
        <v>0.1</v>
      </c>
      <c r="AA15" s="628"/>
      <c r="AB15" s="628"/>
      <c r="AC15" s="628"/>
      <c r="AD15" s="629">
        <v>33184</v>
      </c>
      <c r="AE15" s="629"/>
      <c r="AF15" s="629"/>
      <c r="AG15" s="629"/>
      <c r="AH15" s="629"/>
      <c r="AI15" s="629"/>
      <c r="AJ15" s="629"/>
      <c r="AK15" s="629"/>
      <c r="AL15" s="630">
        <v>0.1</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843168</v>
      </c>
      <c r="BH15" s="626"/>
      <c r="BI15" s="626"/>
      <c r="BJ15" s="626"/>
      <c r="BK15" s="626"/>
      <c r="BL15" s="626"/>
      <c r="BM15" s="626"/>
      <c r="BN15" s="627"/>
      <c r="BO15" s="628">
        <v>4.2</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6409004</v>
      </c>
      <c r="CS15" s="626"/>
      <c r="CT15" s="626"/>
      <c r="CU15" s="626"/>
      <c r="CV15" s="626"/>
      <c r="CW15" s="626"/>
      <c r="CX15" s="626"/>
      <c r="CY15" s="627"/>
      <c r="CZ15" s="628">
        <v>11.8</v>
      </c>
      <c r="DA15" s="628"/>
      <c r="DB15" s="628"/>
      <c r="DC15" s="628"/>
      <c r="DD15" s="634">
        <v>2186865</v>
      </c>
      <c r="DE15" s="626"/>
      <c r="DF15" s="626"/>
      <c r="DG15" s="626"/>
      <c r="DH15" s="626"/>
      <c r="DI15" s="626"/>
      <c r="DJ15" s="626"/>
      <c r="DK15" s="626"/>
      <c r="DL15" s="626"/>
      <c r="DM15" s="626"/>
      <c r="DN15" s="626"/>
      <c r="DO15" s="626"/>
      <c r="DP15" s="627"/>
      <c r="DQ15" s="634">
        <v>3985894</v>
      </c>
      <c r="DR15" s="626"/>
      <c r="DS15" s="626"/>
      <c r="DT15" s="626"/>
      <c r="DU15" s="626"/>
      <c r="DV15" s="626"/>
      <c r="DW15" s="626"/>
      <c r="DX15" s="626"/>
      <c r="DY15" s="626"/>
      <c r="DZ15" s="626"/>
      <c r="EA15" s="626"/>
      <c r="EB15" s="626"/>
      <c r="EC15" s="635"/>
    </row>
    <row r="16" spans="2:143" ht="11.25" customHeight="1" x14ac:dyDescent="0.15">
      <c r="B16" s="622" t="s">
        <v>250</v>
      </c>
      <c r="C16" s="623"/>
      <c r="D16" s="623"/>
      <c r="E16" s="623"/>
      <c r="F16" s="623"/>
      <c r="G16" s="623"/>
      <c r="H16" s="623"/>
      <c r="I16" s="623"/>
      <c r="J16" s="623"/>
      <c r="K16" s="623"/>
      <c r="L16" s="623"/>
      <c r="M16" s="623"/>
      <c r="N16" s="623"/>
      <c r="O16" s="623"/>
      <c r="P16" s="623"/>
      <c r="Q16" s="624"/>
      <c r="R16" s="625">
        <v>343773</v>
      </c>
      <c r="S16" s="626"/>
      <c r="T16" s="626"/>
      <c r="U16" s="626"/>
      <c r="V16" s="626"/>
      <c r="W16" s="626"/>
      <c r="X16" s="626"/>
      <c r="Y16" s="627"/>
      <c r="Z16" s="628">
        <v>0.6</v>
      </c>
      <c r="AA16" s="628"/>
      <c r="AB16" s="628"/>
      <c r="AC16" s="628"/>
      <c r="AD16" s="629">
        <v>343773</v>
      </c>
      <c r="AE16" s="629"/>
      <c r="AF16" s="629"/>
      <c r="AG16" s="629"/>
      <c r="AH16" s="629"/>
      <c r="AI16" s="629"/>
      <c r="AJ16" s="629"/>
      <c r="AK16" s="629"/>
      <c r="AL16" s="630">
        <v>1.2</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37706</v>
      </c>
      <c r="CS16" s="626"/>
      <c r="CT16" s="626"/>
      <c r="CU16" s="626"/>
      <c r="CV16" s="626"/>
      <c r="CW16" s="626"/>
      <c r="CX16" s="626"/>
      <c r="CY16" s="627"/>
      <c r="CZ16" s="628">
        <v>0.1</v>
      </c>
      <c r="DA16" s="628"/>
      <c r="DB16" s="628"/>
      <c r="DC16" s="628"/>
      <c r="DD16" s="634" t="s">
        <v>122</v>
      </c>
      <c r="DE16" s="626"/>
      <c r="DF16" s="626"/>
      <c r="DG16" s="626"/>
      <c r="DH16" s="626"/>
      <c r="DI16" s="626"/>
      <c r="DJ16" s="626"/>
      <c r="DK16" s="626"/>
      <c r="DL16" s="626"/>
      <c r="DM16" s="626"/>
      <c r="DN16" s="626"/>
      <c r="DO16" s="626"/>
      <c r="DP16" s="627"/>
      <c r="DQ16" s="634">
        <v>612</v>
      </c>
      <c r="DR16" s="626"/>
      <c r="DS16" s="626"/>
      <c r="DT16" s="626"/>
      <c r="DU16" s="626"/>
      <c r="DV16" s="626"/>
      <c r="DW16" s="626"/>
      <c r="DX16" s="626"/>
      <c r="DY16" s="626"/>
      <c r="DZ16" s="626"/>
      <c r="EA16" s="626"/>
      <c r="EB16" s="626"/>
      <c r="EC16" s="635"/>
    </row>
    <row r="17" spans="2:133" ht="11.25" customHeight="1" x14ac:dyDescent="0.15">
      <c r="B17" s="622" t="s">
        <v>253</v>
      </c>
      <c r="C17" s="623"/>
      <c r="D17" s="623"/>
      <c r="E17" s="623"/>
      <c r="F17" s="623"/>
      <c r="G17" s="623"/>
      <c r="H17" s="623"/>
      <c r="I17" s="623"/>
      <c r="J17" s="623"/>
      <c r="K17" s="623"/>
      <c r="L17" s="623"/>
      <c r="M17" s="623"/>
      <c r="N17" s="623"/>
      <c r="O17" s="623"/>
      <c r="P17" s="623"/>
      <c r="Q17" s="624"/>
      <c r="R17" s="625">
        <v>708684</v>
      </c>
      <c r="S17" s="626"/>
      <c r="T17" s="626"/>
      <c r="U17" s="626"/>
      <c r="V17" s="626"/>
      <c r="W17" s="626"/>
      <c r="X17" s="626"/>
      <c r="Y17" s="627"/>
      <c r="Z17" s="628">
        <v>1.3</v>
      </c>
      <c r="AA17" s="628"/>
      <c r="AB17" s="628"/>
      <c r="AC17" s="628"/>
      <c r="AD17" s="629">
        <v>708684</v>
      </c>
      <c r="AE17" s="629"/>
      <c r="AF17" s="629"/>
      <c r="AG17" s="629"/>
      <c r="AH17" s="629"/>
      <c r="AI17" s="629"/>
      <c r="AJ17" s="629"/>
      <c r="AK17" s="629"/>
      <c r="AL17" s="630">
        <v>2.4</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4869454</v>
      </c>
      <c r="CS17" s="626"/>
      <c r="CT17" s="626"/>
      <c r="CU17" s="626"/>
      <c r="CV17" s="626"/>
      <c r="CW17" s="626"/>
      <c r="CX17" s="626"/>
      <c r="CY17" s="627"/>
      <c r="CZ17" s="628">
        <v>8.9</v>
      </c>
      <c r="DA17" s="628"/>
      <c r="DB17" s="628"/>
      <c r="DC17" s="628"/>
      <c r="DD17" s="634" t="s">
        <v>122</v>
      </c>
      <c r="DE17" s="626"/>
      <c r="DF17" s="626"/>
      <c r="DG17" s="626"/>
      <c r="DH17" s="626"/>
      <c r="DI17" s="626"/>
      <c r="DJ17" s="626"/>
      <c r="DK17" s="626"/>
      <c r="DL17" s="626"/>
      <c r="DM17" s="626"/>
      <c r="DN17" s="626"/>
      <c r="DO17" s="626"/>
      <c r="DP17" s="627"/>
      <c r="DQ17" s="634">
        <v>4690063</v>
      </c>
      <c r="DR17" s="626"/>
      <c r="DS17" s="626"/>
      <c r="DT17" s="626"/>
      <c r="DU17" s="626"/>
      <c r="DV17" s="626"/>
      <c r="DW17" s="626"/>
      <c r="DX17" s="626"/>
      <c r="DY17" s="626"/>
      <c r="DZ17" s="626"/>
      <c r="EA17" s="626"/>
      <c r="EB17" s="626"/>
      <c r="EC17" s="635"/>
    </row>
    <row r="18" spans="2:133" ht="11.25" customHeight="1" x14ac:dyDescent="0.15">
      <c r="B18" s="622" t="s">
        <v>256</v>
      </c>
      <c r="C18" s="623"/>
      <c r="D18" s="623"/>
      <c r="E18" s="623"/>
      <c r="F18" s="623"/>
      <c r="G18" s="623"/>
      <c r="H18" s="623"/>
      <c r="I18" s="623"/>
      <c r="J18" s="623"/>
      <c r="K18" s="623"/>
      <c r="L18" s="623"/>
      <c r="M18" s="623"/>
      <c r="N18" s="623"/>
      <c r="O18" s="623"/>
      <c r="P18" s="623"/>
      <c r="Q18" s="624"/>
      <c r="R18" s="625">
        <v>114147</v>
      </c>
      <c r="S18" s="626"/>
      <c r="T18" s="626"/>
      <c r="U18" s="626"/>
      <c r="V18" s="626"/>
      <c r="W18" s="626"/>
      <c r="X18" s="626"/>
      <c r="Y18" s="627"/>
      <c r="Z18" s="628">
        <v>0.2</v>
      </c>
      <c r="AA18" s="628"/>
      <c r="AB18" s="628"/>
      <c r="AC18" s="628"/>
      <c r="AD18" s="629">
        <v>114147</v>
      </c>
      <c r="AE18" s="629"/>
      <c r="AF18" s="629"/>
      <c r="AG18" s="629"/>
      <c r="AH18" s="629"/>
      <c r="AI18" s="629"/>
      <c r="AJ18" s="629"/>
      <c r="AK18" s="629"/>
      <c r="AL18" s="630">
        <v>0.4</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v>56361</v>
      </c>
      <c r="CS18" s="626"/>
      <c r="CT18" s="626"/>
      <c r="CU18" s="626"/>
      <c r="CV18" s="626"/>
      <c r="CW18" s="626"/>
      <c r="CX18" s="626"/>
      <c r="CY18" s="627"/>
      <c r="CZ18" s="628">
        <v>0.1</v>
      </c>
      <c r="DA18" s="628"/>
      <c r="DB18" s="628"/>
      <c r="DC18" s="628"/>
      <c r="DD18" s="634" t="s">
        <v>122</v>
      </c>
      <c r="DE18" s="626"/>
      <c r="DF18" s="626"/>
      <c r="DG18" s="626"/>
      <c r="DH18" s="626"/>
      <c r="DI18" s="626"/>
      <c r="DJ18" s="626"/>
      <c r="DK18" s="626"/>
      <c r="DL18" s="626"/>
      <c r="DM18" s="626"/>
      <c r="DN18" s="626"/>
      <c r="DO18" s="626"/>
      <c r="DP18" s="627"/>
      <c r="DQ18" s="634">
        <v>56361</v>
      </c>
      <c r="DR18" s="626"/>
      <c r="DS18" s="626"/>
      <c r="DT18" s="626"/>
      <c r="DU18" s="626"/>
      <c r="DV18" s="626"/>
      <c r="DW18" s="626"/>
      <c r="DX18" s="626"/>
      <c r="DY18" s="626"/>
      <c r="DZ18" s="626"/>
      <c r="EA18" s="626"/>
      <c r="EB18" s="626"/>
      <c r="EC18" s="635"/>
    </row>
    <row r="19" spans="2:133" ht="11.25" customHeight="1" x14ac:dyDescent="0.15">
      <c r="B19" s="622" t="s">
        <v>259</v>
      </c>
      <c r="C19" s="623"/>
      <c r="D19" s="623"/>
      <c r="E19" s="623"/>
      <c r="F19" s="623"/>
      <c r="G19" s="623"/>
      <c r="H19" s="623"/>
      <c r="I19" s="623"/>
      <c r="J19" s="623"/>
      <c r="K19" s="623"/>
      <c r="L19" s="623"/>
      <c r="M19" s="623"/>
      <c r="N19" s="623"/>
      <c r="O19" s="623"/>
      <c r="P19" s="623"/>
      <c r="Q19" s="624"/>
      <c r="R19" s="625">
        <v>488953</v>
      </c>
      <c r="S19" s="626"/>
      <c r="T19" s="626"/>
      <c r="U19" s="626"/>
      <c r="V19" s="626"/>
      <c r="W19" s="626"/>
      <c r="X19" s="626"/>
      <c r="Y19" s="627"/>
      <c r="Z19" s="628">
        <v>0.9</v>
      </c>
      <c r="AA19" s="628"/>
      <c r="AB19" s="628"/>
      <c r="AC19" s="628"/>
      <c r="AD19" s="629">
        <v>488953</v>
      </c>
      <c r="AE19" s="629"/>
      <c r="AF19" s="629"/>
      <c r="AG19" s="629"/>
      <c r="AH19" s="629"/>
      <c r="AI19" s="629"/>
      <c r="AJ19" s="629"/>
      <c r="AK19" s="629"/>
      <c r="AL19" s="630">
        <v>1.7</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1227989</v>
      </c>
      <c r="BH19" s="626"/>
      <c r="BI19" s="626"/>
      <c r="BJ19" s="626"/>
      <c r="BK19" s="626"/>
      <c r="BL19" s="626"/>
      <c r="BM19" s="626"/>
      <c r="BN19" s="627"/>
      <c r="BO19" s="628">
        <v>6.2</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15">
      <c r="B20" s="638" t="s">
        <v>262</v>
      </c>
      <c r="C20" s="639"/>
      <c r="D20" s="639"/>
      <c r="E20" s="639"/>
      <c r="F20" s="639"/>
      <c r="G20" s="639"/>
      <c r="H20" s="639"/>
      <c r="I20" s="639"/>
      <c r="J20" s="639"/>
      <c r="K20" s="639"/>
      <c r="L20" s="639"/>
      <c r="M20" s="639"/>
      <c r="N20" s="639"/>
      <c r="O20" s="639"/>
      <c r="P20" s="639"/>
      <c r="Q20" s="640"/>
      <c r="R20" s="625">
        <v>105584</v>
      </c>
      <c r="S20" s="626"/>
      <c r="T20" s="626"/>
      <c r="U20" s="626"/>
      <c r="V20" s="626"/>
      <c r="W20" s="626"/>
      <c r="X20" s="626"/>
      <c r="Y20" s="627"/>
      <c r="Z20" s="628">
        <v>0.2</v>
      </c>
      <c r="AA20" s="628"/>
      <c r="AB20" s="628"/>
      <c r="AC20" s="628"/>
      <c r="AD20" s="629">
        <v>105584</v>
      </c>
      <c r="AE20" s="629"/>
      <c r="AF20" s="629"/>
      <c r="AG20" s="629"/>
      <c r="AH20" s="629"/>
      <c r="AI20" s="629"/>
      <c r="AJ20" s="629"/>
      <c r="AK20" s="629"/>
      <c r="AL20" s="630">
        <v>0.4</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1227989</v>
      </c>
      <c r="BH20" s="626"/>
      <c r="BI20" s="626"/>
      <c r="BJ20" s="626"/>
      <c r="BK20" s="626"/>
      <c r="BL20" s="626"/>
      <c r="BM20" s="626"/>
      <c r="BN20" s="627"/>
      <c r="BO20" s="628">
        <v>6.2</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54495961</v>
      </c>
      <c r="CS20" s="626"/>
      <c r="CT20" s="626"/>
      <c r="CU20" s="626"/>
      <c r="CV20" s="626"/>
      <c r="CW20" s="626"/>
      <c r="CX20" s="626"/>
      <c r="CY20" s="627"/>
      <c r="CZ20" s="628">
        <v>100</v>
      </c>
      <c r="DA20" s="628"/>
      <c r="DB20" s="628"/>
      <c r="DC20" s="628"/>
      <c r="DD20" s="634">
        <v>7582102</v>
      </c>
      <c r="DE20" s="626"/>
      <c r="DF20" s="626"/>
      <c r="DG20" s="626"/>
      <c r="DH20" s="626"/>
      <c r="DI20" s="626"/>
      <c r="DJ20" s="626"/>
      <c r="DK20" s="626"/>
      <c r="DL20" s="626"/>
      <c r="DM20" s="626"/>
      <c r="DN20" s="626"/>
      <c r="DO20" s="626"/>
      <c r="DP20" s="627"/>
      <c r="DQ20" s="634">
        <v>34710012</v>
      </c>
      <c r="DR20" s="626"/>
      <c r="DS20" s="626"/>
      <c r="DT20" s="626"/>
      <c r="DU20" s="626"/>
      <c r="DV20" s="626"/>
      <c r="DW20" s="626"/>
      <c r="DX20" s="626"/>
      <c r="DY20" s="626"/>
      <c r="DZ20" s="626"/>
      <c r="EA20" s="626"/>
      <c r="EB20" s="626"/>
      <c r="EC20" s="635"/>
    </row>
    <row r="21" spans="2:133" ht="11.25" customHeight="1" x14ac:dyDescent="0.15">
      <c r="B21" s="622" t="s">
        <v>265</v>
      </c>
      <c r="C21" s="623"/>
      <c r="D21" s="623"/>
      <c r="E21" s="623"/>
      <c r="F21" s="623"/>
      <c r="G21" s="623"/>
      <c r="H21" s="623"/>
      <c r="I21" s="623"/>
      <c r="J21" s="623"/>
      <c r="K21" s="623"/>
      <c r="L21" s="623"/>
      <c r="M21" s="623"/>
      <c r="N21" s="623"/>
      <c r="O21" s="623"/>
      <c r="P21" s="623"/>
      <c r="Q21" s="624"/>
      <c r="R21" s="625">
        <v>6242236</v>
      </c>
      <c r="S21" s="626"/>
      <c r="T21" s="626"/>
      <c r="U21" s="626"/>
      <c r="V21" s="626"/>
      <c r="W21" s="626"/>
      <c r="X21" s="626"/>
      <c r="Y21" s="627"/>
      <c r="Z21" s="628">
        <v>11.2</v>
      </c>
      <c r="AA21" s="628"/>
      <c r="AB21" s="628"/>
      <c r="AC21" s="628"/>
      <c r="AD21" s="629">
        <v>5500885</v>
      </c>
      <c r="AE21" s="629"/>
      <c r="AF21" s="629"/>
      <c r="AG21" s="629"/>
      <c r="AH21" s="629"/>
      <c r="AI21" s="629"/>
      <c r="AJ21" s="629"/>
      <c r="AK21" s="629"/>
      <c r="AL21" s="630">
        <v>18.8</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v>491</v>
      </c>
      <c r="BH21" s="626"/>
      <c r="BI21" s="626"/>
      <c r="BJ21" s="626"/>
      <c r="BK21" s="626"/>
      <c r="BL21" s="626"/>
      <c r="BM21" s="626"/>
      <c r="BN21" s="627"/>
      <c r="BO21" s="628">
        <v>0</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267</v>
      </c>
      <c r="C22" s="623"/>
      <c r="D22" s="623"/>
      <c r="E22" s="623"/>
      <c r="F22" s="623"/>
      <c r="G22" s="623"/>
      <c r="H22" s="623"/>
      <c r="I22" s="623"/>
      <c r="J22" s="623"/>
      <c r="K22" s="623"/>
      <c r="L22" s="623"/>
      <c r="M22" s="623"/>
      <c r="N22" s="623"/>
      <c r="O22" s="623"/>
      <c r="P22" s="623"/>
      <c r="Q22" s="624"/>
      <c r="R22" s="625">
        <v>5500885</v>
      </c>
      <c r="S22" s="626"/>
      <c r="T22" s="626"/>
      <c r="U22" s="626"/>
      <c r="V22" s="626"/>
      <c r="W22" s="626"/>
      <c r="X22" s="626"/>
      <c r="Y22" s="627"/>
      <c r="Z22" s="628">
        <v>9.9</v>
      </c>
      <c r="AA22" s="628"/>
      <c r="AB22" s="628"/>
      <c r="AC22" s="628"/>
      <c r="AD22" s="629">
        <v>5500885</v>
      </c>
      <c r="AE22" s="629"/>
      <c r="AF22" s="629"/>
      <c r="AG22" s="629"/>
      <c r="AH22" s="629"/>
      <c r="AI22" s="629"/>
      <c r="AJ22" s="629"/>
      <c r="AK22" s="629"/>
      <c r="AL22" s="630">
        <v>18.8</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270</v>
      </c>
      <c r="C23" s="623"/>
      <c r="D23" s="623"/>
      <c r="E23" s="623"/>
      <c r="F23" s="623"/>
      <c r="G23" s="623"/>
      <c r="H23" s="623"/>
      <c r="I23" s="623"/>
      <c r="J23" s="623"/>
      <c r="K23" s="623"/>
      <c r="L23" s="623"/>
      <c r="M23" s="623"/>
      <c r="N23" s="623"/>
      <c r="O23" s="623"/>
      <c r="P23" s="623"/>
      <c r="Q23" s="624"/>
      <c r="R23" s="625">
        <v>741351</v>
      </c>
      <c r="S23" s="626"/>
      <c r="T23" s="626"/>
      <c r="U23" s="626"/>
      <c r="V23" s="626"/>
      <c r="W23" s="626"/>
      <c r="X23" s="626"/>
      <c r="Y23" s="627"/>
      <c r="Z23" s="628">
        <v>1.3</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v>1227498</v>
      </c>
      <c r="BH23" s="626"/>
      <c r="BI23" s="626"/>
      <c r="BJ23" s="626"/>
      <c r="BK23" s="626"/>
      <c r="BL23" s="626"/>
      <c r="BM23" s="626"/>
      <c r="BN23" s="627"/>
      <c r="BO23" s="628">
        <v>6.2</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15">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28222357</v>
      </c>
      <c r="CS24" s="615"/>
      <c r="CT24" s="615"/>
      <c r="CU24" s="615"/>
      <c r="CV24" s="615"/>
      <c r="CW24" s="615"/>
      <c r="CX24" s="615"/>
      <c r="CY24" s="616"/>
      <c r="CZ24" s="619">
        <v>51.8</v>
      </c>
      <c r="DA24" s="620"/>
      <c r="DB24" s="620"/>
      <c r="DC24" s="636"/>
      <c r="DD24" s="655">
        <v>17882072</v>
      </c>
      <c r="DE24" s="615"/>
      <c r="DF24" s="615"/>
      <c r="DG24" s="615"/>
      <c r="DH24" s="615"/>
      <c r="DI24" s="615"/>
      <c r="DJ24" s="615"/>
      <c r="DK24" s="616"/>
      <c r="DL24" s="655">
        <v>15022155</v>
      </c>
      <c r="DM24" s="615"/>
      <c r="DN24" s="615"/>
      <c r="DO24" s="615"/>
      <c r="DP24" s="615"/>
      <c r="DQ24" s="615"/>
      <c r="DR24" s="615"/>
      <c r="DS24" s="615"/>
      <c r="DT24" s="615"/>
      <c r="DU24" s="615"/>
      <c r="DV24" s="616"/>
      <c r="DW24" s="619">
        <v>51.2</v>
      </c>
      <c r="DX24" s="620"/>
      <c r="DY24" s="620"/>
      <c r="DZ24" s="620"/>
      <c r="EA24" s="620"/>
      <c r="EB24" s="620"/>
      <c r="EC24" s="621"/>
    </row>
    <row r="25" spans="2:133" ht="11.25" customHeight="1" x14ac:dyDescent="0.15">
      <c r="B25" s="622" t="s">
        <v>280</v>
      </c>
      <c r="C25" s="623"/>
      <c r="D25" s="623"/>
      <c r="E25" s="623"/>
      <c r="F25" s="623"/>
      <c r="G25" s="623"/>
      <c r="H25" s="623"/>
      <c r="I25" s="623"/>
      <c r="J25" s="623"/>
      <c r="K25" s="623"/>
      <c r="L25" s="623"/>
      <c r="M25" s="623"/>
      <c r="N25" s="623"/>
      <c r="O25" s="623"/>
      <c r="P25" s="623"/>
      <c r="Q25" s="624"/>
      <c r="R25" s="625">
        <v>31183764</v>
      </c>
      <c r="S25" s="626"/>
      <c r="T25" s="626"/>
      <c r="U25" s="626"/>
      <c r="V25" s="626"/>
      <c r="W25" s="626"/>
      <c r="X25" s="626"/>
      <c r="Y25" s="627"/>
      <c r="Z25" s="628">
        <v>56.1</v>
      </c>
      <c r="AA25" s="628"/>
      <c r="AB25" s="628"/>
      <c r="AC25" s="628"/>
      <c r="AD25" s="629">
        <v>29214915</v>
      </c>
      <c r="AE25" s="629"/>
      <c r="AF25" s="629"/>
      <c r="AG25" s="629"/>
      <c r="AH25" s="629"/>
      <c r="AI25" s="629"/>
      <c r="AJ25" s="629"/>
      <c r="AK25" s="629"/>
      <c r="AL25" s="630">
        <v>99.9</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8421568</v>
      </c>
      <c r="CS25" s="658"/>
      <c r="CT25" s="658"/>
      <c r="CU25" s="658"/>
      <c r="CV25" s="658"/>
      <c r="CW25" s="658"/>
      <c r="CX25" s="658"/>
      <c r="CY25" s="659"/>
      <c r="CZ25" s="630">
        <v>15.5</v>
      </c>
      <c r="DA25" s="656"/>
      <c r="DB25" s="656"/>
      <c r="DC25" s="660"/>
      <c r="DD25" s="634">
        <v>7717549</v>
      </c>
      <c r="DE25" s="658"/>
      <c r="DF25" s="658"/>
      <c r="DG25" s="658"/>
      <c r="DH25" s="658"/>
      <c r="DI25" s="658"/>
      <c r="DJ25" s="658"/>
      <c r="DK25" s="659"/>
      <c r="DL25" s="634">
        <v>7146829</v>
      </c>
      <c r="DM25" s="658"/>
      <c r="DN25" s="658"/>
      <c r="DO25" s="658"/>
      <c r="DP25" s="658"/>
      <c r="DQ25" s="658"/>
      <c r="DR25" s="658"/>
      <c r="DS25" s="658"/>
      <c r="DT25" s="658"/>
      <c r="DU25" s="658"/>
      <c r="DV25" s="659"/>
      <c r="DW25" s="630">
        <v>24.4</v>
      </c>
      <c r="DX25" s="656"/>
      <c r="DY25" s="656"/>
      <c r="DZ25" s="656"/>
      <c r="EA25" s="656"/>
      <c r="EB25" s="656"/>
      <c r="EC25" s="657"/>
    </row>
    <row r="26" spans="2:133" ht="11.25" customHeight="1" x14ac:dyDescent="0.15">
      <c r="B26" s="622" t="s">
        <v>283</v>
      </c>
      <c r="C26" s="623"/>
      <c r="D26" s="623"/>
      <c r="E26" s="623"/>
      <c r="F26" s="623"/>
      <c r="G26" s="623"/>
      <c r="H26" s="623"/>
      <c r="I26" s="623"/>
      <c r="J26" s="623"/>
      <c r="K26" s="623"/>
      <c r="L26" s="623"/>
      <c r="M26" s="623"/>
      <c r="N26" s="623"/>
      <c r="O26" s="623"/>
      <c r="P26" s="623"/>
      <c r="Q26" s="624"/>
      <c r="R26" s="625">
        <v>9702</v>
      </c>
      <c r="S26" s="626"/>
      <c r="T26" s="626"/>
      <c r="U26" s="626"/>
      <c r="V26" s="626"/>
      <c r="W26" s="626"/>
      <c r="X26" s="626"/>
      <c r="Y26" s="627"/>
      <c r="Z26" s="628">
        <v>0</v>
      </c>
      <c r="AA26" s="628"/>
      <c r="AB26" s="628"/>
      <c r="AC26" s="628"/>
      <c r="AD26" s="629">
        <v>9702</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5126322</v>
      </c>
      <c r="CS26" s="626"/>
      <c r="CT26" s="626"/>
      <c r="CU26" s="626"/>
      <c r="CV26" s="626"/>
      <c r="CW26" s="626"/>
      <c r="CX26" s="626"/>
      <c r="CY26" s="627"/>
      <c r="CZ26" s="630">
        <v>9.4</v>
      </c>
      <c r="DA26" s="656"/>
      <c r="DB26" s="656"/>
      <c r="DC26" s="660"/>
      <c r="DD26" s="634">
        <v>4703762</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6"/>
      <c r="DY26" s="656"/>
      <c r="DZ26" s="656"/>
      <c r="EA26" s="656"/>
      <c r="EB26" s="656"/>
      <c r="EC26" s="657"/>
    </row>
    <row r="27" spans="2:133" ht="11.25" customHeight="1" x14ac:dyDescent="0.15">
      <c r="B27" s="622" t="s">
        <v>286</v>
      </c>
      <c r="C27" s="623"/>
      <c r="D27" s="623"/>
      <c r="E27" s="623"/>
      <c r="F27" s="623"/>
      <c r="G27" s="623"/>
      <c r="H27" s="623"/>
      <c r="I27" s="623"/>
      <c r="J27" s="623"/>
      <c r="K27" s="623"/>
      <c r="L27" s="623"/>
      <c r="M27" s="623"/>
      <c r="N27" s="623"/>
      <c r="O27" s="623"/>
      <c r="P27" s="623"/>
      <c r="Q27" s="624"/>
      <c r="R27" s="625">
        <v>273656</v>
      </c>
      <c r="S27" s="626"/>
      <c r="T27" s="626"/>
      <c r="U27" s="626"/>
      <c r="V27" s="626"/>
      <c r="W27" s="626"/>
      <c r="X27" s="626"/>
      <c r="Y27" s="627"/>
      <c r="Z27" s="628">
        <v>0.5</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19932939</v>
      </c>
      <c r="BH27" s="626"/>
      <c r="BI27" s="626"/>
      <c r="BJ27" s="626"/>
      <c r="BK27" s="626"/>
      <c r="BL27" s="626"/>
      <c r="BM27" s="626"/>
      <c r="BN27" s="627"/>
      <c r="BO27" s="628">
        <v>100</v>
      </c>
      <c r="BP27" s="628"/>
      <c r="BQ27" s="628"/>
      <c r="BR27" s="628"/>
      <c r="BS27" s="629">
        <v>393583</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14931835</v>
      </c>
      <c r="CS27" s="658"/>
      <c r="CT27" s="658"/>
      <c r="CU27" s="658"/>
      <c r="CV27" s="658"/>
      <c r="CW27" s="658"/>
      <c r="CX27" s="658"/>
      <c r="CY27" s="659"/>
      <c r="CZ27" s="630">
        <v>27.4</v>
      </c>
      <c r="DA27" s="656"/>
      <c r="DB27" s="656"/>
      <c r="DC27" s="660"/>
      <c r="DD27" s="634">
        <v>5474960</v>
      </c>
      <c r="DE27" s="658"/>
      <c r="DF27" s="658"/>
      <c r="DG27" s="658"/>
      <c r="DH27" s="658"/>
      <c r="DI27" s="658"/>
      <c r="DJ27" s="658"/>
      <c r="DK27" s="659"/>
      <c r="DL27" s="634">
        <v>3185763</v>
      </c>
      <c r="DM27" s="658"/>
      <c r="DN27" s="658"/>
      <c r="DO27" s="658"/>
      <c r="DP27" s="658"/>
      <c r="DQ27" s="658"/>
      <c r="DR27" s="658"/>
      <c r="DS27" s="658"/>
      <c r="DT27" s="658"/>
      <c r="DU27" s="658"/>
      <c r="DV27" s="659"/>
      <c r="DW27" s="630">
        <v>10.9</v>
      </c>
      <c r="DX27" s="656"/>
      <c r="DY27" s="656"/>
      <c r="DZ27" s="656"/>
      <c r="EA27" s="656"/>
      <c r="EB27" s="656"/>
      <c r="EC27" s="657"/>
    </row>
    <row r="28" spans="2:133" ht="11.25" customHeight="1" x14ac:dyDescent="0.15">
      <c r="B28" s="622" t="s">
        <v>289</v>
      </c>
      <c r="C28" s="623"/>
      <c r="D28" s="623"/>
      <c r="E28" s="623"/>
      <c r="F28" s="623"/>
      <c r="G28" s="623"/>
      <c r="H28" s="623"/>
      <c r="I28" s="623"/>
      <c r="J28" s="623"/>
      <c r="K28" s="623"/>
      <c r="L28" s="623"/>
      <c r="M28" s="623"/>
      <c r="N28" s="623"/>
      <c r="O28" s="623"/>
      <c r="P28" s="623"/>
      <c r="Q28" s="624"/>
      <c r="R28" s="625">
        <v>487623</v>
      </c>
      <c r="S28" s="626"/>
      <c r="T28" s="626"/>
      <c r="U28" s="626"/>
      <c r="V28" s="626"/>
      <c r="W28" s="626"/>
      <c r="X28" s="626"/>
      <c r="Y28" s="627"/>
      <c r="Z28" s="628">
        <v>0.9</v>
      </c>
      <c r="AA28" s="628"/>
      <c r="AB28" s="628"/>
      <c r="AC28" s="628"/>
      <c r="AD28" s="629">
        <v>900</v>
      </c>
      <c r="AE28" s="629"/>
      <c r="AF28" s="629"/>
      <c r="AG28" s="629"/>
      <c r="AH28" s="629"/>
      <c r="AI28" s="629"/>
      <c r="AJ28" s="629"/>
      <c r="AK28" s="629"/>
      <c r="AL28" s="630">
        <v>0</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4868954</v>
      </c>
      <c r="CS28" s="626"/>
      <c r="CT28" s="626"/>
      <c r="CU28" s="626"/>
      <c r="CV28" s="626"/>
      <c r="CW28" s="626"/>
      <c r="CX28" s="626"/>
      <c r="CY28" s="627"/>
      <c r="CZ28" s="630">
        <v>8.9</v>
      </c>
      <c r="DA28" s="656"/>
      <c r="DB28" s="656"/>
      <c r="DC28" s="660"/>
      <c r="DD28" s="634">
        <v>4689563</v>
      </c>
      <c r="DE28" s="626"/>
      <c r="DF28" s="626"/>
      <c r="DG28" s="626"/>
      <c r="DH28" s="626"/>
      <c r="DI28" s="626"/>
      <c r="DJ28" s="626"/>
      <c r="DK28" s="627"/>
      <c r="DL28" s="634">
        <v>4689563</v>
      </c>
      <c r="DM28" s="626"/>
      <c r="DN28" s="626"/>
      <c r="DO28" s="626"/>
      <c r="DP28" s="626"/>
      <c r="DQ28" s="626"/>
      <c r="DR28" s="626"/>
      <c r="DS28" s="626"/>
      <c r="DT28" s="626"/>
      <c r="DU28" s="626"/>
      <c r="DV28" s="627"/>
      <c r="DW28" s="630">
        <v>16</v>
      </c>
      <c r="DX28" s="656"/>
      <c r="DY28" s="656"/>
      <c r="DZ28" s="656"/>
      <c r="EA28" s="656"/>
      <c r="EB28" s="656"/>
      <c r="EC28" s="657"/>
    </row>
    <row r="29" spans="2:133" ht="11.25" customHeight="1" x14ac:dyDescent="0.15">
      <c r="B29" s="622" t="s">
        <v>291</v>
      </c>
      <c r="C29" s="623"/>
      <c r="D29" s="623"/>
      <c r="E29" s="623"/>
      <c r="F29" s="623"/>
      <c r="G29" s="623"/>
      <c r="H29" s="623"/>
      <c r="I29" s="623"/>
      <c r="J29" s="623"/>
      <c r="K29" s="623"/>
      <c r="L29" s="623"/>
      <c r="M29" s="623"/>
      <c r="N29" s="623"/>
      <c r="O29" s="623"/>
      <c r="P29" s="623"/>
      <c r="Q29" s="624"/>
      <c r="R29" s="625">
        <v>248435</v>
      </c>
      <c r="S29" s="626"/>
      <c r="T29" s="626"/>
      <c r="U29" s="626"/>
      <c r="V29" s="626"/>
      <c r="W29" s="626"/>
      <c r="X29" s="626"/>
      <c r="Y29" s="627"/>
      <c r="Z29" s="628">
        <v>0.4</v>
      </c>
      <c r="AA29" s="628"/>
      <c r="AB29" s="628"/>
      <c r="AC29" s="628"/>
      <c r="AD29" s="629">
        <v>2455</v>
      </c>
      <c r="AE29" s="629"/>
      <c r="AF29" s="629"/>
      <c r="AG29" s="629"/>
      <c r="AH29" s="629"/>
      <c r="AI29" s="629"/>
      <c r="AJ29" s="629"/>
      <c r="AK29" s="629"/>
      <c r="AL29" s="630">
        <v>0</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4868954</v>
      </c>
      <c r="CS29" s="658"/>
      <c r="CT29" s="658"/>
      <c r="CU29" s="658"/>
      <c r="CV29" s="658"/>
      <c r="CW29" s="658"/>
      <c r="CX29" s="658"/>
      <c r="CY29" s="659"/>
      <c r="CZ29" s="630">
        <v>8.9</v>
      </c>
      <c r="DA29" s="656"/>
      <c r="DB29" s="656"/>
      <c r="DC29" s="660"/>
      <c r="DD29" s="634">
        <v>4689563</v>
      </c>
      <c r="DE29" s="658"/>
      <c r="DF29" s="658"/>
      <c r="DG29" s="658"/>
      <c r="DH29" s="658"/>
      <c r="DI29" s="658"/>
      <c r="DJ29" s="658"/>
      <c r="DK29" s="659"/>
      <c r="DL29" s="634">
        <v>4689563</v>
      </c>
      <c r="DM29" s="658"/>
      <c r="DN29" s="658"/>
      <c r="DO29" s="658"/>
      <c r="DP29" s="658"/>
      <c r="DQ29" s="658"/>
      <c r="DR29" s="658"/>
      <c r="DS29" s="658"/>
      <c r="DT29" s="658"/>
      <c r="DU29" s="658"/>
      <c r="DV29" s="659"/>
      <c r="DW29" s="630">
        <v>16</v>
      </c>
      <c r="DX29" s="656"/>
      <c r="DY29" s="656"/>
      <c r="DZ29" s="656"/>
      <c r="EA29" s="656"/>
      <c r="EB29" s="656"/>
      <c r="EC29" s="657"/>
    </row>
    <row r="30" spans="2:133" ht="11.25" customHeight="1" x14ac:dyDescent="0.15">
      <c r="B30" s="622" t="s">
        <v>293</v>
      </c>
      <c r="C30" s="623"/>
      <c r="D30" s="623"/>
      <c r="E30" s="623"/>
      <c r="F30" s="623"/>
      <c r="G30" s="623"/>
      <c r="H30" s="623"/>
      <c r="I30" s="623"/>
      <c r="J30" s="623"/>
      <c r="K30" s="623"/>
      <c r="L30" s="623"/>
      <c r="M30" s="623"/>
      <c r="N30" s="623"/>
      <c r="O30" s="623"/>
      <c r="P30" s="623"/>
      <c r="Q30" s="624"/>
      <c r="R30" s="625">
        <v>10230875</v>
      </c>
      <c r="S30" s="626"/>
      <c r="T30" s="626"/>
      <c r="U30" s="626"/>
      <c r="V30" s="626"/>
      <c r="W30" s="626"/>
      <c r="X30" s="626"/>
      <c r="Y30" s="627"/>
      <c r="Z30" s="628">
        <v>18.399999999999999</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4663493</v>
      </c>
      <c r="CS30" s="626"/>
      <c r="CT30" s="626"/>
      <c r="CU30" s="626"/>
      <c r="CV30" s="626"/>
      <c r="CW30" s="626"/>
      <c r="CX30" s="626"/>
      <c r="CY30" s="627"/>
      <c r="CZ30" s="630">
        <v>8.6</v>
      </c>
      <c r="DA30" s="656"/>
      <c r="DB30" s="656"/>
      <c r="DC30" s="660"/>
      <c r="DD30" s="634">
        <v>4503805</v>
      </c>
      <c r="DE30" s="626"/>
      <c r="DF30" s="626"/>
      <c r="DG30" s="626"/>
      <c r="DH30" s="626"/>
      <c r="DI30" s="626"/>
      <c r="DJ30" s="626"/>
      <c r="DK30" s="627"/>
      <c r="DL30" s="634">
        <v>4503805</v>
      </c>
      <c r="DM30" s="626"/>
      <c r="DN30" s="626"/>
      <c r="DO30" s="626"/>
      <c r="DP30" s="626"/>
      <c r="DQ30" s="626"/>
      <c r="DR30" s="626"/>
      <c r="DS30" s="626"/>
      <c r="DT30" s="626"/>
      <c r="DU30" s="626"/>
      <c r="DV30" s="627"/>
      <c r="DW30" s="630">
        <v>15.3</v>
      </c>
      <c r="DX30" s="656"/>
      <c r="DY30" s="656"/>
      <c r="DZ30" s="656"/>
      <c r="EA30" s="656"/>
      <c r="EB30" s="656"/>
      <c r="EC30" s="657"/>
    </row>
    <row r="31" spans="2:133" ht="11.25" customHeight="1" x14ac:dyDescent="0.15">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1" t="s">
        <v>298</v>
      </c>
      <c r="AQ31" s="672"/>
      <c r="AR31" s="672"/>
      <c r="AS31" s="672"/>
      <c r="AT31" s="677" t="s">
        <v>299</v>
      </c>
      <c r="AU31" s="206"/>
      <c r="AV31" s="206"/>
      <c r="AW31" s="206"/>
      <c r="AX31" s="611" t="s">
        <v>177</v>
      </c>
      <c r="AY31" s="612"/>
      <c r="AZ31" s="612"/>
      <c r="BA31" s="612"/>
      <c r="BB31" s="612"/>
      <c r="BC31" s="612"/>
      <c r="BD31" s="612"/>
      <c r="BE31" s="612"/>
      <c r="BF31" s="613"/>
      <c r="BG31" s="681">
        <v>99.6</v>
      </c>
      <c r="BH31" s="669"/>
      <c r="BI31" s="669"/>
      <c r="BJ31" s="669"/>
      <c r="BK31" s="669"/>
      <c r="BL31" s="669"/>
      <c r="BM31" s="620">
        <v>99</v>
      </c>
      <c r="BN31" s="669"/>
      <c r="BO31" s="669"/>
      <c r="BP31" s="669"/>
      <c r="BQ31" s="670"/>
      <c r="BR31" s="681">
        <v>99.6</v>
      </c>
      <c r="BS31" s="669"/>
      <c r="BT31" s="669"/>
      <c r="BU31" s="669"/>
      <c r="BV31" s="669"/>
      <c r="BW31" s="669"/>
      <c r="BX31" s="620">
        <v>99.1</v>
      </c>
      <c r="BY31" s="669"/>
      <c r="BZ31" s="669"/>
      <c r="CA31" s="669"/>
      <c r="CB31" s="670"/>
      <c r="CD31" s="663"/>
      <c r="CE31" s="664"/>
      <c r="CF31" s="622" t="s">
        <v>300</v>
      </c>
      <c r="CG31" s="623"/>
      <c r="CH31" s="623"/>
      <c r="CI31" s="623"/>
      <c r="CJ31" s="623"/>
      <c r="CK31" s="623"/>
      <c r="CL31" s="623"/>
      <c r="CM31" s="623"/>
      <c r="CN31" s="623"/>
      <c r="CO31" s="623"/>
      <c r="CP31" s="623"/>
      <c r="CQ31" s="624"/>
      <c r="CR31" s="625">
        <v>205461</v>
      </c>
      <c r="CS31" s="658"/>
      <c r="CT31" s="658"/>
      <c r="CU31" s="658"/>
      <c r="CV31" s="658"/>
      <c r="CW31" s="658"/>
      <c r="CX31" s="658"/>
      <c r="CY31" s="659"/>
      <c r="CZ31" s="630">
        <v>0.4</v>
      </c>
      <c r="DA31" s="656"/>
      <c r="DB31" s="656"/>
      <c r="DC31" s="660"/>
      <c r="DD31" s="634">
        <v>185758</v>
      </c>
      <c r="DE31" s="658"/>
      <c r="DF31" s="658"/>
      <c r="DG31" s="658"/>
      <c r="DH31" s="658"/>
      <c r="DI31" s="658"/>
      <c r="DJ31" s="658"/>
      <c r="DK31" s="659"/>
      <c r="DL31" s="634">
        <v>185758</v>
      </c>
      <c r="DM31" s="658"/>
      <c r="DN31" s="658"/>
      <c r="DO31" s="658"/>
      <c r="DP31" s="658"/>
      <c r="DQ31" s="658"/>
      <c r="DR31" s="658"/>
      <c r="DS31" s="658"/>
      <c r="DT31" s="658"/>
      <c r="DU31" s="658"/>
      <c r="DV31" s="659"/>
      <c r="DW31" s="630">
        <v>0.6</v>
      </c>
      <c r="DX31" s="656"/>
      <c r="DY31" s="656"/>
      <c r="DZ31" s="656"/>
      <c r="EA31" s="656"/>
      <c r="EB31" s="656"/>
      <c r="EC31" s="657"/>
    </row>
    <row r="32" spans="2:133" ht="11.25" customHeight="1" x14ac:dyDescent="0.15">
      <c r="B32" s="622" t="s">
        <v>301</v>
      </c>
      <c r="C32" s="623"/>
      <c r="D32" s="623"/>
      <c r="E32" s="623"/>
      <c r="F32" s="623"/>
      <c r="G32" s="623"/>
      <c r="H32" s="623"/>
      <c r="I32" s="623"/>
      <c r="J32" s="623"/>
      <c r="K32" s="623"/>
      <c r="L32" s="623"/>
      <c r="M32" s="623"/>
      <c r="N32" s="623"/>
      <c r="O32" s="623"/>
      <c r="P32" s="623"/>
      <c r="Q32" s="624"/>
      <c r="R32" s="625">
        <v>3859347</v>
      </c>
      <c r="S32" s="626"/>
      <c r="T32" s="626"/>
      <c r="U32" s="626"/>
      <c r="V32" s="626"/>
      <c r="W32" s="626"/>
      <c r="X32" s="626"/>
      <c r="Y32" s="627"/>
      <c r="Z32" s="628">
        <v>6.9</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02" t="s">
        <v>302</v>
      </c>
      <c r="AX32" s="622" t="s">
        <v>303</v>
      </c>
      <c r="AY32" s="623"/>
      <c r="AZ32" s="623"/>
      <c r="BA32" s="623"/>
      <c r="BB32" s="623"/>
      <c r="BC32" s="623"/>
      <c r="BD32" s="623"/>
      <c r="BE32" s="623"/>
      <c r="BF32" s="624"/>
      <c r="BG32" s="682">
        <v>99.6</v>
      </c>
      <c r="BH32" s="658"/>
      <c r="BI32" s="658"/>
      <c r="BJ32" s="658"/>
      <c r="BK32" s="658"/>
      <c r="BL32" s="658"/>
      <c r="BM32" s="631">
        <v>99.3</v>
      </c>
      <c r="BN32" s="658"/>
      <c r="BO32" s="658"/>
      <c r="BP32" s="658"/>
      <c r="BQ32" s="680"/>
      <c r="BR32" s="682">
        <v>99.7</v>
      </c>
      <c r="BS32" s="658"/>
      <c r="BT32" s="658"/>
      <c r="BU32" s="658"/>
      <c r="BV32" s="658"/>
      <c r="BW32" s="658"/>
      <c r="BX32" s="631">
        <v>99.4</v>
      </c>
      <c r="BY32" s="658"/>
      <c r="BZ32" s="658"/>
      <c r="CA32" s="658"/>
      <c r="CB32" s="680"/>
      <c r="CD32" s="665"/>
      <c r="CE32" s="666"/>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6"/>
      <c r="DB32" s="656"/>
      <c r="DC32" s="660"/>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6"/>
      <c r="DY32" s="656"/>
      <c r="DZ32" s="656"/>
      <c r="EA32" s="656"/>
      <c r="EB32" s="656"/>
      <c r="EC32" s="657"/>
    </row>
    <row r="33" spans="2:133" ht="11.25" customHeight="1" x14ac:dyDescent="0.15">
      <c r="B33" s="622" t="s">
        <v>305</v>
      </c>
      <c r="C33" s="623"/>
      <c r="D33" s="623"/>
      <c r="E33" s="623"/>
      <c r="F33" s="623"/>
      <c r="G33" s="623"/>
      <c r="H33" s="623"/>
      <c r="I33" s="623"/>
      <c r="J33" s="623"/>
      <c r="K33" s="623"/>
      <c r="L33" s="623"/>
      <c r="M33" s="623"/>
      <c r="N33" s="623"/>
      <c r="O33" s="623"/>
      <c r="P33" s="623"/>
      <c r="Q33" s="624"/>
      <c r="R33" s="625">
        <v>283868</v>
      </c>
      <c r="S33" s="626"/>
      <c r="T33" s="626"/>
      <c r="U33" s="626"/>
      <c r="V33" s="626"/>
      <c r="W33" s="626"/>
      <c r="X33" s="626"/>
      <c r="Y33" s="627"/>
      <c r="Z33" s="628">
        <v>0.5</v>
      </c>
      <c r="AA33" s="628"/>
      <c r="AB33" s="628"/>
      <c r="AC33" s="628"/>
      <c r="AD33" s="629">
        <v>4457</v>
      </c>
      <c r="AE33" s="629"/>
      <c r="AF33" s="629"/>
      <c r="AG33" s="629"/>
      <c r="AH33" s="629"/>
      <c r="AI33" s="629"/>
      <c r="AJ33" s="629"/>
      <c r="AK33" s="629"/>
      <c r="AL33" s="630">
        <v>0</v>
      </c>
      <c r="AM33" s="631"/>
      <c r="AN33" s="631"/>
      <c r="AO33" s="632"/>
      <c r="AP33" s="675"/>
      <c r="AQ33" s="676"/>
      <c r="AR33" s="676"/>
      <c r="AS33" s="676"/>
      <c r="AT33" s="679"/>
      <c r="AU33" s="207"/>
      <c r="AV33" s="207"/>
      <c r="AW33" s="207"/>
      <c r="AX33" s="646" t="s">
        <v>306</v>
      </c>
      <c r="AY33" s="647"/>
      <c r="AZ33" s="647"/>
      <c r="BA33" s="647"/>
      <c r="BB33" s="647"/>
      <c r="BC33" s="647"/>
      <c r="BD33" s="647"/>
      <c r="BE33" s="647"/>
      <c r="BF33" s="648"/>
      <c r="BG33" s="683">
        <v>99.5</v>
      </c>
      <c r="BH33" s="684"/>
      <c r="BI33" s="684"/>
      <c r="BJ33" s="684"/>
      <c r="BK33" s="684"/>
      <c r="BL33" s="684"/>
      <c r="BM33" s="685">
        <v>98.9</v>
      </c>
      <c r="BN33" s="684"/>
      <c r="BO33" s="684"/>
      <c r="BP33" s="684"/>
      <c r="BQ33" s="686"/>
      <c r="BR33" s="683">
        <v>99.6</v>
      </c>
      <c r="BS33" s="684"/>
      <c r="BT33" s="684"/>
      <c r="BU33" s="684"/>
      <c r="BV33" s="684"/>
      <c r="BW33" s="684"/>
      <c r="BX33" s="685">
        <v>98.9</v>
      </c>
      <c r="BY33" s="684"/>
      <c r="BZ33" s="684"/>
      <c r="CA33" s="684"/>
      <c r="CB33" s="686"/>
      <c r="CD33" s="622" t="s">
        <v>307</v>
      </c>
      <c r="CE33" s="623"/>
      <c r="CF33" s="623"/>
      <c r="CG33" s="623"/>
      <c r="CH33" s="623"/>
      <c r="CI33" s="623"/>
      <c r="CJ33" s="623"/>
      <c r="CK33" s="623"/>
      <c r="CL33" s="623"/>
      <c r="CM33" s="623"/>
      <c r="CN33" s="623"/>
      <c r="CO33" s="623"/>
      <c r="CP33" s="623"/>
      <c r="CQ33" s="624"/>
      <c r="CR33" s="625">
        <v>18653796</v>
      </c>
      <c r="CS33" s="658"/>
      <c r="CT33" s="658"/>
      <c r="CU33" s="658"/>
      <c r="CV33" s="658"/>
      <c r="CW33" s="658"/>
      <c r="CX33" s="658"/>
      <c r="CY33" s="659"/>
      <c r="CZ33" s="630">
        <v>34.200000000000003</v>
      </c>
      <c r="DA33" s="656"/>
      <c r="DB33" s="656"/>
      <c r="DC33" s="660"/>
      <c r="DD33" s="634">
        <v>15141505</v>
      </c>
      <c r="DE33" s="658"/>
      <c r="DF33" s="658"/>
      <c r="DG33" s="658"/>
      <c r="DH33" s="658"/>
      <c r="DI33" s="658"/>
      <c r="DJ33" s="658"/>
      <c r="DK33" s="659"/>
      <c r="DL33" s="634">
        <v>10338466</v>
      </c>
      <c r="DM33" s="658"/>
      <c r="DN33" s="658"/>
      <c r="DO33" s="658"/>
      <c r="DP33" s="658"/>
      <c r="DQ33" s="658"/>
      <c r="DR33" s="658"/>
      <c r="DS33" s="658"/>
      <c r="DT33" s="658"/>
      <c r="DU33" s="658"/>
      <c r="DV33" s="659"/>
      <c r="DW33" s="630">
        <v>35.200000000000003</v>
      </c>
      <c r="DX33" s="656"/>
      <c r="DY33" s="656"/>
      <c r="DZ33" s="656"/>
      <c r="EA33" s="656"/>
      <c r="EB33" s="656"/>
      <c r="EC33" s="657"/>
    </row>
    <row r="34" spans="2:133" ht="11.25" customHeight="1" x14ac:dyDescent="0.15">
      <c r="B34" s="622" t="s">
        <v>308</v>
      </c>
      <c r="C34" s="623"/>
      <c r="D34" s="623"/>
      <c r="E34" s="623"/>
      <c r="F34" s="623"/>
      <c r="G34" s="623"/>
      <c r="H34" s="623"/>
      <c r="I34" s="623"/>
      <c r="J34" s="623"/>
      <c r="K34" s="623"/>
      <c r="L34" s="623"/>
      <c r="M34" s="623"/>
      <c r="N34" s="623"/>
      <c r="O34" s="623"/>
      <c r="P34" s="623"/>
      <c r="Q34" s="624"/>
      <c r="R34" s="625">
        <v>493876</v>
      </c>
      <c r="S34" s="626"/>
      <c r="T34" s="626"/>
      <c r="U34" s="626"/>
      <c r="V34" s="626"/>
      <c r="W34" s="626"/>
      <c r="X34" s="626"/>
      <c r="Y34" s="627"/>
      <c r="Z34" s="628">
        <v>0.9</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309</v>
      </c>
      <c r="CE34" s="623"/>
      <c r="CF34" s="623"/>
      <c r="CG34" s="623"/>
      <c r="CH34" s="623"/>
      <c r="CI34" s="623"/>
      <c r="CJ34" s="623"/>
      <c r="CK34" s="623"/>
      <c r="CL34" s="623"/>
      <c r="CM34" s="623"/>
      <c r="CN34" s="623"/>
      <c r="CO34" s="623"/>
      <c r="CP34" s="623"/>
      <c r="CQ34" s="624"/>
      <c r="CR34" s="625">
        <v>7548681</v>
      </c>
      <c r="CS34" s="626"/>
      <c r="CT34" s="626"/>
      <c r="CU34" s="626"/>
      <c r="CV34" s="626"/>
      <c r="CW34" s="626"/>
      <c r="CX34" s="626"/>
      <c r="CY34" s="627"/>
      <c r="CZ34" s="630">
        <v>13.9</v>
      </c>
      <c r="DA34" s="656"/>
      <c r="DB34" s="656"/>
      <c r="DC34" s="660"/>
      <c r="DD34" s="634">
        <v>6198130</v>
      </c>
      <c r="DE34" s="626"/>
      <c r="DF34" s="626"/>
      <c r="DG34" s="626"/>
      <c r="DH34" s="626"/>
      <c r="DI34" s="626"/>
      <c r="DJ34" s="626"/>
      <c r="DK34" s="627"/>
      <c r="DL34" s="634">
        <v>3963561</v>
      </c>
      <c r="DM34" s="626"/>
      <c r="DN34" s="626"/>
      <c r="DO34" s="626"/>
      <c r="DP34" s="626"/>
      <c r="DQ34" s="626"/>
      <c r="DR34" s="626"/>
      <c r="DS34" s="626"/>
      <c r="DT34" s="626"/>
      <c r="DU34" s="626"/>
      <c r="DV34" s="627"/>
      <c r="DW34" s="630">
        <v>13.5</v>
      </c>
      <c r="DX34" s="656"/>
      <c r="DY34" s="656"/>
      <c r="DZ34" s="656"/>
      <c r="EA34" s="656"/>
      <c r="EB34" s="656"/>
      <c r="EC34" s="657"/>
    </row>
    <row r="35" spans="2:133" ht="11.25" customHeight="1" x14ac:dyDescent="0.15">
      <c r="B35" s="622" t="s">
        <v>310</v>
      </c>
      <c r="C35" s="623"/>
      <c r="D35" s="623"/>
      <c r="E35" s="623"/>
      <c r="F35" s="623"/>
      <c r="G35" s="623"/>
      <c r="H35" s="623"/>
      <c r="I35" s="623"/>
      <c r="J35" s="623"/>
      <c r="K35" s="623"/>
      <c r="L35" s="623"/>
      <c r="M35" s="623"/>
      <c r="N35" s="623"/>
      <c r="O35" s="623"/>
      <c r="P35" s="623"/>
      <c r="Q35" s="624"/>
      <c r="R35" s="625">
        <v>1444353</v>
      </c>
      <c r="S35" s="626"/>
      <c r="T35" s="626"/>
      <c r="U35" s="626"/>
      <c r="V35" s="626"/>
      <c r="W35" s="626"/>
      <c r="X35" s="626"/>
      <c r="Y35" s="627"/>
      <c r="Z35" s="628">
        <v>2.6</v>
      </c>
      <c r="AA35" s="628"/>
      <c r="AB35" s="628"/>
      <c r="AC35" s="628"/>
      <c r="AD35" s="629" t="s">
        <v>122</v>
      </c>
      <c r="AE35" s="629"/>
      <c r="AF35" s="629"/>
      <c r="AG35" s="629"/>
      <c r="AH35" s="629"/>
      <c r="AI35" s="629"/>
      <c r="AJ35" s="629"/>
      <c r="AK35" s="629"/>
      <c r="AL35" s="630" t="s">
        <v>122</v>
      </c>
      <c r="AM35" s="631"/>
      <c r="AN35" s="631"/>
      <c r="AO35" s="632"/>
      <c r="AP35" s="21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282484</v>
      </c>
      <c r="CS35" s="658"/>
      <c r="CT35" s="658"/>
      <c r="CU35" s="658"/>
      <c r="CV35" s="658"/>
      <c r="CW35" s="658"/>
      <c r="CX35" s="658"/>
      <c r="CY35" s="659"/>
      <c r="CZ35" s="630">
        <v>0.5</v>
      </c>
      <c r="DA35" s="656"/>
      <c r="DB35" s="656"/>
      <c r="DC35" s="660"/>
      <c r="DD35" s="634">
        <v>230761</v>
      </c>
      <c r="DE35" s="658"/>
      <c r="DF35" s="658"/>
      <c r="DG35" s="658"/>
      <c r="DH35" s="658"/>
      <c r="DI35" s="658"/>
      <c r="DJ35" s="658"/>
      <c r="DK35" s="659"/>
      <c r="DL35" s="634">
        <v>230761</v>
      </c>
      <c r="DM35" s="658"/>
      <c r="DN35" s="658"/>
      <c r="DO35" s="658"/>
      <c r="DP35" s="658"/>
      <c r="DQ35" s="658"/>
      <c r="DR35" s="658"/>
      <c r="DS35" s="658"/>
      <c r="DT35" s="658"/>
      <c r="DU35" s="658"/>
      <c r="DV35" s="659"/>
      <c r="DW35" s="630">
        <v>0.8</v>
      </c>
      <c r="DX35" s="656"/>
      <c r="DY35" s="656"/>
      <c r="DZ35" s="656"/>
      <c r="EA35" s="656"/>
      <c r="EB35" s="656"/>
      <c r="EC35" s="657"/>
    </row>
    <row r="36" spans="2:133" ht="11.25" customHeight="1" x14ac:dyDescent="0.15">
      <c r="B36" s="622" t="s">
        <v>314</v>
      </c>
      <c r="C36" s="623"/>
      <c r="D36" s="623"/>
      <c r="E36" s="623"/>
      <c r="F36" s="623"/>
      <c r="G36" s="623"/>
      <c r="H36" s="623"/>
      <c r="I36" s="623"/>
      <c r="J36" s="623"/>
      <c r="K36" s="623"/>
      <c r="L36" s="623"/>
      <c r="M36" s="623"/>
      <c r="N36" s="623"/>
      <c r="O36" s="623"/>
      <c r="P36" s="623"/>
      <c r="Q36" s="624"/>
      <c r="R36" s="625">
        <v>1032050</v>
      </c>
      <c r="S36" s="626"/>
      <c r="T36" s="626"/>
      <c r="U36" s="626"/>
      <c r="V36" s="626"/>
      <c r="W36" s="626"/>
      <c r="X36" s="626"/>
      <c r="Y36" s="627"/>
      <c r="Z36" s="628">
        <v>1.9</v>
      </c>
      <c r="AA36" s="628"/>
      <c r="AB36" s="628"/>
      <c r="AC36" s="628"/>
      <c r="AD36" s="629" t="s">
        <v>122</v>
      </c>
      <c r="AE36" s="629"/>
      <c r="AF36" s="629"/>
      <c r="AG36" s="629"/>
      <c r="AH36" s="629"/>
      <c r="AI36" s="629"/>
      <c r="AJ36" s="629"/>
      <c r="AK36" s="629"/>
      <c r="AL36" s="630" t="s">
        <v>122</v>
      </c>
      <c r="AM36" s="631"/>
      <c r="AN36" s="631"/>
      <c r="AO36" s="632"/>
      <c r="AP36" s="210"/>
      <c r="AQ36" s="691" t="s">
        <v>315</v>
      </c>
      <c r="AR36" s="692"/>
      <c r="AS36" s="692"/>
      <c r="AT36" s="692"/>
      <c r="AU36" s="692"/>
      <c r="AV36" s="692"/>
      <c r="AW36" s="692"/>
      <c r="AX36" s="692"/>
      <c r="AY36" s="693"/>
      <c r="AZ36" s="614">
        <v>7321700</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t="s">
        <v>122</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3582548</v>
      </c>
      <c r="CS36" s="626"/>
      <c r="CT36" s="626"/>
      <c r="CU36" s="626"/>
      <c r="CV36" s="626"/>
      <c r="CW36" s="626"/>
      <c r="CX36" s="626"/>
      <c r="CY36" s="627"/>
      <c r="CZ36" s="630">
        <v>6.6</v>
      </c>
      <c r="DA36" s="656"/>
      <c r="DB36" s="656"/>
      <c r="DC36" s="660"/>
      <c r="DD36" s="634">
        <v>3266045</v>
      </c>
      <c r="DE36" s="626"/>
      <c r="DF36" s="626"/>
      <c r="DG36" s="626"/>
      <c r="DH36" s="626"/>
      <c r="DI36" s="626"/>
      <c r="DJ36" s="626"/>
      <c r="DK36" s="627"/>
      <c r="DL36" s="634">
        <v>1736339</v>
      </c>
      <c r="DM36" s="626"/>
      <c r="DN36" s="626"/>
      <c r="DO36" s="626"/>
      <c r="DP36" s="626"/>
      <c r="DQ36" s="626"/>
      <c r="DR36" s="626"/>
      <c r="DS36" s="626"/>
      <c r="DT36" s="626"/>
      <c r="DU36" s="626"/>
      <c r="DV36" s="627"/>
      <c r="DW36" s="630">
        <v>5.9</v>
      </c>
      <c r="DX36" s="656"/>
      <c r="DY36" s="656"/>
      <c r="DZ36" s="656"/>
      <c r="EA36" s="656"/>
      <c r="EB36" s="656"/>
      <c r="EC36" s="657"/>
    </row>
    <row r="37" spans="2:133" ht="11.25" customHeight="1" x14ac:dyDescent="0.15">
      <c r="B37" s="622" t="s">
        <v>318</v>
      </c>
      <c r="C37" s="623"/>
      <c r="D37" s="623"/>
      <c r="E37" s="623"/>
      <c r="F37" s="623"/>
      <c r="G37" s="623"/>
      <c r="H37" s="623"/>
      <c r="I37" s="623"/>
      <c r="J37" s="623"/>
      <c r="K37" s="623"/>
      <c r="L37" s="623"/>
      <c r="M37" s="623"/>
      <c r="N37" s="623"/>
      <c r="O37" s="623"/>
      <c r="P37" s="623"/>
      <c r="Q37" s="624"/>
      <c r="R37" s="625">
        <v>1620199</v>
      </c>
      <c r="S37" s="626"/>
      <c r="T37" s="626"/>
      <c r="U37" s="626"/>
      <c r="V37" s="626"/>
      <c r="W37" s="626"/>
      <c r="X37" s="626"/>
      <c r="Y37" s="627"/>
      <c r="Z37" s="628">
        <v>2.9</v>
      </c>
      <c r="AA37" s="628"/>
      <c r="AB37" s="628"/>
      <c r="AC37" s="628"/>
      <c r="AD37" s="629">
        <v>543</v>
      </c>
      <c r="AE37" s="629"/>
      <c r="AF37" s="629"/>
      <c r="AG37" s="629"/>
      <c r="AH37" s="629"/>
      <c r="AI37" s="629"/>
      <c r="AJ37" s="629"/>
      <c r="AK37" s="629"/>
      <c r="AL37" s="630">
        <v>0</v>
      </c>
      <c r="AM37" s="631"/>
      <c r="AN37" s="631"/>
      <c r="AO37" s="632"/>
      <c r="AQ37" s="688" t="s">
        <v>319</v>
      </c>
      <c r="AR37" s="689"/>
      <c r="AS37" s="689"/>
      <c r="AT37" s="689"/>
      <c r="AU37" s="689"/>
      <c r="AV37" s="689"/>
      <c r="AW37" s="689"/>
      <c r="AX37" s="689"/>
      <c r="AY37" s="690"/>
      <c r="AZ37" s="625">
        <v>1661907</v>
      </c>
      <c r="BA37" s="626"/>
      <c r="BB37" s="626"/>
      <c r="BC37" s="626"/>
      <c r="BD37" s="658"/>
      <c r="BE37" s="658"/>
      <c r="BF37" s="680"/>
      <c r="BG37" s="622" t="s">
        <v>320</v>
      </c>
      <c r="BH37" s="623"/>
      <c r="BI37" s="623"/>
      <c r="BJ37" s="623"/>
      <c r="BK37" s="623"/>
      <c r="BL37" s="623"/>
      <c r="BM37" s="623"/>
      <c r="BN37" s="623"/>
      <c r="BO37" s="623"/>
      <c r="BP37" s="623"/>
      <c r="BQ37" s="623"/>
      <c r="BR37" s="623"/>
      <c r="BS37" s="623"/>
      <c r="BT37" s="623"/>
      <c r="BU37" s="624"/>
      <c r="BV37" s="625">
        <v>-250702</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9835</v>
      </c>
      <c r="CS37" s="658"/>
      <c r="CT37" s="658"/>
      <c r="CU37" s="658"/>
      <c r="CV37" s="658"/>
      <c r="CW37" s="658"/>
      <c r="CX37" s="658"/>
      <c r="CY37" s="659"/>
      <c r="CZ37" s="630">
        <v>0</v>
      </c>
      <c r="DA37" s="656"/>
      <c r="DB37" s="656"/>
      <c r="DC37" s="660"/>
      <c r="DD37" s="634">
        <v>9835</v>
      </c>
      <c r="DE37" s="658"/>
      <c r="DF37" s="658"/>
      <c r="DG37" s="658"/>
      <c r="DH37" s="658"/>
      <c r="DI37" s="658"/>
      <c r="DJ37" s="658"/>
      <c r="DK37" s="659"/>
      <c r="DL37" s="634">
        <v>3835</v>
      </c>
      <c r="DM37" s="658"/>
      <c r="DN37" s="658"/>
      <c r="DO37" s="658"/>
      <c r="DP37" s="658"/>
      <c r="DQ37" s="658"/>
      <c r="DR37" s="658"/>
      <c r="DS37" s="658"/>
      <c r="DT37" s="658"/>
      <c r="DU37" s="658"/>
      <c r="DV37" s="659"/>
      <c r="DW37" s="630">
        <v>0</v>
      </c>
      <c r="DX37" s="656"/>
      <c r="DY37" s="656"/>
      <c r="DZ37" s="656"/>
      <c r="EA37" s="656"/>
      <c r="EB37" s="656"/>
      <c r="EC37" s="657"/>
    </row>
    <row r="38" spans="2:133" ht="11.25" customHeight="1" x14ac:dyDescent="0.15">
      <c r="B38" s="622" t="s">
        <v>322</v>
      </c>
      <c r="C38" s="623"/>
      <c r="D38" s="623"/>
      <c r="E38" s="623"/>
      <c r="F38" s="623"/>
      <c r="G38" s="623"/>
      <c r="H38" s="623"/>
      <c r="I38" s="623"/>
      <c r="J38" s="623"/>
      <c r="K38" s="623"/>
      <c r="L38" s="623"/>
      <c r="M38" s="623"/>
      <c r="N38" s="623"/>
      <c r="O38" s="623"/>
      <c r="P38" s="623"/>
      <c r="Q38" s="624"/>
      <c r="R38" s="625">
        <v>4369252</v>
      </c>
      <c r="S38" s="626"/>
      <c r="T38" s="626"/>
      <c r="U38" s="626"/>
      <c r="V38" s="626"/>
      <c r="W38" s="626"/>
      <c r="X38" s="626"/>
      <c r="Y38" s="627"/>
      <c r="Z38" s="628">
        <v>7.9</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177003</v>
      </c>
      <c r="BA38" s="626"/>
      <c r="BB38" s="626"/>
      <c r="BC38" s="626"/>
      <c r="BD38" s="658"/>
      <c r="BE38" s="658"/>
      <c r="BF38" s="680"/>
      <c r="BG38" s="622" t="s">
        <v>324</v>
      </c>
      <c r="BH38" s="623"/>
      <c r="BI38" s="623"/>
      <c r="BJ38" s="623"/>
      <c r="BK38" s="623"/>
      <c r="BL38" s="623"/>
      <c r="BM38" s="623"/>
      <c r="BN38" s="623"/>
      <c r="BO38" s="623"/>
      <c r="BP38" s="623"/>
      <c r="BQ38" s="623"/>
      <c r="BR38" s="623"/>
      <c r="BS38" s="623"/>
      <c r="BT38" s="623"/>
      <c r="BU38" s="624"/>
      <c r="BV38" s="625">
        <v>12663</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5648234</v>
      </c>
      <c r="CS38" s="626"/>
      <c r="CT38" s="626"/>
      <c r="CU38" s="626"/>
      <c r="CV38" s="626"/>
      <c r="CW38" s="626"/>
      <c r="CX38" s="626"/>
      <c r="CY38" s="627"/>
      <c r="CZ38" s="630">
        <v>10.4</v>
      </c>
      <c r="DA38" s="656"/>
      <c r="DB38" s="656"/>
      <c r="DC38" s="660"/>
      <c r="DD38" s="634">
        <v>4649368</v>
      </c>
      <c r="DE38" s="626"/>
      <c r="DF38" s="626"/>
      <c r="DG38" s="626"/>
      <c r="DH38" s="626"/>
      <c r="DI38" s="626"/>
      <c r="DJ38" s="626"/>
      <c r="DK38" s="627"/>
      <c r="DL38" s="634">
        <v>4287805</v>
      </c>
      <c r="DM38" s="626"/>
      <c r="DN38" s="626"/>
      <c r="DO38" s="626"/>
      <c r="DP38" s="626"/>
      <c r="DQ38" s="626"/>
      <c r="DR38" s="626"/>
      <c r="DS38" s="626"/>
      <c r="DT38" s="626"/>
      <c r="DU38" s="626"/>
      <c r="DV38" s="627"/>
      <c r="DW38" s="630">
        <v>14.6</v>
      </c>
      <c r="DX38" s="656"/>
      <c r="DY38" s="656"/>
      <c r="DZ38" s="656"/>
      <c r="EA38" s="656"/>
      <c r="EB38" s="656"/>
      <c r="EC38" s="657"/>
    </row>
    <row r="39" spans="2:133" ht="11.25" customHeight="1" x14ac:dyDescent="0.15">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v>56361</v>
      </c>
      <c r="BA39" s="626"/>
      <c r="BB39" s="626"/>
      <c r="BC39" s="626"/>
      <c r="BD39" s="658"/>
      <c r="BE39" s="658"/>
      <c r="BF39" s="680"/>
      <c r="BG39" s="622" t="s">
        <v>328</v>
      </c>
      <c r="BH39" s="623"/>
      <c r="BI39" s="623"/>
      <c r="BJ39" s="623"/>
      <c r="BK39" s="623"/>
      <c r="BL39" s="623"/>
      <c r="BM39" s="623"/>
      <c r="BN39" s="623"/>
      <c r="BO39" s="623"/>
      <c r="BP39" s="623"/>
      <c r="BQ39" s="623"/>
      <c r="BR39" s="623"/>
      <c r="BS39" s="623"/>
      <c r="BT39" s="623"/>
      <c r="BU39" s="624"/>
      <c r="BV39" s="625">
        <v>17754</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689288</v>
      </c>
      <c r="CS39" s="658"/>
      <c r="CT39" s="658"/>
      <c r="CU39" s="658"/>
      <c r="CV39" s="658"/>
      <c r="CW39" s="658"/>
      <c r="CX39" s="658"/>
      <c r="CY39" s="659"/>
      <c r="CZ39" s="630">
        <v>1.3</v>
      </c>
      <c r="DA39" s="656"/>
      <c r="DB39" s="656"/>
      <c r="DC39" s="660"/>
      <c r="DD39" s="634">
        <v>667721</v>
      </c>
      <c r="DE39" s="658"/>
      <c r="DF39" s="658"/>
      <c r="DG39" s="658"/>
      <c r="DH39" s="658"/>
      <c r="DI39" s="658"/>
      <c r="DJ39" s="658"/>
      <c r="DK39" s="659"/>
      <c r="DL39" s="634" t="s">
        <v>122</v>
      </c>
      <c r="DM39" s="658"/>
      <c r="DN39" s="658"/>
      <c r="DO39" s="658"/>
      <c r="DP39" s="658"/>
      <c r="DQ39" s="658"/>
      <c r="DR39" s="658"/>
      <c r="DS39" s="658"/>
      <c r="DT39" s="658"/>
      <c r="DU39" s="658"/>
      <c r="DV39" s="659"/>
      <c r="DW39" s="630" t="s">
        <v>122</v>
      </c>
      <c r="DX39" s="656"/>
      <c r="DY39" s="656"/>
      <c r="DZ39" s="656"/>
      <c r="EA39" s="656"/>
      <c r="EB39" s="656"/>
      <c r="EC39" s="657"/>
    </row>
    <row r="40" spans="2:133" ht="11.25" customHeight="1" x14ac:dyDescent="0.15">
      <c r="B40" s="622" t="s">
        <v>330</v>
      </c>
      <c r="C40" s="623"/>
      <c r="D40" s="623"/>
      <c r="E40" s="623"/>
      <c r="F40" s="623"/>
      <c r="G40" s="623"/>
      <c r="H40" s="623"/>
      <c r="I40" s="623"/>
      <c r="J40" s="623"/>
      <c r="K40" s="623"/>
      <c r="L40" s="623"/>
      <c r="M40" s="623"/>
      <c r="N40" s="623"/>
      <c r="O40" s="623"/>
      <c r="P40" s="623"/>
      <c r="Q40" s="624"/>
      <c r="R40" s="625">
        <v>117152</v>
      </c>
      <c r="S40" s="626"/>
      <c r="T40" s="626"/>
      <c r="U40" s="626"/>
      <c r="V40" s="626"/>
      <c r="W40" s="626"/>
      <c r="X40" s="626"/>
      <c r="Y40" s="627"/>
      <c r="Z40" s="628">
        <v>0.2</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v>11559</v>
      </c>
      <c r="BA40" s="626"/>
      <c r="BB40" s="626"/>
      <c r="BC40" s="626"/>
      <c r="BD40" s="658"/>
      <c r="BE40" s="658"/>
      <c r="BF40" s="680"/>
      <c r="BG40" s="673" t="s">
        <v>332</v>
      </c>
      <c r="BH40" s="674"/>
      <c r="BI40" s="674"/>
      <c r="BJ40" s="674"/>
      <c r="BK40" s="674"/>
      <c r="BL40" s="211"/>
      <c r="BM40" s="623" t="s">
        <v>333</v>
      </c>
      <c r="BN40" s="623"/>
      <c r="BO40" s="623"/>
      <c r="BP40" s="623"/>
      <c r="BQ40" s="623"/>
      <c r="BR40" s="623"/>
      <c r="BS40" s="623"/>
      <c r="BT40" s="623"/>
      <c r="BU40" s="624"/>
      <c r="BV40" s="625">
        <v>98</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902561</v>
      </c>
      <c r="CS40" s="626"/>
      <c r="CT40" s="626"/>
      <c r="CU40" s="626"/>
      <c r="CV40" s="626"/>
      <c r="CW40" s="626"/>
      <c r="CX40" s="626"/>
      <c r="CY40" s="627"/>
      <c r="CZ40" s="630">
        <v>1.7</v>
      </c>
      <c r="DA40" s="656"/>
      <c r="DB40" s="656"/>
      <c r="DC40" s="660"/>
      <c r="DD40" s="634">
        <v>129480</v>
      </c>
      <c r="DE40" s="626"/>
      <c r="DF40" s="626"/>
      <c r="DG40" s="626"/>
      <c r="DH40" s="626"/>
      <c r="DI40" s="626"/>
      <c r="DJ40" s="626"/>
      <c r="DK40" s="627"/>
      <c r="DL40" s="634">
        <v>120000</v>
      </c>
      <c r="DM40" s="626"/>
      <c r="DN40" s="626"/>
      <c r="DO40" s="626"/>
      <c r="DP40" s="626"/>
      <c r="DQ40" s="626"/>
      <c r="DR40" s="626"/>
      <c r="DS40" s="626"/>
      <c r="DT40" s="626"/>
      <c r="DU40" s="626"/>
      <c r="DV40" s="627"/>
      <c r="DW40" s="630">
        <v>0.4</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7">
        <v>55537000</v>
      </c>
      <c r="S41" s="698"/>
      <c r="T41" s="698"/>
      <c r="U41" s="698"/>
      <c r="V41" s="698"/>
      <c r="W41" s="698"/>
      <c r="X41" s="698"/>
      <c r="Y41" s="702"/>
      <c r="Z41" s="703">
        <v>100</v>
      </c>
      <c r="AA41" s="703"/>
      <c r="AB41" s="703"/>
      <c r="AC41" s="703"/>
      <c r="AD41" s="704">
        <v>29232972</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1116666</v>
      </c>
      <c r="BA41" s="626"/>
      <c r="BB41" s="626"/>
      <c r="BC41" s="626"/>
      <c r="BD41" s="658"/>
      <c r="BE41" s="658"/>
      <c r="BF41" s="680"/>
      <c r="BG41" s="673"/>
      <c r="BH41" s="674"/>
      <c r="BI41" s="674"/>
      <c r="BJ41" s="674"/>
      <c r="BK41" s="674"/>
      <c r="BL41" s="211"/>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8"/>
      <c r="CT41" s="658"/>
      <c r="CU41" s="658"/>
      <c r="CV41" s="658"/>
      <c r="CW41" s="658"/>
      <c r="CX41" s="658"/>
      <c r="CY41" s="659"/>
      <c r="CZ41" s="630" t="s">
        <v>122</v>
      </c>
      <c r="DA41" s="656"/>
      <c r="DB41" s="656"/>
      <c r="DC41" s="660"/>
      <c r="DD41" s="634" t="s">
        <v>122</v>
      </c>
      <c r="DE41" s="658"/>
      <c r="DF41" s="658"/>
      <c r="DG41" s="658"/>
      <c r="DH41" s="658"/>
      <c r="DI41" s="658"/>
      <c r="DJ41" s="658"/>
      <c r="DK41" s="659"/>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339</v>
      </c>
      <c r="AR42" s="695"/>
      <c r="AS42" s="695"/>
      <c r="AT42" s="695"/>
      <c r="AU42" s="695"/>
      <c r="AV42" s="695"/>
      <c r="AW42" s="695"/>
      <c r="AX42" s="695"/>
      <c r="AY42" s="696"/>
      <c r="AZ42" s="697">
        <v>4298204</v>
      </c>
      <c r="BA42" s="698"/>
      <c r="BB42" s="698"/>
      <c r="BC42" s="698"/>
      <c r="BD42" s="684"/>
      <c r="BE42" s="684"/>
      <c r="BF42" s="686"/>
      <c r="BG42" s="675"/>
      <c r="BH42" s="676"/>
      <c r="BI42" s="676"/>
      <c r="BJ42" s="676"/>
      <c r="BK42" s="676"/>
      <c r="BL42" s="212"/>
      <c r="BM42" s="647" t="s">
        <v>340</v>
      </c>
      <c r="BN42" s="647"/>
      <c r="BO42" s="647"/>
      <c r="BP42" s="647"/>
      <c r="BQ42" s="647"/>
      <c r="BR42" s="647"/>
      <c r="BS42" s="647"/>
      <c r="BT42" s="647"/>
      <c r="BU42" s="648"/>
      <c r="BV42" s="697">
        <v>431</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7619808</v>
      </c>
      <c r="CS42" s="658"/>
      <c r="CT42" s="658"/>
      <c r="CU42" s="658"/>
      <c r="CV42" s="658"/>
      <c r="CW42" s="658"/>
      <c r="CX42" s="658"/>
      <c r="CY42" s="659"/>
      <c r="CZ42" s="630">
        <v>14</v>
      </c>
      <c r="DA42" s="656"/>
      <c r="DB42" s="656"/>
      <c r="DC42" s="660"/>
      <c r="DD42" s="634">
        <v>1686435</v>
      </c>
      <c r="DE42" s="658"/>
      <c r="DF42" s="658"/>
      <c r="DG42" s="658"/>
      <c r="DH42" s="658"/>
      <c r="DI42" s="658"/>
      <c r="DJ42" s="658"/>
      <c r="DK42" s="659"/>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02" t="s">
        <v>342</v>
      </c>
      <c r="CD43" s="622" t="s">
        <v>343</v>
      </c>
      <c r="CE43" s="623"/>
      <c r="CF43" s="623"/>
      <c r="CG43" s="623"/>
      <c r="CH43" s="623"/>
      <c r="CI43" s="623"/>
      <c r="CJ43" s="623"/>
      <c r="CK43" s="623"/>
      <c r="CL43" s="623"/>
      <c r="CM43" s="623"/>
      <c r="CN43" s="623"/>
      <c r="CO43" s="623"/>
      <c r="CP43" s="623"/>
      <c r="CQ43" s="624"/>
      <c r="CR43" s="625">
        <v>214427</v>
      </c>
      <c r="CS43" s="658"/>
      <c r="CT43" s="658"/>
      <c r="CU43" s="658"/>
      <c r="CV43" s="658"/>
      <c r="CW43" s="658"/>
      <c r="CX43" s="658"/>
      <c r="CY43" s="659"/>
      <c r="CZ43" s="630">
        <v>0.4</v>
      </c>
      <c r="DA43" s="656"/>
      <c r="DB43" s="656"/>
      <c r="DC43" s="660"/>
      <c r="DD43" s="634">
        <v>214427</v>
      </c>
      <c r="DE43" s="658"/>
      <c r="DF43" s="658"/>
      <c r="DG43" s="658"/>
      <c r="DH43" s="658"/>
      <c r="DI43" s="658"/>
      <c r="DJ43" s="658"/>
      <c r="DK43" s="659"/>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7582102</v>
      </c>
      <c r="CS44" s="626"/>
      <c r="CT44" s="626"/>
      <c r="CU44" s="626"/>
      <c r="CV44" s="626"/>
      <c r="CW44" s="626"/>
      <c r="CX44" s="626"/>
      <c r="CY44" s="627"/>
      <c r="CZ44" s="630">
        <v>13.9</v>
      </c>
      <c r="DA44" s="631"/>
      <c r="DB44" s="631"/>
      <c r="DC44" s="637"/>
      <c r="DD44" s="634">
        <v>1685823</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2350825</v>
      </c>
      <c r="CS45" s="658"/>
      <c r="CT45" s="658"/>
      <c r="CU45" s="658"/>
      <c r="CV45" s="658"/>
      <c r="CW45" s="658"/>
      <c r="CX45" s="658"/>
      <c r="CY45" s="659"/>
      <c r="CZ45" s="630">
        <v>4.3</v>
      </c>
      <c r="DA45" s="656"/>
      <c r="DB45" s="656"/>
      <c r="DC45" s="660"/>
      <c r="DD45" s="634">
        <v>209880</v>
      </c>
      <c r="DE45" s="658"/>
      <c r="DF45" s="658"/>
      <c r="DG45" s="658"/>
      <c r="DH45" s="658"/>
      <c r="DI45" s="658"/>
      <c r="DJ45" s="658"/>
      <c r="DK45" s="659"/>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13"/>
      <c r="CD46" s="663"/>
      <c r="CE46" s="664"/>
      <c r="CF46" s="622" t="s">
        <v>348</v>
      </c>
      <c r="CG46" s="623"/>
      <c r="CH46" s="623"/>
      <c r="CI46" s="623"/>
      <c r="CJ46" s="623"/>
      <c r="CK46" s="623"/>
      <c r="CL46" s="623"/>
      <c r="CM46" s="623"/>
      <c r="CN46" s="623"/>
      <c r="CO46" s="623"/>
      <c r="CP46" s="623"/>
      <c r="CQ46" s="624"/>
      <c r="CR46" s="625">
        <v>5178680</v>
      </c>
      <c r="CS46" s="626"/>
      <c r="CT46" s="626"/>
      <c r="CU46" s="626"/>
      <c r="CV46" s="626"/>
      <c r="CW46" s="626"/>
      <c r="CX46" s="626"/>
      <c r="CY46" s="627"/>
      <c r="CZ46" s="630">
        <v>9.5</v>
      </c>
      <c r="DA46" s="631"/>
      <c r="DB46" s="631"/>
      <c r="DC46" s="637"/>
      <c r="DD46" s="634">
        <v>1458146</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13"/>
      <c r="CD47" s="663"/>
      <c r="CE47" s="664"/>
      <c r="CF47" s="622" t="s">
        <v>349</v>
      </c>
      <c r="CG47" s="623"/>
      <c r="CH47" s="623"/>
      <c r="CI47" s="623"/>
      <c r="CJ47" s="623"/>
      <c r="CK47" s="623"/>
      <c r="CL47" s="623"/>
      <c r="CM47" s="623"/>
      <c r="CN47" s="623"/>
      <c r="CO47" s="623"/>
      <c r="CP47" s="623"/>
      <c r="CQ47" s="624"/>
      <c r="CR47" s="625">
        <v>37706</v>
      </c>
      <c r="CS47" s="658"/>
      <c r="CT47" s="658"/>
      <c r="CU47" s="658"/>
      <c r="CV47" s="658"/>
      <c r="CW47" s="658"/>
      <c r="CX47" s="658"/>
      <c r="CY47" s="659"/>
      <c r="CZ47" s="630">
        <v>0.1</v>
      </c>
      <c r="DA47" s="656"/>
      <c r="DB47" s="656"/>
      <c r="DC47" s="660"/>
      <c r="DD47" s="634">
        <v>612</v>
      </c>
      <c r="DE47" s="658"/>
      <c r="DF47" s="658"/>
      <c r="DG47" s="658"/>
      <c r="DH47" s="658"/>
      <c r="DI47" s="658"/>
      <c r="DJ47" s="658"/>
      <c r="DK47" s="659"/>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13"/>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13"/>
      <c r="CD49" s="646" t="s">
        <v>351</v>
      </c>
      <c r="CE49" s="647"/>
      <c r="CF49" s="647"/>
      <c r="CG49" s="647"/>
      <c r="CH49" s="647"/>
      <c r="CI49" s="647"/>
      <c r="CJ49" s="647"/>
      <c r="CK49" s="647"/>
      <c r="CL49" s="647"/>
      <c r="CM49" s="647"/>
      <c r="CN49" s="647"/>
      <c r="CO49" s="647"/>
      <c r="CP49" s="647"/>
      <c r="CQ49" s="648"/>
      <c r="CR49" s="697">
        <v>54495961</v>
      </c>
      <c r="CS49" s="684"/>
      <c r="CT49" s="684"/>
      <c r="CU49" s="684"/>
      <c r="CV49" s="684"/>
      <c r="CW49" s="684"/>
      <c r="CX49" s="684"/>
      <c r="CY49" s="713"/>
      <c r="CZ49" s="705">
        <v>100</v>
      </c>
      <c r="DA49" s="714"/>
      <c r="DB49" s="714"/>
      <c r="DC49" s="715"/>
      <c r="DD49" s="716">
        <v>34710012</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zaovEXSAY85IlYaKnm2wAPl0z2Ot/KEaIdi5x+j7ahpDGprUPbTJBkfyEgonumSBlgTXEHTje2fijPEd24K9xg==" saltValue="Efj7Bfws1snPOUGU4lWUvQ==" spinCount="100000" sheet="1" objects="1" scenarios="1"/>
  <customSheetViews>
    <customSheetView guid="{508F41FD-AF73-4543-875F-C826902A1E8C}"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4" t="s">
        <v>353</v>
      </c>
      <c r="DK2" s="725"/>
      <c r="DL2" s="725"/>
      <c r="DM2" s="725"/>
      <c r="DN2" s="725"/>
      <c r="DO2" s="726"/>
      <c r="DP2" s="216"/>
      <c r="DQ2" s="724" t="s">
        <v>354</v>
      </c>
      <c r="DR2" s="725"/>
      <c r="DS2" s="725"/>
      <c r="DT2" s="725"/>
      <c r="DU2" s="725"/>
      <c r="DV2" s="725"/>
      <c r="DW2" s="725"/>
      <c r="DX2" s="725"/>
      <c r="DY2" s="725"/>
      <c r="DZ2" s="72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20"/>
      <c r="BA4" s="220"/>
      <c r="BB4" s="220"/>
      <c r="BC4" s="220"/>
      <c r="BD4" s="220"/>
      <c r="BE4" s="221"/>
      <c r="BF4" s="221"/>
      <c r="BG4" s="221"/>
      <c r="BH4" s="221"/>
      <c r="BI4" s="221"/>
      <c r="BJ4" s="221"/>
      <c r="BK4" s="221"/>
      <c r="BL4" s="221"/>
      <c r="BM4" s="221"/>
      <c r="BN4" s="221"/>
      <c r="BO4" s="221"/>
      <c r="BP4" s="22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22"/>
    </row>
    <row r="7" spans="1:131" s="223" customFormat="1" ht="26.25" customHeight="1" thickTop="1" x14ac:dyDescent="0.15">
      <c r="A7" s="224">
        <v>1</v>
      </c>
      <c r="B7" s="751" t="s">
        <v>374</v>
      </c>
      <c r="C7" s="752"/>
      <c r="D7" s="752"/>
      <c r="E7" s="752"/>
      <c r="F7" s="752"/>
      <c r="G7" s="752"/>
      <c r="H7" s="752"/>
      <c r="I7" s="752"/>
      <c r="J7" s="752"/>
      <c r="K7" s="752"/>
      <c r="L7" s="752"/>
      <c r="M7" s="752"/>
      <c r="N7" s="752"/>
      <c r="O7" s="752"/>
      <c r="P7" s="753"/>
      <c r="Q7" s="754">
        <v>55549</v>
      </c>
      <c r="R7" s="755"/>
      <c r="S7" s="755"/>
      <c r="T7" s="755"/>
      <c r="U7" s="755"/>
      <c r="V7" s="755">
        <v>54508</v>
      </c>
      <c r="W7" s="755"/>
      <c r="X7" s="755"/>
      <c r="Y7" s="755"/>
      <c r="Z7" s="755"/>
      <c r="AA7" s="755">
        <v>1041</v>
      </c>
      <c r="AB7" s="755"/>
      <c r="AC7" s="755"/>
      <c r="AD7" s="755"/>
      <c r="AE7" s="756"/>
      <c r="AF7" s="757">
        <v>978</v>
      </c>
      <c r="AG7" s="758"/>
      <c r="AH7" s="758"/>
      <c r="AI7" s="758"/>
      <c r="AJ7" s="759"/>
      <c r="AK7" s="760">
        <v>1403</v>
      </c>
      <c r="AL7" s="761"/>
      <c r="AM7" s="761"/>
      <c r="AN7" s="761"/>
      <c r="AO7" s="761"/>
      <c r="AP7" s="761">
        <v>52360</v>
      </c>
      <c r="AQ7" s="761"/>
      <c r="AR7" s="761"/>
      <c r="AS7" s="761"/>
      <c r="AT7" s="761"/>
      <c r="AU7" s="762"/>
      <c r="AV7" s="762"/>
      <c r="AW7" s="762"/>
      <c r="AX7" s="762"/>
      <c r="AY7" s="763"/>
      <c r="AZ7" s="220"/>
      <c r="BA7" s="220"/>
      <c r="BB7" s="220"/>
      <c r="BC7" s="220"/>
      <c r="BD7" s="220"/>
      <c r="BE7" s="221"/>
      <c r="BF7" s="221"/>
      <c r="BG7" s="221"/>
      <c r="BH7" s="221"/>
      <c r="BI7" s="221"/>
      <c r="BJ7" s="221"/>
      <c r="BK7" s="221"/>
      <c r="BL7" s="221"/>
      <c r="BM7" s="221"/>
      <c r="BN7" s="221"/>
      <c r="BO7" s="221"/>
      <c r="BP7" s="221"/>
      <c r="BQ7" s="224">
        <v>1</v>
      </c>
      <c r="BR7" s="225"/>
      <c r="BS7" s="748" t="s">
        <v>556</v>
      </c>
      <c r="BT7" s="749"/>
      <c r="BU7" s="749"/>
      <c r="BV7" s="749"/>
      <c r="BW7" s="749"/>
      <c r="BX7" s="749"/>
      <c r="BY7" s="749"/>
      <c r="BZ7" s="749"/>
      <c r="CA7" s="749"/>
      <c r="CB7" s="749"/>
      <c r="CC7" s="749"/>
      <c r="CD7" s="749"/>
      <c r="CE7" s="749"/>
      <c r="CF7" s="749"/>
      <c r="CG7" s="764"/>
      <c r="CH7" s="745">
        <v>25</v>
      </c>
      <c r="CI7" s="746"/>
      <c r="CJ7" s="746"/>
      <c r="CK7" s="746"/>
      <c r="CL7" s="747"/>
      <c r="CM7" s="745">
        <v>166</v>
      </c>
      <c r="CN7" s="746"/>
      <c r="CO7" s="746"/>
      <c r="CP7" s="746"/>
      <c r="CQ7" s="747"/>
      <c r="CR7" s="745">
        <v>87</v>
      </c>
      <c r="CS7" s="746"/>
      <c r="CT7" s="746"/>
      <c r="CU7" s="746"/>
      <c r="CV7" s="747"/>
      <c r="CW7" s="745" t="s">
        <v>551</v>
      </c>
      <c r="CX7" s="746"/>
      <c r="CY7" s="746"/>
      <c r="CZ7" s="746"/>
      <c r="DA7" s="747"/>
      <c r="DB7" s="745" t="s">
        <v>551</v>
      </c>
      <c r="DC7" s="746"/>
      <c r="DD7" s="746"/>
      <c r="DE7" s="746"/>
      <c r="DF7" s="747"/>
      <c r="DG7" s="745" t="s">
        <v>552</v>
      </c>
      <c r="DH7" s="746"/>
      <c r="DI7" s="746"/>
      <c r="DJ7" s="746"/>
      <c r="DK7" s="747"/>
      <c r="DL7" s="745" t="s">
        <v>551</v>
      </c>
      <c r="DM7" s="746"/>
      <c r="DN7" s="746"/>
      <c r="DO7" s="746"/>
      <c r="DP7" s="747"/>
      <c r="DQ7" s="745" t="s">
        <v>551</v>
      </c>
      <c r="DR7" s="746"/>
      <c r="DS7" s="746"/>
      <c r="DT7" s="746"/>
      <c r="DU7" s="747"/>
      <c r="DV7" s="748"/>
      <c r="DW7" s="749"/>
      <c r="DX7" s="749"/>
      <c r="DY7" s="749"/>
      <c r="DZ7" s="750"/>
      <c r="EA7" s="222"/>
    </row>
    <row r="8" spans="1:131" s="223" customFormat="1" ht="26.25" customHeight="1" x14ac:dyDescent="0.15">
      <c r="A8" s="226">
        <v>2</v>
      </c>
      <c r="B8" s="782" t="s">
        <v>375</v>
      </c>
      <c r="C8" s="783"/>
      <c r="D8" s="783"/>
      <c r="E8" s="783"/>
      <c r="F8" s="783"/>
      <c r="G8" s="783"/>
      <c r="H8" s="783"/>
      <c r="I8" s="783"/>
      <c r="J8" s="783"/>
      <c r="K8" s="783"/>
      <c r="L8" s="783"/>
      <c r="M8" s="783"/>
      <c r="N8" s="783"/>
      <c r="O8" s="783"/>
      <c r="P8" s="784"/>
      <c r="Q8" s="785">
        <v>27</v>
      </c>
      <c r="R8" s="786"/>
      <c r="S8" s="786"/>
      <c r="T8" s="786"/>
      <c r="U8" s="786"/>
      <c r="V8" s="786">
        <v>27</v>
      </c>
      <c r="W8" s="786"/>
      <c r="X8" s="786"/>
      <c r="Y8" s="786"/>
      <c r="Z8" s="786"/>
      <c r="AA8" s="786" t="s">
        <v>551</v>
      </c>
      <c r="AB8" s="786"/>
      <c r="AC8" s="786"/>
      <c r="AD8" s="786"/>
      <c r="AE8" s="787"/>
      <c r="AF8" s="788" t="s">
        <v>122</v>
      </c>
      <c r="AG8" s="789"/>
      <c r="AH8" s="789"/>
      <c r="AI8" s="789"/>
      <c r="AJ8" s="790"/>
      <c r="AK8" s="771">
        <v>1</v>
      </c>
      <c r="AL8" s="772"/>
      <c r="AM8" s="772"/>
      <c r="AN8" s="772"/>
      <c r="AO8" s="772"/>
      <c r="AP8" s="772">
        <v>4</v>
      </c>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c r="BS8" s="775" t="s">
        <v>560</v>
      </c>
      <c r="BT8" s="776"/>
      <c r="BU8" s="776"/>
      <c r="BV8" s="776"/>
      <c r="BW8" s="776"/>
      <c r="BX8" s="776"/>
      <c r="BY8" s="776"/>
      <c r="BZ8" s="776"/>
      <c r="CA8" s="776"/>
      <c r="CB8" s="776"/>
      <c r="CC8" s="776"/>
      <c r="CD8" s="776"/>
      <c r="CE8" s="776"/>
      <c r="CF8" s="776"/>
      <c r="CG8" s="777"/>
      <c r="CH8" s="778">
        <v>1</v>
      </c>
      <c r="CI8" s="779"/>
      <c r="CJ8" s="779"/>
      <c r="CK8" s="779"/>
      <c r="CL8" s="780"/>
      <c r="CM8" s="778">
        <v>61</v>
      </c>
      <c r="CN8" s="779"/>
      <c r="CO8" s="779"/>
      <c r="CP8" s="779"/>
      <c r="CQ8" s="780"/>
      <c r="CR8" s="778">
        <v>10</v>
      </c>
      <c r="CS8" s="779"/>
      <c r="CT8" s="779"/>
      <c r="CU8" s="779"/>
      <c r="CV8" s="780"/>
      <c r="CW8" s="778" t="s">
        <v>551</v>
      </c>
      <c r="CX8" s="779"/>
      <c r="CY8" s="779"/>
      <c r="CZ8" s="779"/>
      <c r="DA8" s="780"/>
      <c r="DB8" s="778" t="s">
        <v>551</v>
      </c>
      <c r="DC8" s="779"/>
      <c r="DD8" s="779"/>
      <c r="DE8" s="779"/>
      <c r="DF8" s="780"/>
      <c r="DG8" s="778">
        <v>538</v>
      </c>
      <c r="DH8" s="779"/>
      <c r="DI8" s="779"/>
      <c r="DJ8" s="779"/>
      <c r="DK8" s="780"/>
      <c r="DL8" s="778" t="s">
        <v>551</v>
      </c>
      <c r="DM8" s="779"/>
      <c r="DN8" s="779"/>
      <c r="DO8" s="779"/>
      <c r="DP8" s="780"/>
      <c r="DQ8" s="778" t="s">
        <v>551</v>
      </c>
      <c r="DR8" s="779"/>
      <c r="DS8" s="779"/>
      <c r="DT8" s="779"/>
      <c r="DU8" s="780"/>
      <c r="DV8" s="775"/>
      <c r="DW8" s="776"/>
      <c r="DX8" s="776"/>
      <c r="DY8" s="776"/>
      <c r="DZ8" s="781"/>
      <c r="EA8" s="222"/>
    </row>
    <row r="9" spans="1:131" s="223" customFormat="1" ht="26.25" customHeight="1" x14ac:dyDescent="0.15">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75" t="s">
        <v>557</v>
      </c>
      <c r="BT9" s="776"/>
      <c r="BU9" s="776"/>
      <c r="BV9" s="776"/>
      <c r="BW9" s="776"/>
      <c r="BX9" s="776"/>
      <c r="BY9" s="776"/>
      <c r="BZ9" s="776"/>
      <c r="CA9" s="776"/>
      <c r="CB9" s="776"/>
      <c r="CC9" s="776"/>
      <c r="CD9" s="776"/>
      <c r="CE9" s="776"/>
      <c r="CF9" s="776"/>
      <c r="CG9" s="777"/>
      <c r="CH9" s="778">
        <v>1</v>
      </c>
      <c r="CI9" s="779"/>
      <c r="CJ9" s="779"/>
      <c r="CK9" s="779"/>
      <c r="CL9" s="780"/>
      <c r="CM9" s="778">
        <v>87</v>
      </c>
      <c r="CN9" s="779"/>
      <c r="CO9" s="779"/>
      <c r="CP9" s="779"/>
      <c r="CQ9" s="780"/>
      <c r="CR9" s="778">
        <v>50</v>
      </c>
      <c r="CS9" s="779"/>
      <c r="CT9" s="779"/>
      <c r="CU9" s="779"/>
      <c r="CV9" s="780"/>
      <c r="CW9" s="778" t="s">
        <v>551</v>
      </c>
      <c r="CX9" s="779"/>
      <c r="CY9" s="779"/>
      <c r="CZ9" s="779"/>
      <c r="DA9" s="780"/>
      <c r="DB9" s="778" t="s">
        <v>551</v>
      </c>
      <c r="DC9" s="779"/>
      <c r="DD9" s="779"/>
      <c r="DE9" s="779"/>
      <c r="DF9" s="780"/>
      <c r="DG9" s="778" t="s">
        <v>552</v>
      </c>
      <c r="DH9" s="779"/>
      <c r="DI9" s="779"/>
      <c r="DJ9" s="779"/>
      <c r="DK9" s="780"/>
      <c r="DL9" s="778" t="s">
        <v>551</v>
      </c>
      <c r="DM9" s="779"/>
      <c r="DN9" s="779"/>
      <c r="DO9" s="779"/>
      <c r="DP9" s="780"/>
      <c r="DQ9" s="778" t="s">
        <v>551</v>
      </c>
      <c r="DR9" s="779"/>
      <c r="DS9" s="779"/>
      <c r="DT9" s="779"/>
      <c r="DU9" s="780"/>
      <c r="DV9" s="775"/>
      <c r="DW9" s="776"/>
      <c r="DX9" s="776"/>
      <c r="DY9" s="776"/>
      <c r="DZ9" s="781"/>
      <c r="EA9" s="222"/>
    </row>
    <row r="10" spans="1:131" s="223" customFormat="1" ht="26.25" customHeight="1" x14ac:dyDescent="0.15">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75" t="s">
        <v>558</v>
      </c>
      <c r="BT10" s="776"/>
      <c r="BU10" s="776"/>
      <c r="BV10" s="776"/>
      <c r="BW10" s="776"/>
      <c r="BX10" s="776"/>
      <c r="BY10" s="776"/>
      <c r="BZ10" s="776"/>
      <c r="CA10" s="776"/>
      <c r="CB10" s="776"/>
      <c r="CC10" s="776"/>
      <c r="CD10" s="776"/>
      <c r="CE10" s="776"/>
      <c r="CF10" s="776"/>
      <c r="CG10" s="777"/>
      <c r="CH10" s="778">
        <v>-16</v>
      </c>
      <c r="CI10" s="779"/>
      <c r="CJ10" s="779"/>
      <c r="CK10" s="779"/>
      <c r="CL10" s="780"/>
      <c r="CM10" s="778">
        <v>45</v>
      </c>
      <c r="CN10" s="779"/>
      <c r="CO10" s="779"/>
      <c r="CP10" s="779"/>
      <c r="CQ10" s="780"/>
      <c r="CR10" s="778">
        <v>35</v>
      </c>
      <c r="CS10" s="779"/>
      <c r="CT10" s="779"/>
      <c r="CU10" s="779"/>
      <c r="CV10" s="780"/>
      <c r="CW10" s="778" t="s">
        <v>551</v>
      </c>
      <c r="CX10" s="779"/>
      <c r="CY10" s="779"/>
      <c r="CZ10" s="779"/>
      <c r="DA10" s="780"/>
      <c r="DB10" s="778" t="s">
        <v>551</v>
      </c>
      <c r="DC10" s="779"/>
      <c r="DD10" s="779"/>
      <c r="DE10" s="779"/>
      <c r="DF10" s="780"/>
      <c r="DG10" s="778" t="s">
        <v>552</v>
      </c>
      <c r="DH10" s="779"/>
      <c r="DI10" s="779"/>
      <c r="DJ10" s="779"/>
      <c r="DK10" s="780"/>
      <c r="DL10" s="778" t="s">
        <v>551</v>
      </c>
      <c r="DM10" s="779"/>
      <c r="DN10" s="779"/>
      <c r="DO10" s="779"/>
      <c r="DP10" s="780"/>
      <c r="DQ10" s="778" t="s">
        <v>551</v>
      </c>
      <c r="DR10" s="779"/>
      <c r="DS10" s="779"/>
      <c r="DT10" s="779"/>
      <c r="DU10" s="780"/>
      <c r="DV10" s="775"/>
      <c r="DW10" s="776"/>
      <c r="DX10" s="776"/>
      <c r="DY10" s="776"/>
      <c r="DZ10" s="781"/>
      <c r="EA10" s="222"/>
    </row>
    <row r="11" spans="1:131" s="223" customFormat="1" ht="26.25" customHeight="1" x14ac:dyDescent="0.15">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75" t="s">
        <v>559</v>
      </c>
      <c r="BT11" s="776"/>
      <c r="BU11" s="776"/>
      <c r="BV11" s="776"/>
      <c r="BW11" s="776"/>
      <c r="BX11" s="776"/>
      <c r="BY11" s="776"/>
      <c r="BZ11" s="776"/>
      <c r="CA11" s="776"/>
      <c r="CB11" s="776"/>
      <c r="CC11" s="776"/>
      <c r="CD11" s="776"/>
      <c r="CE11" s="776"/>
      <c r="CF11" s="776"/>
      <c r="CG11" s="777"/>
      <c r="CH11" s="778">
        <v>11</v>
      </c>
      <c r="CI11" s="779"/>
      <c r="CJ11" s="779"/>
      <c r="CK11" s="779"/>
      <c r="CL11" s="780"/>
      <c r="CM11" s="778">
        <v>922</v>
      </c>
      <c r="CN11" s="779"/>
      <c r="CO11" s="779"/>
      <c r="CP11" s="779"/>
      <c r="CQ11" s="780"/>
      <c r="CR11" s="778">
        <v>326</v>
      </c>
      <c r="CS11" s="779"/>
      <c r="CT11" s="779"/>
      <c r="CU11" s="779"/>
      <c r="CV11" s="780"/>
      <c r="CW11" s="778" t="s">
        <v>551</v>
      </c>
      <c r="CX11" s="779"/>
      <c r="CY11" s="779"/>
      <c r="CZ11" s="779"/>
      <c r="DA11" s="780"/>
      <c r="DB11" s="778" t="s">
        <v>551</v>
      </c>
      <c r="DC11" s="779"/>
      <c r="DD11" s="779"/>
      <c r="DE11" s="779"/>
      <c r="DF11" s="780"/>
      <c r="DG11" s="778" t="s">
        <v>552</v>
      </c>
      <c r="DH11" s="779"/>
      <c r="DI11" s="779"/>
      <c r="DJ11" s="779"/>
      <c r="DK11" s="780"/>
      <c r="DL11" s="778" t="s">
        <v>551</v>
      </c>
      <c r="DM11" s="779"/>
      <c r="DN11" s="779"/>
      <c r="DO11" s="779"/>
      <c r="DP11" s="780"/>
      <c r="DQ11" s="778" t="s">
        <v>551</v>
      </c>
      <c r="DR11" s="779"/>
      <c r="DS11" s="779"/>
      <c r="DT11" s="779"/>
      <c r="DU11" s="780"/>
      <c r="DV11" s="775"/>
      <c r="DW11" s="776"/>
      <c r="DX11" s="776"/>
      <c r="DY11" s="776"/>
      <c r="DZ11" s="781"/>
      <c r="EA11" s="222"/>
    </row>
    <row r="12" spans="1:131" s="223" customFormat="1" ht="26.25" customHeight="1" x14ac:dyDescent="0.15">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2"/>
    </row>
    <row r="13" spans="1:131" s="223" customFormat="1" ht="26.25" customHeight="1" x14ac:dyDescent="0.15">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2"/>
    </row>
    <row r="14" spans="1:131" s="223" customFormat="1" ht="26.25" customHeight="1" x14ac:dyDescent="0.15">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2"/>
    </row>
    <row r="15" spans="1:131" s="223" customFormat="1" ht="26.25" customHeight="1" x14ac:dyDescent="0.15">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2"/>
    </row>
    <row r="16" spans="1:131" s="223" customFormat="1" ht="26.25" customHeight="1" x14ac:dyDescent="0.15">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2"/>
    </row>
    <row r="17" spans="1:131" s="223" customFormat="1" ht="26.25" customHeight="1" x14ac:dyDescent="0.15">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2"/>
    </row>
    <row r="18" spans="1:131" s="223" customFormat="1" ht="26.25" customHeight="1" x14ac:dyDescent="0.15">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2"/>
    </row>
    <row r="19" spans="1:131" s="223" customFormat="1" ht="26.25" customHeight="1" x14ac:dyDescent="0.15">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2"/>
    </row>
    <row r="20" spans="1:131" s="223" customFormat="1" ht="26.25" customHeight="1" x14ac:dyDescent="0.15">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2"/>
    </row>
    <row r="21" spans="1:131" s="223" customFormat="1" ht="26.25" customHeight="1" thickBot="1" x14ac:dyDescent="0.2">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2"/>
    </row>
    <row r="22" spans="1:131" s="223" customFormat="1" ht="26.25" customHeight="1" x14ac:dyDescent="0.15">
      <c r="A22" s="22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21"/>
      <c r="BF22" s="221"/>
      <c r="BG22" s="221"/>
      <c r="BH22" s="221"/>
      <c r="BI22" s="221"/>
      <c r="BJ22" s="221"/>
      <c r="BK22" s="221"/>
      <c r="BL22" s="221"/>
      <c r="BM22" s="221"/>
      <c r="BN22" s="221"/>
      <c r="BO22" s="221"/>
      <c r="BP22" s="221"/>
      <c r="BQ22" s="226">
        <v>16</v>
      </c>
      <c r="BR22" s="22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2"/>
    </row>
    <row r="23" spans="1:131" s="223" customFormat="1" ht="26.25" customHeight="1" thickBot="1" x14ac:dyDescent="0.2">
      <c r="A23" s="228" t="s">
        <v>377</v>
      </c>
      <c r="B23" s="791" t="s">
        <v>378</v>
      </c>
      <c r="C23" s="792"/>
      <c r="D23" s="792"/>
      <c r="E23" s="792"/>
      <c r="F23" s="792"/>
      <c r="G23" s="792"/>
      <c r="H23" s="792"/>
      <c r="I23" s="792"/>
      <c r="J23" s="792"/>
      <c r="K23" s="792"/>
      <c r="L23" s="792"/>
      <c r="M23" s="792"/>
      <c r="N23" s="792"/>
      <c r="O23" s="792"/>
      <c r="P23" s="793"/>
      <c r="Q23" s="794">
        <v>55577</v>
      </c>
      <c r="R23" s="795"/>
      <c r="S23" s="795"/>
      <c r="T23" s="795"/>
      <c r="U23" s="795"/>
      <c r="V23" s="795">
        <v>54535</v>
      </c>
      <c r="W23" s="795"/>
      <c r="X23" s="795"/>
      <c r="Y23" s="795"/>
      <c r="Z23" s="795"/>
      <c r="AA23" s="795">
        <v>1041</v>
      </c>
      <c r="AB23" s="795"/>
      <c r="AC23" s="795"/>
      <c r="AD23" s="795"/>
      <c r="AE23" s="796"/>
      <c r="AF23" s="797">
        <v>978</v>
      </c>
      <c r="AG23" s="795"/>
      <c r="AH23" s="795"/>
      <c r="AI23" s="795"/>
      <c r="AJ23" s="798"/>
      <c r="AK23" s="799"/>
      <c r="AL23" s="800"/>
      <c r="AM23" s="800"/>
      <c r="AN23" s="800"/>
      <c r="AO23" s="800"/>
      <c r="AP23" s="795">
        <v>52364</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2"/>
    </row>
    <row r="24" spans="1:131" s="223" customFormat="1" ht="26.25" customHeight="1" x14ac:dyDescent="0.15">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2"/>
    </row>
    <row r="25" spans="1:131" ht="26.25" customHeight="1" thickBot="1" x14ac:dyDescent="0.2">
      <c r="A25" s="727" t="s">
        <v>380</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20"/>
      <c r="BK25" s="220"/>
      <c r="BL25" s="220"/>
      <c r="BM25" s="220"/>
      <c r="BN25" s="220"/>
      <c r="BO25" s="229"/>
      <c r="BP25" s="229"/>
      <c r="BQ25" s="226">
        <v>19</v>
      </c>
      <c r="BR25" s="22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35" t="s">
        <v>381</v>
      </c>
      <c r="R26" s="736"/>
      <c r="S26" s="736"/>
      <c r="T26" s="736"/>
      <c r="U26" s="737"/>
      <c r="V26" s="735" t="s">
        <v>382</v>
      </c>
      <c r="W26" s="736"/>
      <c r="X26" s="736"/>
      <c r="Y26" s="736"/>
      <c r="Z26" s="737"/>
      <c r="AA26" s="735" t="s">
        <v>383</v>
      </c>
      <c r="AB26" s="736"/>
      <c r="AC26" s="736"/>
      <c r="AD26" s="736"/>
      <c r="AE26" s="736"/>
      <c r="AF26" s="816" t="s">
        <v>384</v>
      </c>
      <c r="AG26" s="817"/>
      <c r="AH26" s="817"/>
      <c r="AI26" s="817"/>
      <c r="AJ26" s="818"/>
      <c r="AK26" s="736" t="s">
        <v>385</v>
      </c>
      <c r="AL26" s="736"/>
      <c r="AM26" s="736"/>
      <c r="AN26" s="736"/>
      <c r="AO26" s="737"/>
      <c r="AP26" s="735" t="s">
        <v>386</v>
      </c>
      <c r="AQ26" s="736"/>
      <c r="AR26" s="736"/>
      <c r="AS26" s="736"/>
      <c r="AT26" s="737"/>
      <c r="AU26" s="735" t="s">
        <v>387</v>
      </c>
      <c r="AV26" s="736"/>
      <c r="AW26" s="736"/>
      <c r="AX26" s="736"/>
      <c r="AY26" s="737"/>
      <c r="AZ26" s="735" t="s">
        <v>388</v>
      </c>
      <c r="BA26" s="736"/>
      <c r="BB26" s="736"/>
      <c r="BC26" s="736"/>
      <c r="BD26" s="737"/>
      <c r="BE26" s="735" t="s">
        <v>364</v>
      </c>
      <c r="BF26" s="736"/>
      <c r="BG26" s="736"/>
      <c r="BH26" s="736"/>
      <c r="BI26" s="742"/>
      <c r="BJ26" s="220"/>
      <c r="BK26" s="220"/>
      <c r="BL26" s="220"/>
      <c r="BM26" s="220"/>
      <c r="BN26" s="220"/>
      <c r="BO26" s="229"/>
      <c r="BP26" s="229"/>
      <c r="BQ26" s="226">
        <v>20</v>
      </c>
      <c r="BR26" s="22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20"/>
      <c r="BK27" s="220"/>
      <c r="BL27" s="220"/>
      <c r="BM27" s="220"/>
      <c r="BN27" s="220"/>
      <c r="BO27" s="229"/>
      <c r="BP27" s="229"/>
      <c r="BQ27" s="226">
        <v>21</v>
      </c>
      <c r="BR27" s="22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18"/>
    </row>
    <row r="28" spans="1:131" ht="26.25" customHeight="1" thickTop="1" x14ac:dyDescent="0.15">
      <c r="A28" s="230">
        <v>1</v>
      </c>
      <c r="B28" s="751" t="s">
        <v>389</v>
      </c>
      <c r="C28" s="752"/>
      <c r="D28" s="752"/>
      <c r="E28" s="752"/>
      <c r="F28" s="752"/>
      <c r="G28" s="752"/>
      <c r="H28" s="752"/>
      <c r="I28" s="752"/>
      <c r="J28" s="752"/>
      <c r="K28" s="752"/>
      <c r="L28" s="752"/>
      <c r="M28" s="752"/>
      <c r="N28" s="752"/>
      <c r="O28" s="752"/>
      <c r="P28" s="753"/>
      <c r="Q28" s="824">
        <v>10770</v>
      </c>
      <c r="R28" s="825"/>
      <c r="S28" s="825"/>
      <c r="T28" s="825"/>
      <c r="U28" s="825"/>
      <c r="V28" s="825">
        <v>10770</v>
      </c>
      <c r="W28" s="825"/>
      <c r="X28" s="825"/>
      <c r="Y28" s="825"/>
      <c r="Z28" s="825"/>
      <c r="AA28" s="825" t="s">
        <v>551</v>
      </c>
      <c r="AB28" s="825"/>
      <c r="AC28" s="825"/>
      <c r="AD28" s="825"/>
      <c r="AE28" s="826"/>
      <c r="AF28" s="827" t="s">
        <v>122</v>
      </c>
      <c r="AG28" s="825"/>
      <c r="AH28" s="825"/>
      <c r="AI28" s="825"/>
      <c r="AJ28" s="828"/>
      <c r="AK28" s="829">
        <v>1117</v>
      </c>
      <c r="AL28" s="830"/>
      <c r="AM28" s="830"/>
      <c r="AN28" s="830"/>
      <c r="AO28" s="830"/>
      <c r="AP28" s="830" t="s">
        <v>552</v>
      </c>
      <c r="AQ28" s="830"/>
      <c r="AR28" s="830"/>
      <c r="AS28" s="830"/>
      <c r="AT28" s="830"/>
      <c r="AU28" s="830" t="s">
        <v>552</v>
      </c>
      <c r="AV28" s="830"/>
      <c r="AW28" s="830"/>
      <c r="AX28" s="830"/>
      <c r="AY28" s="830"/>
      <c r="AZ28" s="831"/>
      <c r="BA28" s="831"/>
      <c r="BB28" s="831"/>
      <c r="BC28" s="831"/>
      <c r="BD28" s="831"/>
      <c r="BE28" s="822"/>
      <c r="BF28" s="822"/>
      <c r="BG28" s="822"/>
      <c r="BH28" s="822"/>
      <c r="BI28" s="823"/>
      <c r="BJ28" s="220"/>
      <c r="BK28" s="220"/>
      <c r="BL28" s="220"/>
      <c r="BM28" s="220"/>
      <c r="BN28" s="220"/>
      <c r="BO28" s="229"/>
      <c r="BP28" s="229"/>
      <c r="BQ28" s="226">
        <v>22</v>
      </c>
      <c r="BR28" s="22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18"/>
    </row>
    <row r="29" spans="1:131" ht="26.25" customHeight="1" x14ac:dyDescent="0.15">
      <c r="A29" s="230">
        <v>2</v>
      </c>
      <c r="B29" s="782" t="s">
        <v>390</v>
      </c>
      <c r="C29" s="783"/>
      <c r="D29" s="783"/>
      <c r="E29" s="783"/>
      <c r="F29" s="783"/>
      <c r="G29" s="783"/>
      <c r="H29" s="783"/>
      <c r="I29" s="783"/>
      <c r="J29" s="783"/>
      <c r="K29" s="783"/>
      <c r="L29" s="783"/>
      <c r="M29" s="783"/>
      <c r="N29" s="783"/>
      <c r="O29" s="783"/>
      <c r="P29" s="784"/>
      <c r="Q29" s="785">
        <v>13788</v>
      </c>
      <c r="R29" s="786"/>
      <c r="S29" s="786"/>
      <c r="T29" s="786"/>
      <c r="U29" s="786"/>
      <c r="V29" s="786">
        <v>13788</v>
      </c>
      <c r="W29" s="786"/>
      <c r="X29" s="786"/>
      <c r="Y29" s="786"/>
      <c r="Z29" s="786"/>
      <c r="AA29" s="786" t="s">
        <v>551</v>
      </c>
      <c r="AB29" s="786"/>
      <c r="AC29" s="786"/>
      <c r="AD29" s="786"/>
      <c r="AE29" s="787"/>
      <c r="AF29" s="788" t="s">
        <v>122</v>
      </c>
      <c r="AG29" s="789"/>
      <c r="AH29" s="789"/>
      <c r="AI29" s="789"/>
      <c r="AJ29" s="790"/>
      <c r="AK29" s="836">
        <v>2110</v>
      </c>
      <c r="AL29" s="832"/>
      <c r="AM29" s="832"/>
      <c r="AN29" s="832"/>
      <c r="AO29" s="832"/>
      <c r="AP29" s="832" t="s">
        <v>552</v>
      </c>
      <c r="AQ29" s="832"/>
      <c r="AR29" s="832"/>
      <c r="AS29" s="832"/>
      <c r="AT29" s="832"/>
      <c r="AU29" s="832" t="s">
        <v>552</v>
      </c>
      <c r="AV29" s="832"/>
      <c r="AW29" s="832"/>
      <c r="AX29" s="832"/>
      <c r="AY29" s="832"/>
      <c r="AZ29" s="833"/>
      <c r="BA29" s="833"/>
      <c r="BB29" s="833"/>
      <c r="BC29" s="833"/>
      <c r="BD29" s="833"/>
      <c r="BE29" s="834"/>
      <c r="BF29" s="834"/>
      <c r="BG29" s="834"/>
      <c r="BH29" s="834"/>
      <c r="BI29" s="835"/>
      <c r="BJ29" s="220"/>
      <c r="BK29" s="220"/>
      <c r="BL29" s="220"/>
      <c r="BM29" s="220"/>
      <c r="BN29" s="220"/>
      <c r="BO29" s="229"/>
      <c r="BP29" s="229"/>
      <c r="BQ29" s="226">
        <v>23</v>
      </c>
      <c r="BR29" s="22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18"/>
    </row>
    <row r="30" spans="1:131" ht="26.25" customHeight="1" x14ac:dyDescent="0.15">
      <c r="A30" s="230">
        <v>3</v>
      </c>
      <c r="B30" s="782" t="s">
        <v>391</v>
      </c>
      <c r="C30" s="783"/>
      <c r="D30" s="783"/>
      <c r="E30" s="783"/>
      <c r="F30" s="783"/>
      <c r="G30" s="783"/>
      <c r="H30" s="783"/>
      <c r="I30" s="783"/>
      <c r="J30" s="783"/>
      <c r="K30" s="783"/>
      <c r="L30" s="783"/>
      <c r="M30" s="783"/>
      <c r="N30" s="783"/>
      <c r="O30" s="783"/>
      <c r="P30" s="784"/>
      <c r="Q30" s="785">
        <v>2275</v>
      </c>
      <c r="R30" s="786"/>
      <c r="S30" s="786"/>
      <c r="T30" s="786"/>
      <c r="U30" s="786"/>
      <c r="V30" s="786">
        <v>2156</v>
      </c>
      <c r="W30" s="786"/>
      <c r="X30" s="786"/>
      <c r="Y30" s="786"/>
      <c r="Z30" s="786"/>
      <c r="AA30" s="786">
        <v>118</v>
      </c>
      <c r="AB30" s="786"/>
      <c r="AC30" s="786"/>
      <c r="AD30" s="786"/>
      <c r="AE30" s="787"/>
      <c r="AF30" s="788">
        <v>118</v>
      </c>
      <c r="AG30" s="789"/>
      <c r="AH30" s="789"/>
      <c r="AI30" s="789"/>
      <c r="AJ30" s="790"/>
      <c r="AK30" s="836">
        <v>593</v>
      </c>
      <c r="AL30" s="832"/>
      <c r="AM30" s="832"/>
      <c r="AN30" s="832"/>
      <c r="AO30" s="832"/>
      <c r="AP30" s="832" t="s">
        <v>552</v>
      </c>
      <c r="AQ30" s="832"/>
      <c r="AR30" s="832"/>
      <c r="AS30" s="832"/>
      <c r="AT30" s="832"/>
      <c r="AU30" s="832" t="s">
        <v>552</v>
      </c>
      <c r="AV30" s="832"/>
      <c r="AW30" s="832"/>
      <c r="AX30" s="832"/>
      <c r="AY30" s="832"/>
      <c r="AZ30" s="833"/>
      <c r="BA30" s="833"/>
      <c r="BB30" s="833"/>
      <c r="BC30" s="833"/>
      <c r="BD30" s="833"/>
      <c r="BE30" s="834"/>
      <c r="BF30" s="834"/>
      <c r="BG30" s="834"/>
      <c r="BH30" s="834"/>
      <c r="BI30" s="835"/>
      <c r="BJ30" s="220"/>
      <c r="BK30" s="220"/>
      <c r="BL30" s="220"/>
      <c r="BM30" s="220"/>
      <c r="BN30" s="220"/>
      <c r="BO30" s="229"/>
      <c r="BP30" s="229"/>
      <c r="BQ30" s="226">
        <v>24</v>
      </c>
      <c r="BR30" s="22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18"/>
    </row>
    <row r="31" spans="1:131" ht="26.25" customHeight="1" x14ac:dyDescent="0.15">
      <c r="A31" s="230">
        <v>4</v>
      </c>
      <c r="B31" s="782" t="s">
        <v>392</v>
      </c>
      <c r="C31" s="783"/>
      <c r="D31" s="783"/>
      <c r="E31" s="783"/>
      <c r="F31" s="783"/>
      <c r="G31" s="783"/>
      <c r="H31" s="783"/>
      <c r="I31" s="783"/>
      <c r="J31" s="783"/>
      <c r="K31" s="783"/>
      <c r="L31" s="783"/>
      <c r="M31" s="783"/>
      <c r="N31" s="783"/>
      <c r="O31" s="783"/>
      <c r="P31" s="784"/>
      <c r="Q31" s="785">
        <v>2137</v>
      </c>
      <c r="R31" s="786"/>
      <c r="S31" s="786"/>
      <c r="T31" s="786"/>
      <c r="U31" s="786"/>
      <c r="V31" s="786">
        <v>1645</v>
      </c>
      <c r="W31" s="786"/>
      <c r="X31" s="786"/>
      <c r="Y31" s="786"/>
      <c r="Z31" s="786"/>
      <c r="AA31" s="786">
        <v>492</v>
      </c>
      <c r="AB31" s="786"/>
      <c r="AC31" s="786"/>
      <c r="AD31" s="786"/>
      <c r="AE31" s="787"/>
      <c r="AF31" s="788">
        <v>2064</v>
      </c>
      <c r="AG31" s="789"/>
      <c r="AH31" s="789"/>
      <c r="AI31" s="789"/>
      <c r="AJ31" s="790"/>
      <c r="AK31" s="836">
        <v>12</v>
      </c>
      <c r="AL31" s="832"/>
      <c r="AM31" s="832"/>
      <c r="AN31" s="832"/>
      <c r="AO31" s="832"/>
      <c r="AP31" s="832">
        <v>5108</v>
      </c>
      <c r="AQ31" s="832"/>
      <c r="AR31" s="832"/>
      <c r="AS31" s="832"/>
      <c r="AT31" s="832"/>
      <c r="AU31" s="832" t="s">
        <v>552</v>
      </c>
      <c r="AV31" s="832"/>
      <c r="AW31" s="832"/>
      <c r="AX31" s="832"/>
      <c r="AY31" s="832"/>
      <c r="AZ31" s="833" t="s">
        <v>552</v>
      </c>
      <c r="BA31" s="833"/>
      <c r="BB31" s="833"/>
      <c r="BC31" s="833"/>
      <c r="BD31" s="833"/>
      <c r="BE31" s="834" t="s">
        <v>393</v>
      </c>
      <c r="BF31" s="834"/>
      <c r="BG31" s="834"/>
      <c r="BH31" s="834"/>
      <c r="BI31" s="835"/>
      <c r="BJ31" s="220"/>
      <c r="BK31" s="220"/>
      <c r="BL31" s="220"/>
      <c r="BM31" s="220"/>
      <c r="BN31" s="220"/>
      <c r="BO31" s="229"/>
      <c r="BP31" s="229"/>
      <c r="BQ31" s="226">
        <v>25</v>
      </c>
      <c r="BR31" s="22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18"/>
    </row>
    <row r="32" spans="1:131" ht="26.25" customHeight="1" x14ac:dyDescent="0.15">
      <c r="A32" s="230">
        <v>5</v>
      </c>
      <c r="B32" s="782" t="s">
        <v>394</v>
      </c>
      <c r="C32" s="783"/>
      <c r="D32" s="783"/>
      <c r="E32" s="783"/>
      <c r="F32" s="783"/>
      <c r="G32" s="783"/>
      <c r="H32" s="783"/>
      <c r="I32" s="783"/>
      <c r="J32" s="783"/>
      <c r="K32" s="783"/>
      <c r="L32" s="783"/>
      <c r="M32" s="783"/>
      <c r="N32" s="783"/>
      <c r="O32" s="783"/>
      <c r="P32" s="784"/>
      <c r="Q32" s="785">
        <v>248</v>
      </c>
      <c r="R32" s="786"/>
      <c r="S32" s="786"/>
      <c r="T32" s="786"/>
      <c r="U32" s="786"/>
      <c r="V32" s="786">
        <v>185</v>
      </c>
      <c r="W32" s="786"/>
      <c r="X32" s="786"/>
      <c r="Y32" s="786"/>
      <c r="Z32" s="786"/>
      <c r="AA32" s="786">
        <v>63</v>
      </c>
      <c r="AB32" s="786"/>
      <c r="AC32" s="786"/>
      <c r="AD32" s="786"/>
      <c r="AE32" s="787"/>
      <c r="AF32" s="788">
        <v>724</v>
      </c>
      <c r="AG32" s="789"/>
      <c r="AH32" s="789"/>
      <c r="AI32" s="789"/>
      <c r="AJ32" s="790"/>
      <c r="AK32" s="836" t="s">
        <v>552</v>
      </c>
      <c r="AL32" s="832"/>
      <c r="AM32" s="832"/>
      <c r="AN32" s="832"/>
      <c r="AO32" s="832"/>
      <c r="AP32" s="832">
        <v>315</v>
      </c>
      <c r="AQ32" s="832"/>
      <c r="AR32" s="832"/>
      <c r="AS32" s="832"/>
      <c r="AT32" s="832"/>
      <c r="AU32" s="832" t="s">
        <v>552</v>
      </c>
      <c r="AV32" s="832"/>
      <c r="AW32" s="832"/>
      <c r="AX32" s="832"/>
      <c r="AY32" s="832"/>
      <c r="AZ32" s="833" t="s">
        <v>552</v>
      </c>
      <c r="BA32" s="833"/>
      <c r="BB32" s="833"/>
      <c r="BC32" s="833"/>
      <c r="BD32" s="833"/>
      <c r="BE32" s="834" t="s">
        <v>393</v>
      </c>
      <c r="BF32" s="834"/>
      <c r="BG32" s="834"/>
      <c r="BH32" s="834"/>
      <c r="BI32" s="835"/>
      <c r="BJ32" s="220"/>
      <c r="BK32" s="220"/>
      <c r="BL32" s="220"/>
      <c r="BM32" s="220"/>
      <c r="BN32" s="220"/>
      <c r="BO32" s="229"/>
      <c r="BP32" s="229"/>
      <c r="BQ32" s="226">
        <v>26</v>
      </c>
      <c r="BR32" s="22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18"/>
    </row>
    <row r="33" spans="1:131" ht="26.25" customHeight="1" x14ac:dyDescent="0.15">
      <c r="A33" s="230">
        <v>6</v>
      </c>
      <c r="B33" s="782" t="s">
        <v>395</v>
      </c>
      <c r="C33" s="783"/>
      <c r="D33" s="783"/>
      <c r="E33" s="783"/>
      <c r="F33" s="783"/>
      <c r="G33" s="783"/>
      <c r="H33" s="783"/>
      <c r="I33" s="783"/>
      <c r="J33" s="783"/>
      <c r="K33" s="783"/>
      <c r="L33" s="783"/>
      <c r="M33" s="783"/>
      <c r="N33" s="783"/>
      <c r="O33" s="783"/>
      <c r="P33" s="784"/>
      <c r="Q33" s="785">
        <v>3930</v>
      </c>
      <c r="R33" s="786"/>
      <c r="S33" s="786"/>
      <c r="T33" s="786"/>
      <c r="U33" s="786"/>
      <c r="V33" s="786">
        <v>3771</v>
      </c>
      <c r="W33" s="786"/>
      <c r="X33" s="786"/>
      <c r="Y33" s="786"/>
      <c r="Z33" s="786"/>
      <c r="AA33" s="786">
        <v>159</v>
      </c>
      <c r="AB33" s="786"/>
      <c r="AC33" s="786"/>
      <c r="AD33" s="786"/>
      <c r="AE33" s="787"/>
      <c r="AF33" s="788">
        <v>1001</v>
      </c>
      <c r="AG33" s="789"/>
      <c r="AH33" s="789"/>
      <c r="AI33" s="789"/>
      <c r="AJ33" s="790"/>
      <c r="AK33" s="836">
        <v>1311</v>
      </c>
      <c r="AL33" s="832"/>
      <c r="AM33" s="832"/>
      <c r="AN33" s="832"/>
      <c r="AO33" s="832"/>
      <c r="AP33" s="832">
        <v>31230</v>
      </c>
      <c r="AQ33" s="832"/>
      <c r="AR33" s="832"/>
      <c r="AS33" s="832"/>
      <c r="AT33" s="832"/>
      <c r="AU33" s="832">
        <v>15833</v>
      </c>
      <c r="AV33" s="832"/>
      <c r="AW33" s="832"/>
      <c r="AX33" s="832"/>
      <c r="AY33" s="832"/>
      <c r="AZ33" s="833" t="s">
        <v>552</v>
      </c>
      <c r="BA33" s="833"/>
      <c r="BB33" s="833"/>
      <c r="BC33" s="833"/>
      <c r="BD33" s="833"/>
      <c r="BE33" s="834" t="s">
        <v>393</v>
      </c>
      <c r="BF33" s="834"/>
      <c r="BG33" s="834"/>
      <c r="BH33" s="834"/>
      <c r="BI33" s="835"/>
      <c r="BJ33" s="220"/>
      <c r="BK33" s="220"/>
      <c r="BL33" s="220"/>
      <c r="BM33" s="220"/>
      <c r="BN33" s="220"/>
      <c r="BO33" s="229"/>
      <c r="BP33" s="229"/>
      <c r="BQ33" s="226">
        <v>27</v>
      </c>
      <c r="BR33" s="22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18"/>
    </row>
    <row r="34" spans="1:131" ht="26.25" customHeight="1" x14ac:dyDescent="0.15">
      <c r="A34" s="230">
        <v>7</v>
      </c>
      <c r="B34" s="782" t="s">
        <v>396</v>
      </c>
      <c r="C34" s="783"/>
      <c r="D34" s="783"/>
      <c r="E34" s="783"/>
      <c r="F34" s="783"/>
      <c r="G34" s="783"/>
      <c r="H34" s="783"/>
      <c r="I34" s="783"/>
      <c r="J34" s="783"/>
      <c r="K34" s="783"/>
      <c r="L34" s="783"/>
      <c r="M34" s="783"/>
      <c r="N34" s="783"/>
      <c r="O34" s="783"/>
      <c r="P34" s="784"/>
      <c r="Q34" s="785">
        <v>176</v>
      </c>
      <c r="R34" s="786"/>
      <c r="S34" s="786"/>
      <c r="T34" s="786"/>
      <c r="U34" s="786"/>
      <c r="V34" s="786">
        <v>176</v>
      </c>
      <c r="W34" s="786"/>
      <c r="X34" s="786"/>
      <c r="Y34" s="786"/>
      <c r="Z34" s="786"/>
      <c r="AA34" s="786" t="s">
        <v>551</v>
      </c>
      <c r="AB34" s="786"/>
      <c r="AC34" s="786"/>
      <c r="AD34" s="786"/>
      <c r="AE34" s="787"/>
      <c r="AF34" s="788" t="s">
        <v>122</v>
      </c>
      <c r="AG34" s="789"/>
      <c r="AH34" s="789"/>
      <c r="AI34" s="789"/>
      <c r="AJ34" s="790"/>
      <c r="AK34" s="836">
        <v>56</v>
      </c>
      <c r="AL34" s="832"/>
      <c r="AM34" s="832"/>
      <c r="AN34" s="832"/>
      <c r="AO34" s="832"/>
      <c r="AP34" s="832" t="s">
        <v>552</v>
      </c>
      <c r="AQ34" s="832"/>
      <c r="AR34" s="832"/>
      <c r="AS34" s="832"/>
      <c r="AT34" s="832"/>
      <c r="AU34" s="832" t="s">
        <v>552</v>
      </c>
      <c r="AV34" s="832"/>
      <c r="AW34" s="832"/>
      <c r="AX34" s="832"/>
      <c r="AY34" s="832"/>
      <c r="AZ34" s="833" t="s">
        <v>552</v>
      </c>
      <c r="BA34" s="833"/>
      <c r="BB34" s="833"/>
      <c r="BC34" s="833"/>
      <c r="BD34" s="833"/>
      <c r="BE34" s="834" t="s">
        <v>397</v>
      </c>
      <c r="BF34" s="834"/>
      <c r="BG34" s="834"/>
      <c r="BH34" s="834"/>
      <c r="BI34" s="835"/>
      <c r="BJ34" s="220"/>
      <c r="BK34" s="220"/>
      <c r="BL34" s="220"/>
      <c r="BM34" s="220"/>
      <c r="BN34" s="220"/>
      <c r="BO34" s="229"/>
      <c r="BP34" s="229"/>
      <c r="BQ34" s="226">
        <v>28</v>
      </c>
      <c r="BR34" s="22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18"/>
    </row>
    <row r="35" spans="1:131" ht="26.25" customHeight="1" x14ac:dyDescent="0.15">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18"/>
    </row>
    <row r="36" spans="1:131" ht="26.25" customHeight="1" x14ac:dyDescent="0.15">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18"/>
    </row>
    <row r="37" spans="1:131" ht="26.25" customHeight="1" x14ac:dyDescent="0.15">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18"/>
    </row>
    <row r="38" spans="1:131" ht="26.25" customHeight="1" x14ac:dyDescent="0.15">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18"/>
    </row>
    <row r="39" spans="1:131" ht="26.25" customHeight="1" x14ac:dyDescent="0.15">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18"/>
    </row>
    <row r="40" spans="1:131" ht="26.25" customHeight="1" x14ac:dyDescent="0.15">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18"/>
    </row>
    <row r="41" spans="1:131" ht="26.25" customHeight="1" x14ac:dyDescent="0.15">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18"/>
    </row>
    <row r="42" spans="1:131" ht="26.25" customHeight="1" x14ac:dyDescent="0.15">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18"/>
    </row>
    <row r="43" spans="1:131" ht="26.25" customHeight="1" x14ac:dyDescent="0.15">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18"/>
    </row>
    <row r="44" spans="1:131" ht="26.25" customHeight="1" x14ac:dyDescent="0.15">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18"/>
    </row>
    <row r="45" spans="1:131" ht="26.25" customHeight="1" x14ac:dyDescent="0.15">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18"/>
    </row>
    <row r="46" spans="1:131" ht="26.25" customHeight="1" x14ac:dyDescent="0.15">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18"/>
    </row>
    <row r="47" spans="1:131" ht="26.25" customHeight="1" x14ac:dyDescent="0.15">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18"/>
    </row>
    <row r="48" spans="1:131" ht="26.25" customHeight="1" x14ac:dyDescent="0.15">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18"/>
    </row>
    <row r="49" spans="1:131" ht="26.25" customHeight="1" x14ac:dyDescent="0.15">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18"/>
    </row>
    <row r="50" spans="1:131" ht="26.25" customHeight="1" x14ac:dyDescent="0.15">
      <c r="A50" s="22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18"/>
    </row>
    <row r="51" spans="1:131" ht="26.25" customHeight="1" x14ac:dyDescent="0.15">
      <c r="A51" s="22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18"/>
    </row>
    <row r="52" spans="1:131" ht="26.25" customHeight="1" x14ac:dyDescent="0.15">
      <c r="A52" s="22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18"/>
    </row>
    <row r="53" spans="1:131" ht="26.25" customHeight="1" x14ac:dyDescent="0.15">
      <c r="A53" s="22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18"/>
    </row>
    <row r="54" spans="1:131" ht="26.25" customHeight="1" x14ac:dyDescent="0.15">
      <c r="A54" s="22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18"/>
    </row>
    <row r="55" spans="1:131" ht="26.25" customHeight="1" x14ac:dyDescent="0.15">
      <c r="A55" s="22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18"/>
    </row>
    <row r="56" spans="1:131" ht="26.25" customHeight="1" x14ac:dyDescent="0.15">
      <c r="A56" s="22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18"/>
    </row>
    <row r="57" spans="1:131" ht="26.25" customHeight="1" x14ac:dyDescent="0.15">
      <c r="A57" s="22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18"/>
    </row>
    <row r="58" spans="1:131" ht="26.25" customHeight="1" x14ac:dyDescent="0.15">
      <c r="A58" s="22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18"/>
    </row>
    <row r="59" spans="1:131" ht="26.25" customHeight="1" x14ac:dyDescent="0.15">
      <c r="A59" s="22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18"/>
    </row>
    <row r="60" spans="1:131" ht="26.25" customHeight="1" x14ac:dyDescent="0.15">
      <c r="A60" s="22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18"/>
    </row>
    <row r="61" spans="1:131" ht="26.25" customHeight="1" thickBot="1" x14ac:dyDescent="0.2">
      <c r="A61" s="22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18"/>
    </row>
    <row r="62" spans="1:131" ht="26.25" customHeight="1" x14ac:dyDescent="0.15">
      <c r="A62" s="22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398</v>
      </c>
      <c r="BK62" s="808"/>
      <c r="BL62" s="808"/>
      <c r="BM62" s="808"/>
      <c r="BN62" s="809"/>
      <c r="BO62" s="229"/>
      <c r="BP62" s="229"/>
      <c r="BQ62" s="226">
        <v>56</v>
      </c>
      <c r="BR62" s="22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18"/>
    </row>
    <row r="63" spans="1:131" ht="26.25" customHeight="1" thickBot="1" x14ac:dyDescent="0.2">
      <c r="A63" s="228" t="s">
        <v>377</v>
      </c>
      <c r="B63" s="791" t="s">
        <v>399</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3907</v>
      </c>
      <c r="AG63" s="846"/>
      <c r="AH63" s="846"/>
      <c r="AI63" s="846"/>
      <c r="AJ63" s="847"/>
      <c r="AK63" s="848"/>
      <c r="AL63" s="843"/>
      <c r="AM63" s="843"/>
      <c r="AN63" s="843"/>
      <c r="AO63" s="843"/>
      <c r="AP63" s="846">
        <v>36652</v>
      </c>
      <c r="AQ63" s="846"/>
      <c r="AR63" s="846"/>
      <c r="AS63" s="846"/>
      <c r="AT63" s="846"/>
      <c r="AU63" s="846">
        <v>15833</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18"/>
    </row>
    <row r="66" spans="1:131" ht="26.25" customHeight="1" x14ac:dyDescent="0.15">
      <c r="A66" s="729" t="s">
        <v>401</v>
      </c>
      <c r="B66" s="730"/>
      <c r="C66" s="730"/>
      <c r="D66" s="730"/>
      <c r="E66" s="730"/>
      <c r="F66" s="730"/>
      <c r="G66" s="730"/>
      <c r="H66" s="730"/>
      <c r="I66" s="730"/>
      <c r="J66" s="730"/>
      <c r="K66" s="730"/>
      <c r="L66" s="730"/>
      <c r="M66" s="730"/>
      <c r="N66" s="730"/>
      <c r="O66" s="730"/>
      <c r="P66" s="731"/>
      <c r="Q66" s="735" t="s">
        <v>381</v>
      </c>
      <c r="R66" s="736"/>
      <c r="S66" s="736"/>
      <c r="T66" s="736"/>
      <c r="U66" s="737"/>
      <c r="V66" s="735" t="s">
        <v>382</v>
      </c>
      <c r="W66" s="736"/>
      <c r="X66" s="736"/>
      <c r="Y66" s="736"/>
      <c r="Z66" s="737"/>
      <c r="AA66" s="735" t="s">
        <v>383</v>
      </c>
      <c r="AB66" s="736"/>
      <c r="AC66" s="736"/>
      <c r="AD66" s="736"/>
      <c r="AE66" s="737"/>
      <c r="AF66" s="856" t="s">
        <v>384</v>
      </c>
      <c r="AG66" s="817"/>
      <c r="AH66" s="817"/>
      <c r="AI66" s="817"/>
      <c r="AJ66" s="857"/>
      <c r="AK66" s="735" t="s">
        <v>385</v>
      </c>
      <c r="AL66" s="730"/>
      <c r="AM66" s="730"/>
      <c r="AN66" s="730"/>
      <c r="AO66" s="731"/>
      <c r="AP66" s="735" t="s">
        <v>386</v>
      </c>
      <c r="AQ66" s="736"/>
      <c r="AR66" s="736"/>
      <c r="AS66" s="736"/>
      <c r="AT66" s="737"/>
      <c r="AU66" s="735" t="s">
        <v>402</v>
      </c>
      <c r="AV66" s="736"/>
      <c r="AW66" s="736"/>
      <c r="AX66" s="736"/>
      <c r="AY66" s="737"/>
      <c r="AZ66" s="735" t="s">
        <v>364</v>
      </c>
      <c r="BA66" s="736"/>
      <c r="BB66" s="736"/>
      <c r="BC66" s="736"/>
      <c r="BD66" s="742"/>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553</v>
      </c>
      <c r="C68" s="872"/>
      <c r="D68" s="872"/>
      <c r="E68" s="872"/>
      <c r="F68" s="872"/>
      <c r="G68" s="872"/>
      <c r="H68" s="872"/>
      <c r="I68" s="872"/>
      <c r="J68" s="872"/>
      <c r="K68" s="872"/>
      <c r="L68" s="872"/>
      <c r="M68" s="872"/>
      <c r="N68" s="872"/>
      <c r="O68" s="872"/>
      <c r="P68" s="873"/>
      <c r="Q68" s="874">
        <v>146</v>
      </c>
      <c r="R68" s="868"/>
      <c r="S68" s="868"/>
      <c r="T68" s="868"/>
      <c r="U68" s="868"/>
      <c r="V68" s="868">
        <v>105</v>
      </c>
      <c r="W68" s="868"/>
      <c r="X68" s="868"/>
      <c r="Y68" s="868"/>
      <c r="Z68" s="868"/>
      <c r="AA68" s="868">
        <v>41</v>
      </c>
      <c r="AB68" s="868"/>
      <c r="AC68" s="868"/>
      <c r="AD68" s="868"/>
      <c r="AE68" s="868"/>
      <c r="AF68" s="868">
        <v>41</v>
      </c>
      <c r="AG68" s="868"/>
      <c r="AH68" s="868"/>
      <c r="AI68" s="868"/>
      <c r="AJ68" s="868"/>
      <c r="AK68" s="868" t="s">
        <v>561</v>
      </c>
      <c r="AL68" s="868"/>
      <c r="AM68" s="868"/>
      <c r="AN68" s="868"/>
      <c r="AO68" s="868"/>
      <c r="AP68" s="868" t="s">
        <v>561</v>
      </c>
      <c r="AQ68" s="868"/>
      <c r="AR68" s="868"/>
      <c r="AS68" s="868"/>
      <c r="AT68" s="868"/>
      <c r="AU68" s="868" t="s">
        <v>561</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554</v>
      </c>
      <c r="C69" s="876"/>
      <c r="D69" s="876"/>
      <c r="E69" s="876"/>
      <c r="F69" s="876"/>
      <c r="G69" s="876"/>
      <c r="H69" s="876"/>
      <c r="I69" s="876"/>
      <c r="J69" s="876"/>
      <c r="K69" s="876"/>
      <c r="L69" s="876"/>
      <c r="M69" s="876"/>
      <c r="N69" s="876"/>
      <c r="O69" s="876"/>
      <c r="P69" s="877"/>
      <c r="Q69" s="878">
        <v>234605</v>
      </c>
      <c r="R69" s="832"/>
      <c r="S69" s="832"/>
      <c r="T69" s="832"/>
      <c r="U69" s="832"/>
      <c r="V69" s="832">
        <v>227058</v>
      </c>
      <c r="W69" s="832"/>
      <c r="X69" s="832"/>
      <c r="Y69" s="832"/>
      <c r="Z69" s="832"/>
      <c r="AA69" s="832">
        <v>7546</v>
      </c>
      <c r="AB69" s="832"/>
      <c r="AC69" s="832"/>
      <c r="AD69" s="832"/>
      <c r="AE69" s="832"/>
      <c r="AF69" s="832">
        <v>7546</v>
      </c>
      <c r="AG69" s="832"/>
      <c r="AH69" s="832"/>
      <c r="AI69" s="832"/>
      <c r="AJ69" s="832"/>
      <c r="AK69" s="832" t="s">
        <v>561</v>
      </c>
      <c r="AL69" s="832"/>
      <c r="AM69" s="832"/>
      <c r="AN69" s="832"/>
      <c r="AO69" s="832"/>
      <c r="AP69" s="832" t="s">
        <v>561</v>
      </c>
      <c r="AQ69" s="832"/>
      <c r="AR69" s="832"/>
      <c r="AS69" s="832"/>
      <c r="AT69" s="832"/>
      <c r="AU69" s="832" t="s">
        <v>561</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t="s">
        <v>555</v>
      </c>
      <c r="C70" s="876"/>
      <c r="D70" s="876"/>
      <c r="E70" s="876"/>
      <c r="F70" s="876"/>
      <c r="G70" s="876"/>
      <c r="H70" s="876"/>
      <c r="I70" s="876"/>
      <c r="J70" s="876"/>
      <c r="K70" s="876"/>
      <c r="L70" s="876"/>
      <c r="M70" s="876"/>
      <c r="N70" s="876"/>
      <c r="O70" s="876"/>
      <c r="P70" s="877"/>
      <c r="Q70" s="878">
        <v>75</v>
      </c>
      <c r="R70" s="832"/>
      <c r="S70" s="832"/>
      <c r="T70" s="832"/>
      <c r="U70" s="832"/>
      <c r="V70" s="832">
        <v>59</v>
      </c>
      <c r="W70" s="832"/>
      <c r="X70" s="832"/>
      <c r="Y70" s="832"/>
      <c r="Z70" s="832"/>
      <c r="AA70" s="832">
        <v>15</v>
      </c>
      <c r="AB70" s="832"/>
      <c r="AC70" s="832"/>
      <c r="AD70" s="832"/>
      <c r="AE70" s="832"/>
      <c r="AF70" s="832">
        <v>15</v>
      </c>
      <c r="AG70" s="832"/>
      <c r="AH70" s="832"/>
      <c r="AI70" s="832"/>
      <c r="AJ70" s="832"/>
      <c r="AK70" s="832" t="s">
        <v>561</v>
      </c>
      <c r="AL70" s="832"/>
      <c r="AM70" s="832"/>
      <c r="AN70" s="832"/>
      <c r="AO70" s="832"/>
      <c r="AP70" s="832" t="s">
        <v>561</v>
      </c>
      <c r="AQ70" s="832"/>
      <c r="AR70" s="832"/>
      <c r="AS70" s="832"/>
      <c r="AT70" s="832"/>
      <c r="AU70" s="832" t="s">
        <v>561</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c r="C71" s="876"/>
      <c r="D71" s="876"/>
      <c r="E71" s="876"/>
      <c r="F71" s="876"/>
      <c r="G71" s="876"/>
      <c r="H71" s="876"/>
      <c r="I71" s="876"/>
      <c r="J71" s="876"/>
      <c r="K71" s="876"/>
      <c r="L71" s="876"/>
      <c r="M71" s="876"/>
      <c r="N71" s="876"/>
      <c r="O71" s="876"/>
      <c r="P71" s="877"/>
      <c r="Q71" s="878"/>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c r="C72" s="876"/>
      <c r="D72" s="876"/>
      <c r="E72" s="876"/>
      <c r="F72" s="876"/>
      <c r="G72" s="876"/>
      <c r="H72" s="876"/>
      <c r="I72" s="876"/>
      <c r="J72" s="876"/>
      <c r="K72" s="876"/>
      <c r="L72" s="876"/>
      <c r="M72" s="876"/>
      <c r="N72" s="876"/>
      <c r="O72" s="876"/>
      <c r="P72" s="877"/>
      <c r="Q72" s="878"/>
      <c r="R72" s="832"/>
      <c r="S72" s="832"/>
      <c r="T72" s="832"/>
      <c r="U72" s="832"/>
      <c r="V72" s="832"/>
      <c r="W72" s="832"/>
      <c r="X72" s="832"/>
      <c r="Y72" s="832"/>
      <c r="Z72" s="832"/>
      <c r="AA72" s="832"/>
      <c r="AB72" s="832"/>
      <c r="AC72" s="832"/>
      <c r="AD72" s="832"/>
      <c r="AE72" s="832"/>
      <c r="AF72" s="832"/>
      <c r="AG72" s="832"/>
      <c r="AH72" s="832"/>
      <c r="AI72" s="832"/>
      <c r="AJ72" s="832"/>
      <c r="AK72" s="832"/>
      <c r="AL72" s="832"/>
      <c r="AM72" s="832"/>
      <c r="AN72" s="832"/>
      <c r="AO72" s="832"/>
      <c r="AP72" s="832"/>
      <c r="AQ72" s="832"/>
      <c r="AR72" s="832"/>
      <c r="AS72" s="832"/>
      <c r="AT72" s="832"/>
      <c r="AU72" s="832"/>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c r="C73" s="876"/>
      <c r="D73" s="876"/>
      <c r="E73" s="876"/>
      <c r="F73" s="876"/>
      <c r="G73" s="876"/>
      <c r="H73" s="876"/>
      <c r="I73" s="876"/>
      <c r="J73" s="876"/>
      <c r="K73" s="876"/>
      <c r="L73" s="876"/>
      <c r="M73" s="876"/>
      <c r="N73" s="876"/>
      <c r="O73" s="876"/>
      <c r="P73" s="877"/>
      <c r="Q73" s="878"/>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c r="C74" s="876"/>
      <c r="D74" s="876"/>
      <c r="E74" s="876"/>
      <c r="F74" s="876"/>
      <c r="G74" s="876"/>
      <c r="H74" s="876"/>
      <c r="I74" s="876"/>
      <c r="J74" s="876"/>
      <c r="K74" s="876"/>
      <c r="L74" s="876"/>
      <c r="M74" s="876"/>
      <c r="N74" s="876"/>
      <c r="O74" s="876"/>
      <c r="P74" s="877"/>
      <c r="Q74" s="878"/>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c r="C75" s="876"/>
      <c r="D75" s="876"/>
      <c r="E75" s="876"/>
      <c r="F75" s="876"/>
      <c r="G75" s="876"/>
      <c r="H75" s="876"/>
      <c r="I75" s="876"/>
      <c r="J75" s="876"/>
      <c r="K75" s="876"/>
      <c r="L75" s="876"/>
      <c r="M75" s="876"/>
      <c r="N75" s="876"/>
      <c r="O75" s="876"/>
      <c r="P75" s="877"/>
      <c r="Q75" s="879"/>
      <c r="R75" s="880"/>
      <c r="S75" s="880"/>
      <c r="T75" s="880"/>
      <c r="U75" s="836"/>
      <c r="V75" s="881"/>
      <c r="W75" s="880"/>
      <c r="X75" s="880"/>
      <c r="Y75" s="880"/>
      <c r="Z75" s="836"/>
      <c r="AA75" s="881"/>
      <c r="AB75" s="880"/>
      <c r="AC75" s="880"/>
      <c r="AD75" s="880"/>
      <c r="AE75" s="836"/>
      <c r="AF75" s="881"/>
      <c r="AG75" s="880"/>
      <c r="AH75" s="880"/>
      <c r="AI75" s="880"/>
      <c r="AJ75" s="836"/>
      <c r="AK75" s="881"/>
      <c r="AL75" s="880"/>
      <c r="AM75" s="880"/>
      <c r="AN75" s="880"/>
      <c r="AO75" s="836"/>
      <c r="AP75" s="881"/>
      <c r="AQ75" s="880"/>
      <c r="AR75" s="880"/>
      <c r="AS75" s="880"/>
      <c r="AT75" s="836"/>
      <c r="AU75" s="881"/>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377</v>
      </c>
      <c r="B88" s="791" t="s">
        <v>403</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7602</v>
      </c>
      <c r="AG88" s="846"/>
      <c r="AH88" s="846"/>
      <c r="AI88" s="846"/>
      <c r="AJ88" s="846"/>
      <c r="AK88" s="843"/>
      <c r="AL88" s="843"/>
      <c r="AM88" s="843"/>
      <c r="AN88" s="843"/>
      <c r="AO88" s="843"/>
      <c r="AP88" s="846" t="s">
        <v>567</v>
      </c>
      <c r="AQ88" s="846"/>
      <c r="AR88" s="846"/>
      <c r="AS88" s="846"/>
      <c r="AT88" s="846"/>
      <c r="AU88" s="846" t="s">
        <v>567</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1" t="s">
        <v>404</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508</v>
      </c>
      <c r="CS102" s="854"/>
      <c r="CT102" s="854"/>
      <c r="CU102" s="854"/>
      <c r="CV102" s="893"/>
      <c r="CW102" s="892" t="s">
        <v>567</v>
      </c>
      <c r="CX102" s="854"/>
      <c r="CY102" s="854"/>
      <c r="CZ102" s="854"/>
      <c r="DA102" s="893"/>
      <c r="DB102" s="892" t="s">
        <v>567</v>
      </c>
      <c r="DC102" s="854"/>
      <c r="DD102" s="854"/>
      <c r="DE102" s="854"/>
      <c r="DF102" s="893"/>
      <c r="DG102" s="892">
        <v>538</v>
      </c>
      <c r="DH102" s="854"/>
      <c r="DI102" s="854"/>
      <c r="DJ102" s="854"/>
      <c r="DK102" s="893"/>
      <c r="DL102" s="892" t="s">
        <v>567</v>
      </c>
      <c r="DM102" s="854"/>
      <c r="DN102" s="854"/>
      <c r="DO102" s="854"/>
      <c r="DP102" s="893"/>
      <c r="DQ102" s="892" t="s">
        <v>567</v>
      </c>
      <c r="DR102" s="854"/>
      <c r="DS102" s="854"/>
      <c r="DT102" s="854"/>
      <c r="DU102" s="893"/>
      <c r="DV102" s="791"/>
      <c r="DW102" s="792"/>
      <c r="DX102" s="792"/>
      <c r="DY102" s="792"/>
      <c r="DZ102" s="91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406</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9" t="s">
        <v>409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410</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15">
      <c r="A109" s="914" t="s">
        <v>411</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412</v>
      </c>
      <c r="AB109" s="895"/>
      <c r="AC109" s="895"/>
      <c r="AD109" s="895"/>
      <c r="AE109" s="896"/>
      <c r="AF109" s="894" t="s">
        <v>413</v>
      </c>
      <c r="AG109" s="895"/>
      <c r="AH109" s="895"/>
      <c r="AI109" s="895"/>
      <c r="AJ109" s="896"/>
      <c r="AK109" s="894" t="s">
        <v>294</v>
      </c>
      <c r="AL109" s="895"/>
      <c r="AM109" s="895"/>
      <c r="AN109" s="895"/>
      <c r="AO109" s="896"/>
      <c r="AP109" s="894" t="s">
        <v>414</v>
      </c>
      <c r="AQ109" s="895"/>
      <c r="AR109" s="895"/>
      <c r="AS109" s="895"/>
      <c r="AT109" s="897"/>
      <c r="AU109" s="914" t="s">
        <v>411</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412</v>
      </c>
      <c r="BR109" s="895"/>
      <c r="BS109" s="895"/>
      <c r="BT109" s="895"/>
      <c r="BU109" s="896"/>
      <c r="BV109" s="894" t="s">
        <v>413</v>
      </c>
      <c r="BW109" s="895"/>
      <c r="BX109" s="895"/>
      <c r="BY109" s="895"/>
      <c r="BZ109" s="896"/>
      <c r="CA109" s="894" t="s">
        <v>294</v>
      </c>
      <c r="CB109" s="895"/>
      <c r="CC109" s="895"/>
      <c r="CD109" s="895"/>
      <c r="CE109" s="896"/>
      <c r="CF109" s="915" t="s">
        <v>414</v>
      </c>
      <c r="CG109" s="915"/>
      <c r="CH109" s="915"/>
      <c r="CI109" s="915"/>
      <c r="CJ109" s="915"/>
      <c r="CK109" s="894" t="s">
        <v>415</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412</v>
      </c>
      <c r="DH109" s="895"/>
      <c r="DI109" s="895"/>
      <c r="DJ109" s="895"/>
      <c r="DK109" s="896"/>
      <c r="DL109" s="894" t="s">
        <v>413</v>
      </c>
      <c r="DM109" s="895"/>
      <c r="DN109" s="895"/>
      <c r="DO109" s="895"/>
      <c r="DP109" s="896"/>
      <c r="DQ109" s="894" t="s">
        <v>294</v>
      </c>
      <c r="DR109" s="895"/>
      <c r="DS109" s="895"/>
      <c r="DT109" s="895"/>
      <c r="DU109" s="896"/>
      <c r="DV109" s="894" t="s">
        <v>414</v>
      </c>
      <c r="DW109" s="895"/>
      <c r="DX109" s="895"/>
      <c r="DY109" s="895"/>
      <c r="DZ109" s="897"/>
    </row>
    <row r="110" spans="1:131" s="218" customFormat="1" ht="26.25" customHeight="1" x14ac:dyDescent="0.15">
      <c r="A110" s="898" t="s">
        <v>416</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4759835</v>
      </c>
      <c r="AB110" s="902"/>
      <c r="AC110" s="902"/>
      <c r="AD110" s="902"/>
      <c r="AE110" s="903"/>
      <c r="AF110" s="904">
        <v>4772717</v>
      </c>
      <c r="AG110" s="902"/>
      <c r="AH110" s="902"/>
      <c r="AI110" s="902"/>
      <c r="AJ110" s="903"/>
      <c r="AK110" s="904">
        <v>4940029</v>
      </c>
      <c r="AL110" s="902"/>
      <c r="AM110" s="902"/>
      <c r="AN110" s="902"/>
      <c r="AO110" s="903"/>
      <c r="AP110" s="905">
        <v>19.899999999999999</v>
      </c>
      <c r="AQ110" s="906"/>
      <c r="AR110" s="906"/>
      <c r="AS110" s="906"/>
      <c r="AT110" s="907"/>
      <c r="AU110" s="908" t="s">
        <v>69</v>
      </c>
      <c r="AV110" s="909"/>
      <c r="AW110" s="909"/>
      <c r="AX110" s="909"/>
      <c r="AY110" s="909"/>
      <c r="AZ110" s="931" t="s">
        <v>417</v>
      </c>
      <c r="BA110" s="899"/>
      <c r="BB110" s="899"/>
      <c r="BC110" s="899"/>
      <c r="BD110" s="899"/>
      <c r="BE110" s="899"/>
      <c r="BF110" s="899"/>
      <c r="BG110" s="899"/>
      <c r="BH110" s="899"/>
      <c r="BI110" s="899"/>
      <c r="BJ110" s="899"/>
      <c r="BK110" s="899"/>
      <c r="BL110" s="899"/>
      <c r="BM110" s="899"/>
      <c r="BN110" s="899"/>
      <c r="BO110" s="899"/>
      <c r="BP110" s="900"/>
      <c r="BQ110" s="932">
        <v>52426674</v>
      </c>
      <c r="BR110" s="933"/>
      <c r="BS110" s="933"/>
      <c r="BT110" s="933"/>
      <c r="BU110" s="933"/>
      <c r="BV110" s="933">
        <v>52701683</v>
      </c>
      <c r="BW110" s="933"/>
      <c r="BX110" s="933"/>
      <c r="BY110" s="933"/>
      <c r="BZ110" s="933"/>
      <c r="CA110" s="933">
        <v>52364276</v>
      </c>
      <c r="CB110" s="933"/>
      <c r="CC110" s="933"/>
      <c r="CD110" s="933"/>
      <c r="CE110" s="933"/>
      <c r="CF110" s="946">
        <v>210.5</v>
      </c>
      <c r="CG110" s="947"/>
      <c r="CH110" s="947"/>
      <c r="CI110" s="947"/>
      <c r="CJ110" s="947"/>
      <c r="CK110" s="948" t="s">
        <v>418</v>
      </c>
      <c r="CL110" s="949"/>
      <c r="CM110" s="931" t="s">
        <v>419</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15">
      <c r="A111" s="936" t="s">
        <v>420</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421</v>
      </c>
      <c r="BA111" s="925"/>
      <c r="BB111" s="925"/>
      <c r="BC111" s="925"/>
      <c r="BD111" s="925"/>
      <c r="BE111" s="925"/>
      <c r="BF111" s="925"/>
      <c r="BG111" s="925"/>
      <c r="BH111" s="925"/>
      <c r="BI111" s="925"/>
      <c r="BJ111" s="925"/>
      <c r="BK111" s="925"/>
      <c r="BL111" s="925"/>
      <c r="BM111" s="925"/>
      <c r="BN111" s="925"/>
      <c r="BO111" s="925"/>
      <c r="BP111" s="926"/>
      <c r="BQ111" s="927">
        <v>3875</v>
      </c>
      <c r="BR111" s="928"/>
      <c r="BS111" s="928"/>
      <c r="BT111" s="928"/>
      <c r="BU111" s="928"/>
      <c r="BV111" s="928">
        <v>2544</v>
      </c>
      <c r="BW111" s="928"/>
      <c r="BX111" s="928"/>
      <c r="BY111" s="928"/>
      <c r="BZ111" s="928"/>
      <c r="CA111" s="928">
        <v>1503</v>
      </c>
      <c r="CB111" s="928"/>
      <c r="CC111" s="928"/>
      <c r="CD111" s="928"/>
      <c r="CE111" s="928"/>
      <c r="CF111" s="922">
        <v>0</v>
      </c>
      <c r="CG111" s="923"/>
      <c r="CH111" s="923"/>
      <c r="CI111" s="923"/>
      <c r="CJ111" s="923"/>
      <c r="CK111" s="950"/>
      <c r="CL111" s="951"/>
      <c r="CM111" s="924" t="s">
        <v>422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15">
      <c r="A112" s="954" t="s">
        <v>423</v>
      </c>
      <c r="B112" s="955"/>
      <c r="C112" s="925" t="s">
        <v>424</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425</v>
      </c>
      <c r="BA112" s="925"/>
      <c r="BB112" s="925"/>
      <c r="BC112" s="925"/>
      <c r="BD112" s="925"/>
      <c r="BE112" s="925"/>
      <c r="BF112" s="925"/>
      <c r="BG112" s="925"/>
      <c r="BH112" s="925"/>
      <c r="BI112" s="925"/>
      <c r="BJ112" s="925"/>
      <c r="BK112" s="925"/>
      <c r="BL112" s="925"/>
      <c r="BM112" s="925"/>
      <c r="BN112" s="925"/>
      <c r="BO112" s="925"/>
      <c r="BP112" s="926"/>
      <c r="BQ112" s="927">
        <v>18769240</v>
      </c>
      <c r="BR112" s="928"/>
      <c r="BS112" s="928"/>
      <c r="BT112" s="928"/>
      <c r="BU112" s="928"/>
      <c r="BV112" s="928">
        <v>17200715</v>
      </c>
      <c r="BW112" s="928"/>
      <c r="BX112" s="928"/>
      <c r="BY112" s="928"/>
      <c r="BZ112" s="928"/>
      <c r="CA112" s="928">
        <v>15833421</v>
      </c>
      <c r="CB112" s="928"/>
      <c r="CC112" s="928"/>
      <c r="CD112" s="928"/>
      <c r="CE112" s="928"/>
      <c r="CF112" s="922">
        <v>63.6</v>
      </c>
      <c r="CG112" s="923"/>
      <c r="CH112" s="923"/>
      <c r="CI112" s="923"/>
      <c r="CJ112" s="923"/>
      <c r="CK112" s="950"/>
      <c r="CL112" s="951"/>
      <c r="CM112" s="924" t="s">
        <v>426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15">
      <c r="A113" s="956"/>
      <c r="B113" s="957"/>
      <c r="C113" s="925" t="s">
        <v>427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1226074</v>
      </c>
      <c r="AB113" s="940"/>
      <c r="AC113" s="940"/>
      <c r="AD113" s="940"/>
      <c r="AE113" s="941"/>
      <c r="AF113" s="942">
        <v>1209207</v>
      </c>
      <c r="AG113" s="940"/>
      <c r="AH113" s="940"/>
      <c r="AI113" s="940"/>
      <c r="AJ113" s="941"/>
      <c r="AK113" s="942">
        <v>1189084</v>
      </c>
      <c r="AL113" s="940"/>
      <c r="AM113" s="940"/>
      <c r="AN113" s="940"/>
      <c r="AO113" s="941"/>
      <c r="AP113" s="943">
        <v>4.8</v>
      </c>
      <c r="AQ113" s="944"/>
      <c r="AR113" s="944"/>
      <c r="AS113" s="944"/>
      <c r="AT113" s="945"/>
      <c r="AU113" s="910"/>
      <c r="AV113" s="911"/>
      <c r="AW113" s="911"/>
      <c r="AX113" s="911"/>
      <c r="AY113" s="911"/>
      <c r="AZ113" s="924" t="s">
        <v>428</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15">
      <c r="A114" s="956"/>
      <c r="B114" s="957"/>
      <c r="C114" s="925" t="s">
        <v>430</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431</v>
      </c>
      <c r="BA114" s="925"/>
      <c r="BB114" s="925"/>
      <c r="BC114" s="925"/>
      <c r="BD114" s="925"/>
      <c r="BE114" s="925"/>
      <c r="BF114" s="925"/>
      <c r="BG114" s="925"/>
      <c r="BH114" s="925"/>
      <c r="BI114" s="925"/>
      <c r="BJ114" s="925"/>
      <c r="BK114" s="925"/>
      <c r="BL114" s="925"/>
      <c r="BM114" s="925"/>
      <c r="BN114" s="925"/>
      <c r="BO114" s="925"/>
      <c r="BP114" s="926"/>
      <c r="BQ114" s="927">
        <v>6930716</v>
      </c>
      <c r="BR114" s="928"/>
      <c r="BS114" s="928"/>
      <c r="BT114" s="928"/>
      <c r="BU114" s="928"/>
      <c r="BV114" s="928">
        <v>7101505</v>
      </c>
      <c r="BW114" s="928"/>
      <c r="BX114" s="928"/>
      <c r="BY114" s="928"/>
      <c r="BZ114" s="928"/>
      <c r="CA114" s="928">
        <v>6898352</v>
      </c>
      <c r="CB114" s="928"/>
      <c r="CC114" s="928"/>
      <c r="CD114" s="928"/>
      <c r="CE114" s="928"/>
      <c r="CF114" s="922">
        <v>27.7</v>
      </c>
      <c r="CG114" s="923"/>
      <c r="CH114" s="923"/>
      <c r="CI114" s="923"/>
      <c r="CJ114" s="923"/>
      <c r="CK114" s="950"/>
      <c r="CL114" s="951"/>
      <c r="CM114" s="924" t="s">
        <v>432</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15">
      <c r="A115" s="956"/>
      <c r="B115" s="957"/>
      <c r="C115" s="925" t="s">
        <v>433</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2137</v>
      </c>
      <c r="AB115" s="940"/>
      <c r="AC115" s="940"/>
      <c r="AD115" s="940"/>
      <c r="AE115" s="941"/>
      <c r="AF115" s="942">
        <v>1329</v>
      </c>
      <c r="AG115" s="940"/>
      <c r="AH115" s="940"/>
      <c r="AI115" s="940"/>
      <c r="AJ115" s="941"/>
      <c r="AK115" s="942">
        <v>1043</v>
      </c>
      <c r="AL115" s="940"/>
      <c r="AM115" s="940"/>
      <c r="AN115" s="940"/>
      <c r="AO115" s="941"/>
      <c r="AP115" s="943">
        <v>0</v>
      </c>
      <c r="AQ115" s="944"/>
      <c r="AR115" s="944"/>
      <c r="AS115" s="944"/>
      <c r="AT115" s="945"/>
      <c r="AU115" s="910"/>
      <c r="AV115" s="911"/>
      <c r="AW115" s="911"/>
      <c r="AX115" s="911"/>
      <c r="AY115" s="911"/>
      <c r="AZ115" s="924" t="s">
        <v>434</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v>112937</v>
      </c>
      <c r="CB115" s="928"/>
      <c r="CC115" s="928"/>
      <c r="CD115" s="928"/>
      <c r="CE115" s="928"/>
      <c r="CF115" s="922">
        <v>0.5</v>
      </c>
      <c r="CG115" s="923"/>
      <c r="CH115" s="923"/>
      <c r="CI115" s="923"/>
      <c r="CJ115" s="923"/>
      <c r="CK115" s="950"/>
      <c r="CL115" s="951"/>
      <c r="CM115" s="924" t="s">
        <v>435</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15">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437</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439</v>
      </c>
      <c r="Z117" s="896"/>
      <c r="AA117" s="980">
        <v>5988046</v>
      </c>
      <c r="AB117" s="981"/>
      <c r="AC117" s="981"/>
      <c r="AD117" s="981"/>
      <c r="AE117" s="982"/>
      <c r="AF117" s="983">
        <v>5983253</v>
      </c>
      <c r="AG117" s="981"/>
      <c r="AH117" s="981"/>
      <c r="AI117" s="981"/>
      <c r="AJ117" s="982"/>
      <c r="AK117" s="983">
        <v>6130156</v>
      </c>
      <c r="AL117" s="981"/>
      <c r="AM117" s="981"/>
      <c r="AN117" s="981"/>
      <c r="AO117" s="982"/>
      <c r="AP117" s="984"/>
      <c r="AQ117" s="985"/>
      <c r="AR117" s="985"/>
      <c r="AS117" s="985"/>
      <c r="AT117" s="986"/>
      <c r="AU117" s="910"/>
      <c r="AV117" s="911"/>
      <c r="AW117" s="911"/>
      <c r="AX117" s="911"/>
      <c r="AY117" s="911"/>
      <c r="AZ117" s="976" t="s">
        <v>440</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441</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15">
      <c r="A118" s="914" t="s">
        <v>415</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412</v>
      </c>
      <c r="AB118" s="895"/>
      <c r="AC118" s="895"/>
      <c r="AD118" s="895"/>
      <c r="AE118" s="896"/>
      <c r="AF118" s="894" t="s">
        <v>413</v>
      </c>
      <c r="AG118" s="895"/>
      <c r="AH118" s="895"/>
      <c r="AI118" s="895"/>
      <c r="AJ118" s="896"/>
      <c r="AK118" s="894" t="s">
        <v>294</v>
      </c>
      <c r="AL118" s="895"/>
      <c r="AM118" s="895"/>
      <c r="AN118" s="895"/>
      <c r="AO118" s="896"/>
      <c r="AP118" s="972" t="s">
        <v>414</v>
      </c>
      <c r="AQ118" s="973"/>
      <c r="AR118" s="973"/>
      <c r="AS118" s="973"/>
      <c r="AT118" s="974"/>
      <c r="AU118" s="910"/>
      <c r="AV118" s="911"/>
      <c r="AW118" s="911"/>
      <c r="AX118" s="911"/>
      <c r="AY118" s="911"/>
      <c r="AZ118" s="975" t="s">
        <v>442</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15">
      <c r="A119" s="1058" t="s">
        <v>418</v>
      </c>
      <c r="B119" s="949"/>
      <c r="C119" s="931" t="s">
        <v>419</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444</v>
      </c>
      <c r="BP119" s="1007"/>
      <c r="BQ119" s="1001">
        <v>78130505</v>
      </c>
      <c r="BR119" s="1002"/>
      <c r="BS119" s="1002"/>
      <c r="BT119" s="1002"/>
      <c r="BU119" s="1002"/>
      <c r="BV119" s="1002">
        <v>77006447</v>
      </c>
      <c r="BW119" s="1002"/>
      <c r="BX119" s="1002"/>
      <c r="BY119" s="1002"/>
      <c r="BZ119" s="1002"/>
      <c r="CA119" s="1002">
        <v>75210489</v>
      </c>
      <c r="CB119" s="1002"/>
      <c r="CC119" s="1002"/>
      <c r="CD119" s="1002"/>
      <c r="CE119" s="1002"/>
      <c r="CF119" s="1003"/>
      <c r="CG119" s="1004"/>
      <c r="CH119" s="1004"/>
      <c r="CI119" s="1004"/>
      <c r="CJ119" s="1005"/>
      <c r="CK119" s="952"/>
      <c r="CL119" s="953"/>
      <c r="CM119" s="975" t="s">
        <v>445</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v>3875</v>
      </c>
      <c r="DH119" s="988"/>
      <c r="DI119" s="988"/>
      <c r="DJ119" s="988"/>
      <c r="DK119" s="989"/>
      <c r="DL119" s="987">
        <v>2544</v>
      </c>
      <c r="DM119" s="988"/>
      <c r="DN119" s="988"/>
      <c r="DO119" s="988"/>
      <c r="DP119" s="989"/>
      <c r="DQ119" s="987">
        <v>1503</v>
      </c>
      <c r="DR119" s="988"/>
      <c r="DS119" s="988"/>
      <c r="DT119" s="988"/>
      <c r="DU119" s="989"/>
      <c r="DV119" s="990">
        <v>0</v>
      </c>
      <c r="DW119" s="991"/>
      <c r="DX119" s="991"/>
      <c r="DY119" s="991"/>
      <c r="DZ119" s="992"/>
    </row>
    <row r="120" spans="1:130" s="218" customFormat="1" ht="26.25" customHeight="1" x14ac:dyDescent="0.15">
      <c r="A120" s="1059"/>
      <c r="B120" s="951"/>
      <c r="C120" s="924" t="s">
        <v>422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446</v>
      </c>
      <c r="AV120" s="994"/>
      <c r="AW120" s="994"/>
      <c r="AX120" s="994"/>
      <c r="AY120" s="995"/>
      <c r="AZ120" s="931" t="s">
        <v>447</v>
      </c>
      <c r="BA120" s="899"/>
      <c r="BB120" s="899"/>
      <c r="BC120" s="899"/>
      <c r="BD120" s="899"/>
      <c r="BE120" s="899"/>
      <c r="BF120" s="899"/>
      <c r="BG120" s="899"/>
      <c r="BH120" s="899"/>
      <c r="BI120" s="899"/>
      <c r="BJ120" s="899"/>
      <c r="BK120" s="899"/>
      <c r="BL120" s="899"/>
      <c r="BM120" s="899"/>
      <c r="BN120" s="899"/>
      <c r="BO120" s="899"/>
      <c r="BP120" s="900"/>
      <c r="BQ120" s="932">
        <v>7409658</v>
      </c>
      <c r="BR120" s="933"/>
      <c r="BS120" s="933"/>
      <c r="BT120" s="933"/>
      <c r="BU120" s="933"/>
      <c r="BV120" s="933">
        <v>7231441</v>
      </c>
      <c r="BW120" s="933"/>
      <c r="BX120" s="933"/>
      <c r="BY120" s="933"/>
      <c r="BZ120" s="933"/>
      <c r="CA120" s="933">
        <v>6713768</v>
      </c>
      <c r="CB120" s="933"/>
      <c r="CC120" s="933"/>
      <c r="CD120" s="933"/>
      <c r="CE120" s="933"/>
      <c r="CF120" s="946">
        <v>27</v>
      </c>
      <c r="CG120" s="947"/>
      <c r="CH120" s="947"/>
      <c r="CI120" s="947"/>
      <c r="CJ120" s="947"/>
      <c r="CK120" s="1008" t="s">
        <v>448</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v>18769240</v>
      </c>
      <c r="DH120" s="933"/>
      <c r="DI120" s="933"/>
      <c r="DJ120" s="933"/>
      <c r="DK120" s="933"/>
      <c r="DL120" s="933">
        <v>17200715</v>
      </c>
      <c r="DM120" s="933"/>
      <c r="DN120" s="933"/>
      <c r="DO120" s="933"/>
      <c r="DP120" s="933"/>
      <c r="DQ120" s="933">
        <v>15833421</v>
      </c>
      <c r="DR120" s="933"/>
      <c r="DS120" s="933"/>
      <c r="DT120" s="933"/>
      <c r="DU120" s="933"/>
      <c r="DV120" s="934">
        <v>63.6</v>
      </c>
      <c r="DW120" s="934"/>
      <c r="DX120" s="934"/>
      <c r="DY120" s="934"/>
      <c r="DZ120" s="935"/>
    </row>
    <row r="121" spans="1:130" s="218" customFormat="1" ht="26.25" customHeight="1" x14ac:dyDescent="0.15">
      <c r="A121" s="1059"/>
      <c r="B121" s="951"/>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450</v>
      </c>
      <c r="BA121" s="925"/>
      <c r="BB121" s="925"/>
      <c r="BC121" s="925"/>
      <c r="BD121" s="925"/>
      <c r="BE121" s="925"/>
      <c r="BF121" s="925"/>
      <c r="BG121" s="925"/>
      <c r="BH121" s="925"/>
      <c r="BI121" s="925"/>
      <c r="BJ121" s="925"/>
      <c r="BK121" s="925"/>
      <c r="BL121" s="925"/>
      <c r="BM121" s="925"/>
      <c r="BN121" s="925"/>
      <c r="BO121" s="925"/>
      <c r="BP121" s="926"/>
      <c r="BQ121" s="927">
        <v>22028917</v>
      </c>
      <c r="BR121" s="928"/>
      <c r="BS121" s="928"/>
      <c r="BT121" s="928"/>
      <c r="BU121" s="928"/>
      <c r="BV121" s="928">
        <v>24454313</v>
      </c>
      <c r="BW121" s="928"/>
      <c r="BX121" s="928"/>
      <c r="BY121" s="928"/>
      <c r="BZ121" s="928"/>
      <c r="CA121" s="928">
        <v>26360959</v>
      </c>
      <c r="CB121" s="928"/>
      <c r="CC121" s="928"/>
      <c r="CD121" s="928"/>
      <c r="CE121" s="928"/>
      <c r="CF121" s="922">
        <v>106</v>
      </c>
      <c r="CG121" s="923"/>
      <c r="CH121" s="923"/>
      <c r="CI121" s="923"/>
      <c r="CJ121" s="923"/>
      <c r="CK121" s="1011"/>
      <c r="CL121" s="1012"/>
      <c r="CM121" s="1012"/>
      <c r="CN121" s="1012"/>
      <c r="CO121" s="1013"/>
      <c r="CP121" s="1021" t="s">
        <v>390</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t="s">
        <v>122</v>
      </c>
      <c r="DR121" s="928"/>
      <c r="DS121" s="928"/>
      <c r="DT121" s="928"/>
      <c r="DU121" s="928"/>
      <c r="DV121" s="929" t="s">
        <v>122</v>
      </c>
      <c r="DW121" s="929"/>
      <c r="DX121" s="929"/>
      <c r="DY121" s="929"/>
      <c r="DZ121" s="930"/>
    </row>
    <row r="122" spans="1:130" s="218" customFormat="1" ht="26.25" customHeight="1" x14ac:dyDescent="0.15">
      <c r="A122" s="1059"/>
      <c r="B122" s="951"/>
      <c r="C122" s="924" t="s">
        <v>432</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451</v>
      </c>
      <c r="BA122" s="967"/>
      <c r="BB122" s="967"/>
      <c r="BC122" s="967"/>
      <c r="BD122" s="967"/>
      <c r="BE122" s="967"/>
      <c r="BF122" s="967"/>
      <c r="BG122" s="967"/>
      <c r="BH122" s="967"/>
      <c r="BI122" s="967"/>
      <c r="BJ122" s="967"/>
      <c r="BK122" s="967"/>
      <c r="BL122" s="967"/>
      <c r="BM122" s="967"/>
      <c r="BN122" s="967"/>
      <c r="BO122" s="967"/>
      <c r="BP122" s="968"/>
      <c r="BQ122" s="1001">
        <v>47633048</v>
      </c>
      <c r="BR122" s="1002"/>
      <c r="BS122" s="1002"/>
      <c r="BT122" s="1002"/>
      <c r="BU122" s="1002"/>
      <c r="BV122" s="1002">
        <v>45497005</v>
      </c>
      <c r="BW122" s="1002"/>
      <c r="BX122" s="1002"/>
      <c r="BY122" s="1002"/>
      <c r="BZ122" s="1002"/>
      <c r="CA122" s="1002">
        <v>43553475</v>
      </c>
      <c r="CB122" s="1002"/>
      <c r="CC122" s="1002"/>
      <c r="CD122" s="1002"/>
      <c r="CE122" s="1002"/>
      <c r="CF122" s="1019">
        <v>175.1</v>
      </c>
      <c r="CG122" s="1020"/>
      <c r="CH122" s="1020"/>
      <c r="CI122" s="1020"/>
      <c r="CJ122" s="1020"/>
      <c r="CK122" s="1011"/>
      <c r="CL122" s="1012"/>
      <c r="CM122" s="1012"/>
      <c r="CN122" s="1012"/>
      <c r="CO122" s="1013"/>
      <c r="CP122" s="1021" t="s">
        <v>391</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15">
      <c r="A123" s="1059"/>
      <c r="B123" s="951"/>
      <c r="C123" s="924" t="s">
        <v>438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452</v>
      </c>
      <c r="BP123" s="1007"/>
      <c r="BQ123" s="1065">
        <v>77071623</v>
      </c>
      <c r="BR123" s="1066"/>
      <c r="BS123" s="1066"/>
      <c r="BT123" s="1066"/>
      <c r="BU123" s="1066"/>
      <c r="BV123" s="1066">
        <v>77182759</v>
      </c>
      <c r="BW123" s="1066"/>
      <c r="BX123" s="1066"/>
      <c r="BY123" s="1066"/>
      <c r="BZ123" s="1066"/>
      <c r="CA123" s="1066">
        <v>76628202</v>
      </c>
      <c r="CB123" s="1066"/>
      <c r="CC123" s="1066"/>
      <c r="CD123" s="1066"/>
      <c r="CE123" s="1066"/>
      <c r="CF123" s="1003"/>
      <c r="CG123" s="1004"/>
      <c r="CH123" s="1004"/>
      <c r="CI123" s="1004"/>
      <c r="CJ123" s="1005"/>
      <c r="CK123" s="1011"/>
      <c r="CL123" s="1012"/>
      <c r="CM123" s="1012"/>
      <c r="CN123" s="1012"/>
      <c r="CO123" s="1013"/>
      <c r="CP123" s="1021" t="s">
        <v>394</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
      <c r="A124" s="1059"/>
      <c r="B124" s="951"/>
      <c r="C124" s="924" t="s">
        <v>441</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4.4000000000000004</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454</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15">
      <c r="A125" s="1059"/>
      <c r="B125" s="951"/>
      <c r="C125" s="924" t="s">
        <v>443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455</v>
      </c>
      <c r="CL125" s="1009"/>
      <c r="CM125" s="1009"/>
      <c r="CN125" s="1009"/>
      <c r="CO125" s="1010"/>
      <c r="CP125" s="931" t="s">
        <v>456</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
      <c r="A126" s="1059"/>
      <c r="B126" s="951"/>
      <c r="C126" s="924" t="s">
        <v>445</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v>2137</v>
      </c>
      <c r="AB126" s="961"/>
      <c r="AC126" s="961"/>
      <c r="AD126" s="961"/>
      <c r="AE126" s="962"/>
      <c r="AF126" s="963">
        <v>1329</v>
      </c>
      <c r="AG126" s="961"/>
      <c r="AH126" s="961"/>
      <c r="AI126" s="961"/>
      <c r="AJ126" s="962"/>
      <c r="AK126" s="963">
        <v>1043</v>
      </c>
      <c r="AL126" s="961"/>
      <c r="AM126" s="961"/>
      <c r="AN126" s="961"/>
      <c r="AO126" s="962"/>
      <c r="AP126" s="964">
        <v>0</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457</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v>112937</v>
      </c>
      <c r="DR126" s="928"/>
      <c r="DS126" s="928"/>
      <c r="DT126" s="928"/>
      <c r="DU126" s="928"/>
      <c r="DV126" s="929">
        <v>0.5</v>
      </c>
      <c r="DW126" s="929"/>
      <c r="DX126" s="929"/>
      <c r="DY126" s="929"/>
      <c r="DZ126" s="930"/>
    </row>
    <row r="127" spans="1:130" s="218" customFormat="1" ht="26.25" customHeight="1" x14ac:dyDescent="0.15">
      <c r="A127" s="1060"/>
      <c r="B127" s="953"/>
      <c r="C127" s="975" t="s">
        <v>458</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463</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v>1184906</v>
      </c>
      <c r="AB128" s="1048"/>
      <c r="AC128" s="1048"/>
      <c r="AD128" s="1048"/>
      <c r="AE128" s="1049"/>
      <c r="AF128" s="1050">
        <v>1240618</v>
      </c>
      <c r="AG128" s="1048"/>
      <c r="AH128" s="1048"/>
      <c r="AI128" s="1048"/>
      <c r="AJ128" s="1049"/>
      <c r="AK128" s="1050">
        <v>1300795</v>
      </c>
      <c r="AL128" s="1048"/>
      <c r="AM128" s="1048"/>
      <c r="AN128" s="1048"/>
      <c r="AO128" s="1049"/>
      <c r="AP128" s="1051"/>
      <c r="AQ128" s="1052"/>
      <c r="AR128" s="1052"/>
      <c r="AS128" s="1052"/>
      <c r="AT128" s="1053"/>
      <c r="AU128" s="220"/>
      <c r="AV128" s="220"/>
      <c r="AW128" s="220"/>
      <c r="AX128" s="898" t="s">
        <v>466</v>
      </c>
      <c r="AY128" s="899"/>
      <c r="AZ128" s="899"/>
      <c r="BA128" s="899"/>
      <c r="BB128" s="899"/>
      <c r="BC128" s="899"/>
      <c r="BD128" s="899"/>
      <c r="BE128" s="900"/>
      <c r="BF128" s="1054" t="s">
        <v>122</v>
      </c>
      <c r="BG128" s="1055"/>
      <c r="BH128" s="1055"/>
      <c r="BI128" s="1055"/>
      <c r="BJ128" s="1055"/>
      <c r="BK128" s="1055"/>
      <c r="BL128" s="1056"/>
      <c r="BM128" s="1054">
        <v>11.86</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467</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468</v>
      </c>
      <c r="X129" s="1073"/>
      <c r="Y129" s="1073"/>
      <c r="Z129" s="1074"/>
      <c r="AA129" s="960">
        <v>27874939</v>
      </c>
      <c r="AB129" s="961"/>
      <c r="AC129" s="961"/>
      <c r="AD129" s="961"/>
      <c r="AE129" s="962"/>
      <c r="AF129" s="963">
        <v>28392345</v>
      </c>
      <c r="AG129" s="961"/>
      <c r="AH129" s="961"/>
      <c r="AI129" s="961"/>
      <c r="AJ129" s="962"/>
      <c r="AK129" s="963">
        <v>28845194</v>
      </c>
      <c r="AL129" s="961"/>
      <c r="AM129" s="961"/>
      <c r="AN129" s="961"/>
      <c r="AO129" s="962"/>
      <c r="AP129" s="1075"/>
      <c r="AQ129" s="1076"/>
      <c r="AR129" s="1076"/>
      <c r="AS129" s="1076"/>
      <c r="AT129" s="1077"/>
      <c r="AU129" s="221"/>
      <c r="AV129" s="221"/>
      <c r="AW129" s="221"/>
      <c r="AX129" s="1067" t="s">
        <v>469</v>
      </c>
      <c r="AY129" s="925"/>
      <c r="AZ129" s="925"/>
      <c r="BA129" s="925"/>
      <c r="BB129" s="925"/>
      <c r="BC129" s="925"/>
      <c r="BD129" s="925"/>
      <c r="BE129" s="926"/>
      <c r="BF129" s="1068" t="s">
        <v>122</v>
      </c>
      <c r="BG129" s="1069"/>
      <c r="BH129" s="1069"/>
      <c r="BI129" s="1069"/>
      <c r="BJ129" s="1069"/>
      <c r="BK129" s="1069"/>
      <c r="BL129" s="1070"/>
      <c r="BM129" s="1068">
        <v>16.86</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6" t="s">
        <v>470</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471</v>
      </c>
      <c r="X130" s="1073"/>
      <c r="Y130" s="1073"/>
      <c r="Z130" s="1074"/>
      <c r="AA130" s="960">
        <v>4082103</v>
      </c>
      <c r="AB130" s="961"/>
      <c r="AC130" s="961"/>
      <c r="AD130" s="961"/>
      <c r="AE130" s="962"/>
      <c r="AF130" s="963">
        <v>4018088</v>
      </c>
      <c r="AG130" s="961"/>
      <c r="AH130" s="961"/>
      <c r="AI130" s="961"/>
      <c r="AJ130" s="962"/>
      <c r="AK130" s="963">
        <v>3965964</v>
      </c>
      <c r="AL130" s="961"/>
      <c r="AM130" s="961"/>
      <c r="AN130" s="961"/>
      <c r="AO130" s="962"/>
      <c r="AP130" s="1075"/>
      <c r="AQ130" s="1076"/>
      <c r="AR130" s="1076"/>
      <c r="AS130" s="1076"/>
      <c r="AT130" s="1077"/>
      <c r="AU130" s="221"/>
      <c r="AV130" s="221"/>
      <c r="AW130" s="221"/>
      <c r="AX130" s="1067" t="s">
        <v>472</v>
      </c>
      <c r="AY130" s="925"/>
      <c r="AZ130" s="925"/>
      <c r="BA130" s="925"/>
      <c r="BB130" s="925"/>
      <c r="BC130" s="925"/>
      <c r="BD130" s="925"/>
      <c r="BE130" s="926"/>
      <c r="BF130" s="1103">
        <v>3.1</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473</v>
      </c>
      <c r="X131" s="1110"/>
      <c r="Y131" s="1110"/>
      <c r="Z131" s="1111"/>
      <c r="AA131" s="1006">
        <v>23792836</v>
      </c>
      <c r="AB131" s="988"/>
      <c r="AC131" s="988"/>
      <c r="AD131" s="988"/>
      <c r="AE131" s="989"/>
      <c r="AF131" s="987">
        <v>24374257</v>
      </c>
      <c r="AG131" s="988"/>
      <c r="AH131" s="988"/>
      <c r="AI131" s="988"/>
      <c r="AJ131" s="989"/>
      <c r="AK131" s="987">
        <v>24879230</v>
      </c>
      <c r="AL131" s="988"/>
      <c r="AM131" s="988"/>
      <c r="AN131" s="988"/>
      <c r="AO131" s="989"/>
      <c r="AP131" s="1112"/>
      <c r="AQ131" s="1113"/>
      <c r="AR131" s="1113"/>
      <c r="AS131" s="1113"/>
      <c r="AT131" s="1114"/>
      <c r="AU131" s="221"/>
      <c r="AV131" s="221"/>
      <c r="AW131" s="221"/>
      <c r="AX131" s="1085" t="s">
        <v>474</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2" t="s">
        <v>475</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476</v>
      </c>
      <c r="W132" s="1096"/>
      <c r="X132" s="1096"/>
      <c r="Y132" s="1096"/>
      <c r="Z132" s="1097"/>
      <c r="AA132" s="1098">
        <v>3.0304809829999999</v>
      </c>
      <c r="AB132" s="1099"/>
      <c r="AC132" s="1099"/>
      <c r="AD132" s="1099"/>
      <c r="AE132" s="1100"/>
      <c r="AF132" s="1101">
        <v>2.9725898690000001</v>
      </c>
      <c r="AG132" s="1099"/>
      <c r="AH132" s="1099"/>
      <c r="AI132" s="1099"/>
      <c r="AJ132" s="1100"/>
      <c r="AK132" s="1101">
        <v>3.470352579</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477</v>
      </c>
      <c r="W133" s="1079"/>
      <c r="X133" s="1079"/>
      <c r="Y133" s="1079"/>
      <c r="Z133" s="1080"/>
      <c r="AA133" s="1081">
        <v>2.2000000000000002</v>
      </c>
      <c r="AB133" s="1082"/>
      <c r="AC133" s="1082"/>
      <c r="AD133" s="1082"/>
      <c r="AE133" s="1083"/>
      <c r="AF133" s="1081">
        <v>2.7</v>
      </c>
      <c r="AG133" s="1082"/>
      <c r="AH133" s="1082"/>
      <c r="AI133" s="1082"/>
      <c r="AJ133" s="1083"/>
      <c r="AK133" s="1081">
        <v>3.1</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6YgNrcTdAqpbMRprxA0zMSH4lDYP64cO8QA2+GLtiZa/KR0O2mFbQyC5BlWTe3/McZToub1er/YvSdrt8tKnw==" saltValue="7eHPfsOefgQnZF/9obGC4Q==" spinCount="100000" sheet="1" objects="1" scenarios="1" formatRows="0"/>
  <customSheetViews>
    <customSheetView guid="{508F41FD-AF73-4543-875F-C826902A1E8C}" scale="70" fitToPage="1" hiddenRows="1" hiddenColumns="1" topLeftCell="A16">
      <selection activeCell="AK29" sqref="AK29:AO29"/>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VFO0h9d7jjm1FGMBcyejg4MXPmDLyt3/QZjxL6dgOWVxxagERr6ZYov/n3v2DtkteVwIm4ryQ3QJtXzPQkYZA==" saltValue="vIXXgX4YFb38glKUtjbumg==" spinCount="100000" sheet="1" objects="1" scenarios="1"/>
  <dataConsolidate/>
  <customSheetViews>
    <customSheetView guid="{508F41FD-AF73-4543-875F-C826902A1E8C}"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YhhfHyq/BDZN4DZe2sl70+ImRJn4NWka8/qbqz20Zl5t9iNBAuFAhC38+JOTtZdnCcSMsbISxvTnAbcxNoKPQ==" saltValue="y2+8gOszSFhuZ45tGBVKWg==" spinCount="100000" sheet="1" objects="1" scenarios="1"/>
  <dataConsolidate/>
  <customSheetViews>
    <customSheetView guid="{508F41FD-AF73-4543-875F-C826902A1E8C}" showGridLines="0" fitToPage="1" hiddenRows="1" hiddenColumns="1" topLeftCell="A25">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486</v>
      </c>
      <c r="AL9" s="1119"/>
      <c r="AM9" s="1119"/>
      <c r="AN9" s="1120"/>
      <c r="AO9" s="269">
        <v>8421568</v>
      </c>
      <c r="AP9" s="269">
        <v>74710</v>
      </c>
      <c r="AQ9" s="270">
        <v>74190</v>
      </c>
      <c r="AR9" s="271">
        <v>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487</v>
      </c>
      <c r="AL10" s="1119"/>
      <c r="AM10" s="1119"/>
      <c r="AN10" s="1120"/>
      <c r="AO10" s="272">
        <v>4794</v>
      </c>
      <c r="AP10" s="272">
        <v>43</v>
      </c>
      <c r="AQ10" s="273">
        <v>4494</v>
      </c>
      <c r="AR10" s="274">
        <v>-99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488</v>
      </c>
      <c r="AL11" s="1119"/>
      <c r="AM11" s="1119"/>
      <c r="AN11" s="1120"/>
      <c r="AO11" s="272">
        <v>50304</v>
      </c>
      <c r="AP11" s="272">
        <v>446</v>
      </c>
      <c r="AQ11" s="273">
        <v>2274</v>
      </c>
      <c r="AR11" s="274">
        <v>-80.400000000000006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489</v>
      </c>
      <c r="AL12" s="1119"/>
      <c r="AM12" s="1119"/>
      <c r="AN12" s="1120"/>
      <c r="AO12" s="272" t="s">
        <v>490</v>
      </c>
      <c r="AP12" s="272" t="s">
        <v>490</v>
      </c>
      <c r="AQ12" s="273">
        <v>23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491</v>
      </c>
      <c r="AL13" s="1119"/>
      <c r="AM13" s="1119"/>
      <c r="AN13" s="1120"/>
      <c r="AO13" s="272">
        <v>327890</v>
      </c>
      <c r="AP13" s="272">
        <v>2909</v>
      </c>
      <c r="AQ13" s="273">
        <v>2538</v>
      </c>
      <c r="AR13" s="274">
        <v>14.6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492</v>
      </c>
      <c r="AL14" s="1119"/>
      <c r="AM14" s="1119"/>
      <c r="AN14" s="1120"/>
      <c r="AO14" s="272">
        <v>214427</v>
      </c>
      <c r="AP14" s="272">
        <v>1902</v>
      </c>
      <c r="AQ14" s="273">
        <v>2009</v>
      </c>
      <c r="AR14" s="274">
        <v>-5.3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493</v>
      </c>
      <c r="AL15" s="1122"/>
      <c r="AM15" s="1122"/>
      <c r="AN15" s="1123"/>
      <c r="AO15" s="272">
        <v>-739979</v>
      </c>
      <c r="AP15" s="272">
        <v>-6565</v>
      </c>
      <c r="AQ15" s="273">
        <v>-4396</v>
      </c>
      <c r="AR15" s="274">
        <v>49.3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8279004</v>
      </c>
      <c r="AP16" s="272">
        <v>73445</v>
      </c>
      <c r="AQ16" s="273">
        <v>81133</v>
      </c>
      <c r="AR16" s="274">
        <v>-9.5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498</v>
      </c>
      <c r="AL21" s="1125"/>
      <c r="AM21" s="1125"/>
      <c r="AN21" s="1126"/>
      <c r="AO21" s="285">
        <v>7.05</v>
      </c>
      <c r="AP21" s="286">
        <v>7.09</v>
      </c>
      <c r="AQ21" s="287">
        <v>-0.04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499</v>
      </c>
      <c r="AL22" s="1125"/>
      <c r="AM22" s="1125"/>
      <c r="AN22" s="1126"/>
      <c r="AO22" s="290">
        <v>99</v>
      </c>
      <c r="AP22" s="291">
        <v>99.1</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503</v>
      </c>
      <c r="AL32" s="1133"/>
      <c r="AM32" s="1133"/>
      <c r="AN32" s="1134"/>
      <c r="AO32" s="300">
        <v>4940029</v>
      </c>
      <c r="AP32" s="300">
        <v>43824</v>
      </c>
      <c r="AQ32" s="301">
        <v>38069</v>
      </c>
      <c r="AR32" s="302">
        <v>15.1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504</v>
      </c>
      <c r="AL33" s="1133"/>
      <c r="AM33" s="1133"/>
      <c r="AN33" s="1134"/>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505</v>
      </c>
      <c r="AL34" s="1133"/>
      <c r="AM34" s="1133"/>
      <c r="AN34" s="1134"/>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506</v>
      </c>
      <c r="AL35" s="1133"/>
      <c r="AM35" s="1133"/>
      <c r="AN35" s="1134"/>
      <c r="AO35" s="300">
        <v>1189084</v>
      </c>
      <c r="AP35" s="300">
        <v>10549</v>
      </c>
      <c r="AQ35" s="301">
        <v>11274</v>
      </c>
      <c r="AR35" s="302">
        <v>-6.4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507</v>
      </c>
      <c r="AL36" s="1133"/>
      <c r="AM36" s="1133"/>
      <c r="AN36" s="1134"/>
      <c r="AO36" s="300" t="s">
        <v>490</v>
      </c>
      <c r="AP36" s="300" t="s">
        <v>490</v>
      </c>
      <c r="AQ36" s="301">
        <v>1710</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508</v>
      </c>
      <c r="AL37" s="1133"/>
      <c r="AM37" s="1133"/>
      <c r="AN37" s="1134"/>
      <c r="AO37" s="300">
        <v>1043</v>
      </c>
      <c r="AP37" s="300">
        <v>9</v>
      </c>
      <c r="AQ37" s="301">
        <v>731</v>
      </c>
      <c r="AR37" s="302">
        <v>-98.8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509</v>
      </c>
      <c r="AL38" s="1136"/>
      <c r="AM38" s="1136"/>
      <c r="AN38" s="1137"/>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510</v>
      </c>
      <c r="AL39" s="1136"/>
      <c r="AM39" s="1136"/>
      <c r="AN39" s="1137"/>
      <c r="AO39" s="300">
        <v>-1300795</v>
      </c>
      <c r="AP39" s="300">
        <v>-11540</v>
      </c>
      <c r="AQ39" s="301">
        <v>-7408</v>
      </c>
      <c r="AR39" s="302">
        <v>55.8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511</v>
      </c>
      <c r="AL40" s="1133"/>
      <c r="AM40" s="1133"/>
      <c r="AN40" s="1134"/>
      <c r="AO40" s="300">
        <v>-3965964</v>
      </c>
      <c r="AP40" s="300">
        <v>-35183</v>
      </c>
      <c r="AQ40" s="301">
        <v>-32910</v>
      </c>
      <c r="AR40" s="302">
        <v>6.9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863397</v>
      </c>
      <c r="AP41" s="300">
        <v>7659</v>
      </c>
      <c r="AQ41" s="301">
        <v>11466</v>
      </c>
      <c r="AR41" s="302">
        <v>-33.200000000000003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481</v>
      </c>
      <c r="AN49" s="1129" t="s">
        <v>514</v>
      </c>
      <c r="AO49" s="1130"/>
      <c r="AP49" s="1130"/>
      <c r="AQ49" s="1130"/>
      <c r="AR49" s="113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7179108</v>
      </c>
      <c r="AN51" s="322">
        <v>60919</v>
      </c>
      <c r="AO51" s="323">
        <v>-31</v>
      </c>
      <c r="AP51" s="324">
        <v>56416</v>
      </c>
      <c r="AQ51" s="325">
        <v>-15</v>
      </c>
      <c r="AR51" s="326">
        <v>-16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3978441</v>
      </c>
      <c r="AN52" s="330">
        <v>33760</v>
      </c>
      <c r="AO52" s="331">
        <v>-50.7</v>
      </c>
      <c r="AP52" s="332">
        <v>32623</v>
      </c>
      <c r="AQ52" s="333">
        <v>-5.5</v>
      </c>
      <c r="AR52" s="334">
        <v>-45.2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5323826</v>
      </c>
      <c r="AN53" s="322">
        <v>45649</v>
      </c>
      <c r="AO53" s="323">
        <v>-25.1</v>
      </c>
      <c r="AP53" s="324">
        <v>49217</v>
      </c>
      <c r="AQ53" s="325">
        <v>-12.8</v>
      </c>
      <c r="AR53" s="326">
        <v>-12.3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3241270</v>
      </c>
      <c r="AN54" s="330">
        <v>27792</v>
      </c>
      <c r="AO54" s="331">
        <v>-17.7</v>
      </c>
      <c r="AP54" s="332">
        <v>27232</v>
      </c>
      <c r="AQ54" s="333">
        <v>-16.5</v>
      </c>
      <c r="AR54" s="334">
        <v>-1.2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5617128</v>
      </c>
      <c r="AN55" s="322">
        <v>48712</v>
      </c>
      <c r="AO55" s="323">
        <v>6.7</v>
      </c>
      <c r="AP55" s="324">
        <v>49211</v>
      </c>
      <c r="AQ55" s="325">
        <v>0</v>
      </c>
      <c r="AR55" s="326">
        <v>6.7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2756994</v>
      </c>
      <c r="AN56" s="330">
        <v>23909</v>
      </c>
      <c r="AO56" s="331">
        <v>-14</v>
      </c>
      <c r="AP56" s="332">
        <v>28367</v>
      </c>
      <c r="AQ56" s="333">
        <v>4.2</v>
      </c>
      <c r="AR56" s="334">
        <v>-18.2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8630482</v>
      </c>
      <c r="AN57" s="322">
        <v>75660</v>
      </c>
      <c r="AO57" s="323">
        <v>55.3</v>
      </c>
      <c r="AP57" s="324">
        <v>51738</v>
      </c>
      <c r="AQ57" s="325">
        <v>5.0999999999999996</v>
      </c>
      <c r="AR57" s="326">
        <v>50.2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4946241</v>
      </c>
      <c r="AN58" s="330">
        <v>43361</v>
      </c>
      <c r="AO58" s="331">
        <v>81.400000000000006</v>
      </c>
      <c r="AP58" s="332">
        <v>30360</v>
      </c>
      <c r="AQ58" s="333">
        <v>7</v>
      </c>
      <c r="AR58" s="334">
        <v>74.400000000000006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7582102</v>
      </c>
      <c r="AN59" s="322">
        <v>67263</v>
      </c>
      <c r="AO59" s="323">
        <v>-11.1</v>
      </c>
      <c r="AP59" s="324">
        <v>67158</v>
      </c>
      <c r="AQ59" s="325">
        <v>29.8</v>
      </c>
      <c r="AR59" s="326">
        <v>-40.9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5178680</v>
      </c>
      <c r="AN60" s="330">
        <v>45941</v>
      </c>
      <c r="AO60" s="331">
        <v>6</v>
      </c>
      <c r="AP60" s="332">
        <v>42077</v>
      </c>
      <c r="AQ60" s="333">
        <v>38.6</v>
      </c>
      <c r="AR60" s="334">
        <v>-32.6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6866529</v>
      </c>
      <c r="AN61" s="337">
        <v>59641</v>
      </c>
      <c r="AO61" s="338">
        <v>-1</v>
      </c>
      <c r="AP61" s="339">
        <v>54748</v>
      </c>
      <c r="AQ61" s="340">
        <v>1.4</v>
      </c>
      <c r="AR61" s="326">
        <v>-2.4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4020325</v>
      </c>
      <c r="AN62" s="330">
        <v>34953</v>
      </c>
      <c r="AO62" s="331">
        <v>1</v>
      </c>
      <c r="AP62" s="332">
        <v>32132</v>
      </c>
      <c r="AQ62" s="333">
        <v>5.6</v>
      </c>
      <c r="AR62" s="334">
        <v>-4.5999999999999996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dyIfZOQASRo3PiBYl/LkOzsAnVMIciA8mPy4iLxEzIVZOVzIjuKw/jwYFAzMGrP0jlgA5qLf5Xu9DoAEzcV8g==" saltValue="VFV/YicFmotopWRJ899ihQ==" spinCount="100000" sheet="1" objects="1" scenarios="1"/>
  <customSheetViews>
    <customSheetView guid="{508F41FD-AF73-4543-875F-C826902A1E8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w304kA95RrD9yIzj/A9GV67Os7u3PuoTiS2OcNYV+FcvXXsV8GEMfc/SsZbFMMUiURvLojkq2MicH6wmuO7Rjw==" saltValue="vl16ao2nwd8ekn8TNFwnPQ==" spinCount="100000" sheet="1" objects="1" scenarios="1"/>
  <dataConsolidate/>
  <customSheetViews>
    <customSheetView guid="{508F41FD-AF73-4543-875F-C826902A1E8C}" showGridLines="0" fitToPage="1" hiddenRows="1" hiddenColumns="1" topLeftCell="A9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W4v4Qn3KJvv9BX5fv1MhdWHx2usAPzqVzKaYyIfU+N1y77Raj0npU6Ya09pxWl+L5n32wpAfghgjrhb4EXQXyA==" saltValue="TGf237fnwnuMdaD1KwIZlA==" spinCount="100000" sheet="1" objects="1" scenarios="1"/>
  <dataConsolidate/>
  <customSheetViews>
    <customSheetView guid="{508F41FD-AF73-4543-875F-C826902A1E8C}" showGridLines="0" fitToPage="1" hiddenRows="1" hiddenColumns="1" topLeftCell="A19">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1" t="s">
        <v>3</v>
      </c>
      <c r="D47" s="1141"/>
      <c r="E47" s="1142"/>
      <c r="F47" s="11">
        <v>8.15</v>
      </c>
      <c r="G47" s="12">
        <v>6.15</v>
      </c>
      <c r="H47" s="12">
        <v>4.97</v>
      </c>
      <c r="I47" s="12">
        <v>5.66</v>
      </c>
      <c r="J47" s="13">
        <v>5.66</v>
      </c>
    </row>
    <row r="48" spans="2:10" ht="57.75" customHeight="1" x14ac:dyDescent="0.15">
      <c r="B48" s="14"/>
      <c r="C48" s="1143" t="s">
        <v>4</v>
      </c>
      <c r="D48" s="1143"/>
      <c r="E48" s="1144"/>
      <c r="F48" s="15">
        <v>3.25</v>
      </c>
      <c r="G48" s="16">
        <v>3.45</v>
      </c>
      <c r="H48" s="16">
        <v>3.84</v>
      </c>
      <c r="I48" s="16">
        <v>3.32</v>
      </c>
      <c r="J48" s="17">
        <v>3.39</v>
      </c>
    </row>
    <row r="49" spans="2:10" ht="57.75" customHeight="1" thickBot="1" x14ac:dyDescent="0.2">
      <c r="B49" s="18"/>
      <c r="C49" s="1145" t="s">
        <v>5</v>
      </c>
      <c r="D49" s="1145"/>
      <c r="E49" s="1146"/>
      <c r="F49" s="19" t="s">
        <v>533</v>
      </c>
      <c r="G49" s="20" t="s">
        <v>534</v>
      </c>
      <c r="H49" s="20" t="s">
        <v>535</v>
      </c>
      <c r="I49" s="20">
        <v>0.32</v>
      </c>
      <c r="J49" s="21">
        <v>0.21</v>
      </c>
    </row>
    <row r="50" spans="2:10" x14ac:dyDescent="0.15"/>
  </sheetData>
  <sheetProtection algorithmName="SHA-512" hashValue="y5HYcYgNzkvNkKZtPJjuZouyaV9BvsmQiV2RPN6nUMiujSpMjasjWutYqC+GOfuIQN6oPKBG7+LHXEDzAzKQ1g==" saltValue="rJYYmihl2mWy3xLI04nzhQ==" spinCount="100000" sheet="1" objects="1" scenarios="1"/>
  <customSheetViews>
    <customSheetView guid="{508F41FD-AF73-4543-875F-C826902A1E8C}"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2026-03-18T05:42:56Z</cp:lastPrinted>
  <dcterms:created xsi:type="dcterms:W3CDTF">2026-02-23T08:49:44Z</dcterms:created>
  <dcterms:modified xsi:type="dcterms:W3CDTF">2026-03-24T04:11:45Z</dcterms:modified>
  <cp:category/>
</cp:coreProperties>
</file>