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16_内子町\"/>
    </mc:Choice>
  </mc:AlternateContent>
  <xr:revisionPtr revIDLastSave="0" documentId="13_ncr:1_{52A1249F-A699-4FFF-9695-2374E5CA0873}" xr6:coauthVersionLast="47" xr6:coauthVersionMax="47" xr10:uidLastSave="{00000000-0000-0000-0000-000000000000}"/>
  <workbookProtection workbookAlgorithmName="SHA-512" workbookHashValue="Vjr0FyofvF4CxQaRWz2cpZ/sJseM+7DblHd4Vy4C8Tdhd/2TCWh2W3ZdCk0KYdrnJp8QD1Sz0pVlwIplk0afAw==" workbookSaltValue="CzNXt9TvWzTCJ+qF9qyifA=="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F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<sst xmlns="http://schemas.openxmlformats.org/spreadsheetml/2006/main" count="231" uniqueCount="116">
  <si>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</si>
  <si>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</si>
  <si>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</si>
  <si>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</si>
  <si>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</si>
  <si>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</si>
  <si>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</si>
  <si>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</si>
  <si>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</si>
  <si>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</si>
  <si>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</si>
  <si>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</si>
  <si>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</si>
  <si>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</si>
  <si>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</si>
  <si>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</si>
  <si>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</si>
  <si>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</si>
  <si>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</si>
  <si>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</si>
  <si>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</si>
  <si>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</si>
  <si>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</si>
  <si>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</si>
  <si>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</si>
  <si>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</si>
  <si>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</si>
  <si>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</si>
  <si>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</si>
  <si>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</si>
  <si>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</si>
  <si>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</si>
  <si>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</si>
  <si>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</si>
  <si>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</si>
  <si>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</si>
  <si>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</si>
  <si>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</si>
  <si>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</si>
  <si>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</si>
  <si>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</si>
  <si>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</si>
  <si>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</si>
  <si>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</si>
  <si>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</si>
  <si>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</si>
  <si>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</si>
  <si>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</si>
  <si>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</si>
  <si>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</si>
  <si>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</si>
  <si>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</si>
  <si>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</si>
  <si>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</si>
  <si>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</si>
  <si>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</si>
  <si>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</si>
  <si>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</si>
  <si>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</si>
  <si>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</si>
  <si>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</si>
  <si>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</si>
  <si>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</si>
  <si>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</si>
  <si>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</si>
  <si>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</si>
  <si>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</si>
  <si>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</si>
  <si>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</si>
  <si>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</si>
  <si>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</si>
  <si>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</si>
  <si>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</si>
  <si>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</si>
  <si>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</si>
  <si>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</si>
  <si>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</si>
  <si>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</si>
  <si>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</si>
  <si>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</si>
  <si>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</si>
  <si>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</si>
  <si>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</si>
  <si>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</si>
  <si>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</si>
  <si>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</si>
  <si>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</si>
  <si>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</si>
  <si>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</si>
  <si>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</si>
  <si>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</si>
  <si>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</si>
  <si>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</si>
  <si>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</si>
  <si>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</si>
  <si>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</si>
  <si>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内子町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</si>
  <si>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</si>
  <si>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</si>
  <si>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</si>
  <si>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</si>
  <si>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</si>
  <si>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</si>
  <si>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</si>
  <si>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</si>
  <si>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</si>
  <si>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</si>
  <si>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</si>
  <si>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</si>
  <si>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</si>
  <si>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</si>
  <si>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</si>
  <si>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</si>
  <si>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浄化センターについては、ストックマネジメント計画に基づき、耐用年数を過ぎた機械・電気設備の改築更新工事及び耐震基準を満たしていない施設の耐震化工事を進めていく。　　　　　　　　　</t>
    </r>
    <r>
      <rPr>
        <sz val="12"/>
        <color theme="0"/>
        <rFont val="ＭＳ ゴシック"/>
        <family val="3"/>
        <charset val="128"/>
      </rPr>
      <t>・</t>
    </r>
    <r>
      <rPr>
        <sz val="12"/>
        <color theme="1"/>
        <rFont val="ＭＳ ゴシック"/>
        <family val="3"/>
        <charset val="128"/>
      </rPr>
      <t>管路施設についても、供用開始から約25年以上が経過し、布設から30年を超える管路も出てくる中で、管渠のストックマネジメント計画を策定を進めていく。</t>
    </r>
    <rPh sb="1" eb="3">
      <t>ジョウカ</t>
    </rPh>
    <rPh sb="26" eb="27">
      <t>モト</t>
    </rPh>
    <rPh sb="30" eb="34">
      <t>タイヨウネンスウ</t>
    </rPh>
    <rPh sb="35" eb="36">
      <t>ス</t>
    </rPh>
    <rPh sb="50" eb="52">
      <t>コウジ</t>
    </rPh>
    <rPh sb="52" eb="53">
      <t>オヨ</t>
    </rPh>
    <rPh sb="75" eb="76">
      <t>スス</t>
    </rPh>
    <rPh sb="91" eb="93">
      <t>カンロ</t>
    </rPh>
    <rPh sb="111" eb="113">
      <t>イジョウ</t>
    </rPh>
    <rPh sb="118" eb="120">
      <t>フセツ</t>
    </rPh>
    <rPh sb="124" eb="125">
      <t>ネン</t>
    </rPh>
    <rPh sb="126" eb="127">
      <t>コ</t>
    </rPh>
    <rPh sb="129" eb="131">
      <t>カンロ</t>
    </rPh>
    <rPh sb="132" eb="133">
      <t>デ</t>
    </rPh>
    <rPh sb="136" eb="137">
      <t>ナカ</t>
    </rPh>
    <rPh sb="139" eb="141">
      <t>カンキョ</t>
    </rPh>
    <rPh sb="152" eb="154">
      <t>ケイカク</t>
    </rPh>
    <rPh sb="155" eb="157">
      <t>サクテイ</t>
    </rPh>
    <rPh sb="158" eb="159">
      <t>スス</t>
    </rPh>
    <phoneticPr fontId="4"/>
  </si>
  <si>
    <t>　平成29年度から公営企業法を適用し、安定的な経営を目指しているが、依然、一般会計からの繰入金に頼らなければならない状況である。加えて、人口減少や施設の老朽化が進み、使用料収入の減少が見込まれ、脆弱な経営基盤の強化が今後の急務な課題である。ストックマネジメントに基づき、事業費の平準化を図りながら進めていく上においても、定期的な使用料の改定を行い経営基盤の強化を図るとともに、下水道普及率や水洗化率を向上させ、長期的に安定したサービスの提供を行う。</t>
    <rPh sb="83" eb="86">
      <t>シヨウリョウ</t>
    </rPh>
    <rPh sb="131" eb="132">
      <t>モト</t>
    </rPh>
    <rPh sb="135" eb="138">
      <t>ジギョウヒ</t>
    </rPh>
    <rPh sb="139" eb="142">
      <t>ヘイジュンカ</t>
    </rPh>
    <rPh sb="143" eb="144">
      <t>ハカ</t>
    </rPh>
    <rPh sb="148" eb="149">
      <t>スス</t>
    </rPh>
    <rPh sb="153" eb="154">
      <t>ウエ</t>
    </rPh>
    <rPh sb="160" eb="163">
      <t>テイキテキ</t>
    </rPh>
    <rPh sb="164" eb="167">
      <t>シヨウリョウ</t>
    </rPh>
    <rPh sb="168" eb="170">
      <t>カイテイ</t>
    </rPh>
    <rPh sb="171" eb="172">
      <t>オコナ</t>
    </rPh>
    <rPh sb="221" eb="222">
      <t>オコナ</t>
    </rPh>
    <phoneticPr fontId="4"/>
  </si>
  <si>
    <t xml:space="preserve">　①経常収支比率は、R6.4月使用分より約20%使用料増額改定を行ったが、維持管理経費等の増加により、改善に至っていない状況であり、類似団体の平均を下回っている状況及び経費の大半を料金収入以外の収入（一般会計補助金）で賄っており、更なる使用料の見直しを検討する必要がある。
　②累積欠損金比率は、累積欠損金は発生しておらず健全な経営が行われている。
　③流動比率および⑤経費回収率については、100%を下回っており、特に経費回収率は類似団体を下回っている。
　④企業債残高対事業規模比率は、類似団体を下回ったが、企業債償還残高削減のため、今後も積極的に債務の償還を進めていく。
　⑥汚水処理原価は、維持管理経費の増加により類似団体を上回っている。
　⑦施設利用率は、例年30%前半と類似団体の平均値を下回っており、処理能力に余裕がある。但し⑧水洗化率は類似団体を上回っている状況であり今後、大きな水量増加は見込めないため、施設利用率の改善の取組みについては、ストックマネジメント計画に基づく更新等において検討したい。
</t>
    <rPh sb="14" eb="15">
      <t>ツキ</t>
    </rPh>
    <rPh sb="15" eb="18">
      <t>シヨウブン</t>
    </rPh>
    <rPh sb="20" eb="21">
      <t>ヤク</t>
    </rPh>
    <rPh sb="24" eb="27">
      <t>シヨウリョウ</t>
    </rPh>
    <rPh sb="27" eb="29">
      <t>ゾウガク</t>
    </rPh>
    <rPh sb="29" eb="31">
      <t>カイテイ</t>
    </rPh>
    <rPh sb="32" eb="33">
      <t>オコナ</t>
    </rPh>
    <rPh sb="51" eb="53">
      <t>カイゼン</t>
    </rPh>
    <rPh sb="54" eb="55">
      <t>イタ</t>
    </rPh>
    <rPh sb="60" eb="62">
      <t>ジョウキョウ</t>
    </rPh>
    <rPh sb="80" eb="82">
      <t>ジョウキョウ</t>
    </rPh>
    <rPh sb="82" eb="83">
      <t>オヨ</t>
    </rPh>
    <rPh sb="115" eb="116">
      <t>サラ</t>
    </rPh>
    <rPh sb="208" eb="209">
      <t>トク</t>
    </rPh>
    <rPh sb="210" eb="212">
      <t>ケイヒ</t>
    </rPh>
    <rPh sb="212" eb="215">
      <t>カイシュウリツ</t>
    </rPh>
    <rPh sb="221" eb="223">
      <t>シタマワ</t>
    </rPh>
    <rPh sb="299" eb="303">
      <t>イジカンリ</t>
    </rPh>
    <rPh sb="303" eb="305">
      <t>ケイヒ</t>
    </rPh>
    <rPh sb="306" eb="308">
      <t>ゾウカ</t>
    </rPh>
    <rPh sb="368" eb="369">
      <t>タダ</t>
    </rPh>
    <rPh sb="371" eb="375">
      <t>スイセンカリツ</t>
    </rPh>
    <rPh sb="376" eb="380">
      <t>ルイジダンタイ</t>
    </rPh>
    <rPh sb="381" eb="383">
      <t>ウワマワ</t>
    </rPh>
    <rPh sb="387" eb="389">
      <t>ジョウキョウ</t>
    </rPh>
    <rPh sb="413" eb="415">
      <t>リヨウ</t>
    </rPh>
    <rPh sb="415" eb="416">
      <t>リツ</t>
    </rPh>
    <rPh sb="417" eb="419">
      <t>カイゼン</t>
    </rPh>
    <rPh sb="420" eb="421">
      <t>ト</t>
    </rPh>
    <rPh sb="421" eb="422">
      <t>ク</t>
    </rPh>
    <rPh sb="439" eb="441">
      <t>ケイカク</t>
    </rPh>
    <rPh sb="442" eb="443">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</si>
</sst>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ゴシック"/>
      <family val="3"/>
      <charset val="128"/>
    </font>
    <font>
      <sz val="12"/>
      <color theme="1"/>
      <name val="ＭＳ ゴシック"/>
      <family val="3"/>
      <charset val="128"/>
    </font>
    <font>
      <sz val="12"/>
      <color theme="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E8-4420-832E-FC6337129ED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2DE8-4420-832E-FC6337129ED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34.21</c:v>
                </c:pt>
                <c:pt idx="1">
                  <c:v>34.520000000000003</c:v>
                </c:pt>
                <c:pt idx="2">
                  <c:v>33.93</c:v>
                </c:pt>
                <c:pt idx="3">
                  <c:v>33.9</c:v>
                </c:pt>
                <c:pt idx="4">
                  <c:v>34.119999999999997</c:v>
                </c:pt>
              </c:numCache>
            </c:numRef>
          </c:val>
          <c:extLst>
            <c:ext xmlns:c16="http://schemas.microsoft.com/office/drawing/2014/chart" uri="{C3380CC4-5D6E-409C-BE32-E72D297353CC}">
              <c16:uniqueId val="{00000000-9084-4576-80BA-129CD7F7A4A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9084-4576-80BA-129CD7F7A4A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86.58</c:v>
                </c:pt>
                <c:pt idx="1">
                  <c:v>87.95</c:v>
                </c:pt>
                <c:pt idx="2">
                  <c:v>89.1</c:v>
                </c:pt>
                <c:pt idx="3">
                  <c:v>89.51</c:v>
                </c:pt>
                <c:pt idx="4">
                  <c:v>89.9</c:v>
                </c:pt>
              </c:numCache>
            </c:numRef>
          </c:val>
          <c:extLst>
            <c:ext xmlns:c16="http://schemas.microsoft.com/office/drawing/2014/chart" uri="{C3380CC4-5D6E-409C-BE32-E72D297353CC}">
              <c16:uniqueId val="{00000000-149C-4F5F-8871-7783A0F807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149C-4F5F-8871-7783A0F807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98.75</c:v>
                </c:pt>
                <c:pt idx="1">
                  <c:v>100.22</c:v>
                </c:pt>
                <c:pt idx="2">
                  <c:v>100.19</c:v>
                </c:pt>
                <c:pt idx="3">
                  <c:v>100.23</c:v>
                </c:pt>
                <c:pt idx="4">
                  <c:v>100.22</c:v>
                </c:pt>
              </c:numCache>
            </c:numRef>
          </c:val>
          <c:extLst>
            <c:ext xmlns:c16="http://schemas.microsoft.com/office/drawing/2014/chart" uri="{C3380CC4-5D6E-409C-BE32-E72D297353CC}">
              <c16:uniqueId val="{00000000-8C2F-4120-B721-EE4176C952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8C2F-4120-B721-EE4176C952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14.18</c:v>
                </c:pt>
                <c:pt idx="1">
                  <c:v>17.260000000000002</c:v>
                </c:pt>
                <c:pt idx="2">
                  <c:v>20.22</c:v>
                </c:pt>
                <c:pt idx="3">
                  <c:v>22.46</c:v>
                </c:pt>
                <c:pt idx="4">
                  <c:v>25.23</c:v>
                </c:pt>
              </c:numCache>
            </c:numRef>
          </c:val>
          <c:extLst>
            <c:ext xmlns:c16="http://schemas.microsoft.com/office/drawing/2014/chart" uri="{C3380CC4-5D6E-409C-BE32-E72D297353CC}">
              <c16:uniqueId val="{00000000-03B5-4830-934E-5AD9F432B08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03B5-4830-934E-5AD9F432B08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5B-4668-9538-97D76CA40D8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815B-4668-9538-97D76CA40D8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50-42D6-9719-009DC66F3C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A350-42D6-9719-009DC66F3C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40.590000000000003</c:v>
                </c:pt>
                <c:pt idx="1">
                  <c:v>48.99</c:v>
                </c:pt>
                <c:pt idx="2">
                  <c:v>60.45</c:v>
                </c:pt>
                <c:pt idx="3">
                  <c:v>78.209999999999994</c:v>
                </c:pt>
                <c:pt idx="4">
                  <c:v>90.54</c:v>
                </c:pt>
              </c:numCache>
            </c:numRef>
          </c:val>
          <c:extLst>
            <c:ext xmlns:c16="http://schemas.microsoft.com/office/drawing/2014/chart" uri="{C3380CC4-5D6E-409C-BE32-E72D297353CC}">
              <c16:uniqueId val="{00000000-480A-4081-A398-FDB57762AC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480A-4081-A398-FDB57762AC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1507.21</c:v>
                </c:pt>
                <c:pt idx="1">
                  <c:v>1354.91</c:v>
                </c:pt>
                <c:pt idx="2">
                  <c:v>1206.1500000000001</c:v>
                </c:pt>
                <c:pt idx="3">
                  <c:v>1127.6099999999999</c:v>
                </c:pt>
                <c:pt idx="4">
                  <c:v>846.62</c:v>
                </c:pt>
              </c:numCache>
            </c:numRef>
          </c:val>
          <c:extLst>
            <c:ext xmlns:c16="http://schemas.microsoft.com/office/drawing/2014/chart" uri="{C3380CC4-5D6E-409C-BE32-E72D297353CC}">
              <c16:uniqueId val="{00000000-A126-4997-A0B5-756B068C2B3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A126-4997-A0B5-756B068C2B3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57</c:v>
                </c:pt>
                <c:pt idx="1">
                  <c:v>72.099999999999994</c:v>
                </c:pt>
                <c:pt idx="2">
                  <c:v>48.84</c:v>
                </c:pt>
                <c:pt idx="3">
                  <c:v>66.72</c:v>
                </c:pt>
                <c:pt idx="4">
                  <c:v>58.79</c:v>
                </c:pt>
              </c:numCache>
            </c:numRef>
          </c:val>
          <c:extLst>
            <c:ext xmlns:c16="http://schemas.microsoft.com/office/drawing/2014/chart" uri="{C3380CC4-5D6E-409C-BE32-E72D297353CC}">
              <c16:uniqueId val="{00000000-E7FF-4E58-BA62-BC57846637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E7FF-4E58-BA62-BC57846637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239.84</c:v>
                </c:pt>
                <c:pt idx="1">
                  <c:v>186.58</c:v>
                </c:pt>
                <c:pt idx="2">
                  <c:v>277.08999999999997</c:v>
                </c:pt>
                <c:pt idx="3">
                  <c:v>202</c:v>
                </c:pt>
                <c:pt idx="4">
                  <c:v>269.10000000000002</c:v>
                </c:pt>
              </c:numCache>
            </c:numRef>
          </c:val>
          <c:extLst>
            <c:ext xmlns:c16="http://schemas.microsoft.com/office/drawing/2014/chart" uri="{C3380CC4-5D6E-409C-BE32-E72D297353CC}">
              <c16:uniqueId val="{00000000-D450-4C05-A7FA-F178D7DE7A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D450-4C05-A7FA-F178D7DE7A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1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内子町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14708</v>
      </c>
      <c r="AM8" s="41"/>
      <c r="AN8" s="41"/>
      <c r="AO8" s="41"/>
      <c r="AP8" s="41"/>
      <c r="AQ8" s="41"/>
      <c r="AR8" s="41"/>
      <c r="AS8" s="41"/>
      <c r="AT8" s="34">
        <f>データ!T6</f>
        <v>299.43</v>
      </c>
      <c r="AU8" s="34"/>
      <c r="AV8" s="34"/>
      <c r="AW8" s="34"/>
      <c r="AX8" s="34"/>
      <c r="AY8" s="34"/>
      <c r="AZ8" s="34"/>
      <c r="BA8" s="34"/>
      <c r="BB8" s="34">
        <f>データ!U6</f>
        <v>49.12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81.61</v>
      </c>
      <c r="J10" s="34"/>
      <c r="K10" s="34"/>
      <c r="L10" s="34"/>
      <c r="M10" s="34"/>
      <c r="N10" s="34"/>
      <c r="O10" s="34"/>
      <c r="P10" s="34">
        <f>データ!P6</f>
        <v>32.020000000000003</v>
      </c>
      <c r="Q10" s="34"/>
      <c r="R10" s="34"/>
      <c r="S10" s="34"/>
      <c r="T10" s="34"/>
      <c r="U10" s="34"/>
      <c r="V10" s="34"/>
      <c r="W10" s="34">
        <f>データ!Q6</f>
        <v>100.16</v>
      </c>
      <c r="X10" s="34"/>
      <c r="Y10" s="34"/>
      <c r="Z10" s="34"/>
      <c r="AA10" s="34"/>
      <c r="AB10" s="34"/>
      <c r="AC10" s="34"/>
      <c r="AD10" s="41">
        <f>データ!R6</f>
        <v>3280</v>
      </c>
      <c r="AE10" s="41"/>
      <c r="AF10" s="41"/>
      <c r="AG10" s="41"/>
      <c r="AH10" s="41"/>
      <c r="AI10" s="41"/>
      <c r="AJ10" s="41"/>
      <c r="AK10" s="2"/>
      <c r="AL10" s="41">
        <f>データ!V6</f>
        <v>4673</v>
      </c>
      <c r="AM10" s="41"/>
      <c r="AN10" s="41"/>
      <c r="AO10" s="41"/>
      <c r="AP10" s="41"/>
      <c r="AQ10" s="41"/>
      <c r="AR10" s="41"/>
      <c r="AS10" s="41"/>
      <c r="AT10" s="34">
        <f>データ!W6</f>
        <v>1.65</v>
      </c>
      <c r="AU10" s="34"/>
      <c r="AV10" s="34"/>
      <c r="AW10" s="34"/>
      <c r="AX10" s="34"/>
      <c r="AY10" s="34"/>
      <c r="AZ10" s="34"/>
      <c r="BA10" s="34"/>
      <c r="BB10" s="34">
        <f>データ!X6</f>
        <v>2832.12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SmyKGQghy4/zT4HH9bW63o0qPAtPYep9MCuZnHMRPrv7ZRAD3bPpSRMM+sF1nO3roUZG55fYmcr7aeXr2gjOQ==" saltValue="bZ1LTX7I18vI39oI2GU75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384224</v>
      </c>
      <c r="D6" s="19">
        <f t="shared" si="3"/>
        <v>46</v>
      </c>
      <c r="E6" s="19">
        <f t="shared" si="3"/>
        <v>17</v>
      </c>
      <c r="F6" s="19">
        <f t="shared" si="3"/>
        <v>1</v>
      </c>
      <c r="G6" s="19">
        <f t="shared" si="3"/>
        <v>0</v>
      </c>
      <c r="H6" s="19" t="str">
        <f t="shared" si="3"/>
        <v>愛媛県　内子町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81.61</v>
      </c>
      <c r="P6" s="20">
        <f t="shared" si="3"/>
        <v>32.020000000000003</v>
      </c>
      <c r="Q6" s="20">
        <f t="shared" si="3"/>
        <v>100.16</v>
      </c>
      <c r="R6" s="20">
        <f t="shared" si="3"/>
        <v>3280</v>
      </c>
      <c r="S6" s="20">
        <f t="shared" si="3"/>
        <v>14708</v>
      </c>
      <c r="T6" s="20">
        <f t="shared" si="3"/>
        <v>299.43</v>
      </c>
      <c r="U6" s="20">
        <f t="shared" si="3"/>
        <v>49.12</v>
      </c>
      <c r="V6" s="20">
        <f t="shared" si="3"/>
        <v>4673</v>
      </c>
      <c r="W6" s="20">
        <f t="shared" si="3"/>
        <v>1.65</v>
      </c>
      <c r="X6" s="20">
        <f t="shared" si="3"/>
        <v>2832.12</v>
      </c>
      <c r="Y6" s="21">
        <f>IF(Y7="",NA(),Y7)</f>
        <v>98.75</v>
      </c>
      <c r="Z6" s="21">
        <f t="shared" ref="Z6:AH6" si="4">IF(Z7="",NA(),Z7)</f>
        <v>100.22</v>
      </c>
      <c r="AA6" s="21">
        <f t="shared" si="4"/>
        <v>100.19</v>
      </c>
      <c r="AB6" s="21">
        <f t="shared" si="4"/>
        <v>100.23</v>
      </c>
      <c r="AC6" s="21">
        <f t="shared" si="4"/>
        <v>100.22</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40.590000000000003</v>
      </c>
      <c r="AV6" s="21">
        <f t="shared" ref="AV6:BD6" si="6">IF(AV7="",NA(),AV7)</f>
        <v>48.99</v>
      </c>
      <c r="AW6" s="21">
        <f t="shared" si="6"/>
        <v>60.45</v>
      </c>
      <c r="AX6" s="21">
        <f t="shared" si="6"/>
        <v>78.209999999999994</v>
      </c>
      <c r="AY6" s="21">
        <f t="shared" si="6"/>
        <v>90.54</v>
      </c>
      <c r="AZ6" s="21">
        <f t="shared" si="6"/>
        <v>40.67</v>
      </c>
      <c r="BA6" s="21">
        <f t="shared" si="6"/>
        <v>47.7</v>
      </c>
      <c r="BB6" s="21">
        <f t="shared" si="6"/>
        <v>50.59</v>
      </c>
      <c r="BC6" s="21">
        <f t="shared" si="6"/>
        <v>62.37</v>
      </c>
      <c r="BD6" s="21">
        <f t="shared" si="6"/>
        <v>63.88</v>
      </c>
      <c r="BE6" s="20" t="str">
        <f>IF(BE7="","",IF(BE7="-","【-】","【"&amp;SUBSTITUTE(TEXT(BE7,"#,##0.00"),"-","△")&amp;"】"))</f>
        <v>【82.75】</v>
      </c>
      <c r="BF6" s="21">
        <f>IF(BF7="",NA(),BF7)</f>
        <v>1507.21</v>
      </c>
      <c r="BG6" s="21">
        <f t="shared" ref="BG6:BO6" si="7">IF(BG7="",NA(),BG7)</f>
        <v>1354.91</v>
      </c>
      <c r="BH6" s="21">
        <f t="shared" si="7"/>
        <v>1206.1500000000001</v>
      </c>
      <c r="BI6" s="21">
        <f t="shared" si="7"/>
        <v>1127.6099999999999</v>
      </c>
      <c r="BJ6" s="21">
        <f t="shared" si="7"/>
        <v>846.62</v>
      </c>
      <c r="BK6" s="21">
        <f t="shared" si="7"/>
        <v>1050.51</v>
      </c>
      <c r="BL6" s="21">
        <f t="shared" si="7"/>
        <v>1102.01</v>
      </c>
      <c r="BM6" s="21">
        <f t="shared" si="7"/>
        <v>987.36</v>
      </c>
      <c r="BN6" s="21">
        <f t="shared" si="7"/>
        <v>1042.77</v>
      </c>
      <c r="BO6" s="21">
        <f t="shared" si="7"/>
        <v>943.46</v>
      </c>
      <c r="BP6" s="20" t="str">
        <f>IF(BP7="","",IF(BP7="-","【-】","【"&amp;SUBSTITUTE(TEXT(BP7,"#,##0.00"),"-","△")&amp;"】"))</f>
        <v>【602.56】</v>
      </c>
      <c r="BQ6" s="21">
        <f>IF(BQ7="",NA(),BQ7)</f>
        <v>57</v>
      </c>
      <c r="BR6" s="21">
        <f t="shared" ref="BR6:BZ6" si="8">IF(BR7="",NA(),BR7)</f>
        <v>72.099999999999994</v>
      </c>
      <c r="BS6" s="21">
        <f t="shared" si="8"/>
        <v>48.84</v>
      </c>
      <c r="BT6" s="21">
        <f t="shared" si="8"/>
        <v>66.72</v>
      </c>
      <c r="BU6" s="21">
        <f t="shared" si="8"/>
        <v>58.79</v>
      </c>
      <c r="BV6" s="21">
        <f t="shared" si="8"/>
        <v>82.65</v>
      </c>
      <c r="BW6" s="21">
        <f t="shared" si="8"/>
        <v>82.55</v>
      </c>
      <c r="BX6" s="21">
        <f t="shared" si="8"/>
        <v>83.55</v>
      </c>
      <c r="BY6" s="21">
        <f t="shared" si="8"/>
        <v>84.48</v>
      </c>
      <c r="BZ6" s="21">
        <f t="shared" si="8"/>
        <v>79.22</v>
      </c>
      <c r="CA6" s="20" t="str">
        <f>IF(CA7="","",IF(CA7="-","【-】","【"&amp;SUBSTITUTE(TEXT(CA7,"#,##0.00"),"-","△")&amp;"】"))</f>
        <v>【97.94】</v>
      </c>
      <c r="CB6" s="21">
        <f>IF(CB7="",NA(),CB7)</f>
        <v>239.84</v>
      </c>
      <c r="CC6" s="21">
        <f t="shared" ref="CC6:CK6" si="9">IF(CC7="",NA(),CC7)</f>
        <v>186.58</v>
      </c>
      <c r="CD6" s="21">
        <f t="shared" si="9"/>
        <v>277.08999999999997</v>
      </c>
      <c r="CE6" s="21">
        <f t="shared" si="9"/>
        <v>202</v>
      </c>
      <c r="CF6" s="21">
        <f t="shared" si="9"/>
        <v>269.10000000000002</v>
      </c>
      <c r="CG6" s="21">
        <f t="shared" si="9"/>
        <v>186.3</v>
      </c>
      <c r="CH6" s="21">
        <f t="shared" si="9"/>
        <v>188.38</v>
      </c>
      <c r="CI6" s="21">
        <f t="shared" si="9"/>
        <v>185.98</v>
      </c>
      <c r="CJ6" s="21">
        <f t="shared" si="9"/>
        <v>187.11</v>
      </c>
      <c r="CK6" s="21">
        <f t="shared" si="9"/>
        <v>202.47</v>
      </c>
      <c r="CL6" s="20" t="str">
        <f>IF(CL7="","",IF(CL7="-","【-】","【"&amp;SUBSTITUTE(TEXT(CL7,"#,##0.00"),"-","△")&amp;"】"))</f>
        <v>【140.98】</v>
      </c>
      <c r="CM6" s="21">
        <f>IF(CM7="",NA(),CM7)</f>
        <v>34.21</v>
      </c>
      <c r="CN6" s="21">
        <f t="shared" ref="CN6:CV6" si="10">IF(CN7="",NA(),CN7)</f>
        <v>34.520000000000003</v>
      </c>
      <c r="CO6" s="21">
        <f t="shared" si="10"/>
        <v>33.93</v>
      </c>
      <c r="CP6" s="21">
        <f t="shared" si="10"/>
        <v>33.9</v>
      </c>
      <c r="CQ6" s="21">
        <f t="shared" si="10"/>
        <v>34.119999999999997</v>
      </c>
      <c r="CR6" s="21">
        <f t="shared" si="10"/>
        <v>50.53</v>
      </c>
      <c r="CS6" s="21">
        <f t="shared" si="10"/>
        <v>51.42</v>
      </c>
      <c r="CT6" s="21">
        <f t="shared" si="10"/>
        <v>48.95</v>
      </c>
      <c r="CU6" s="21">
        <f t="shared" si="10"/>
        <v>49.28</v>
      </c>
      <c r="CV6" s="21">
        <f t="shared" si="10"/>
        <v>50.62</v>
      </c>
      <c r="CW6" s="20" t="str">
        <f>IF(CW7="","",IF(CW7="-","【-】","【"&amp;SUBSTITUTE(TEXT(CW7,"#,##0.00"),"-","△")&amp;"】"))</f>
        <v>【60.13】</v>
      </c>
      <c r="CX6" s="21">
        <f>IF(CX7="",NA(),CX7)</f>
        <v>86.58</v>
      </c>
      <c r="CY6" s="21">
        <f t="shared" ref="CY6:DG6" si="11">IF(CY7="",NA(),CY7)</f>
        <v>87.95</v>
      </c>
      <c r="CZ6" s="21">
        <f t="shared" si="11"/>
        <v>89.1</v>
      </c>
      <c r="DA6" s="21">
        <f t="shared" si="11"/>
        <v>89.51</v>
      </c>
      <c r="DB6" s="21">
        <f t="shared" si="11"/>
        <v>89.9</v>
      </c>
      <c r="DC6" s="21">
        <f t="shared" si="11"/>
        <v>82.08</v>
      </c>
      <c r="DD6" s="21">
        <f t="shared" si="11"/>
        <v>81.34</v>
      </c>
      <c r="DE6" s="21">
        <f t="shared" si="11"/>
        <v>81.14</v>
      </c>
      <c r="DF6" s="21">
        <f t="shared" si="11"/>
        <v>79.7</v>
      </c>
      <c r="DG6" s="21">
        <f t="shared" si="11"/>
        <v>79</v>
      </c>
      <c r="DH6" s="20" t="str">
        <f>IF(DH7="","",IF(DH7="-","【-】","【"&amp;SUBSTITUTE(TEXT(DH7,"#,##0.00"),"-","△")&amp;"】"))</f>
        <v>【96.00】</v>
      </c>
      <c r="DI6" s="21">
        <f>IF(DI7="",NA(),DI7)</f>
        <v>14.18</v>
      </c>
      <c r="DJ6" s="21">
        <f t="shared" ref="DJ6:DR6" si="12">IF(DJ7="",NA(),DJ7)</f>
        <v>17.260000000000002</v>
      </c>
      <c r="DK6" s="21">
        <f t="shared" si="12"/>
        <v>20.22</v>
      </c>
      <c r="DL6" s="21">
        <f t="shared" si="12"/>
        <v>22.46</v>
      </c>
      <c r="DM6" s="21">
        <f t="shared" si="12"/>
        <v>25.23</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384224</v>
      </c>
      <c r="D7" s="23">
        <v>46</v>
      </c>
      <c r="E7" s="23">
        <v>17</v>
      </c>
      <c r="F7" s="23">
        <v>1</v>
      </c>
      <c r="G7" s="23">
        <v>0</v>
      </c>
      <c r="H7" s="23" t="s">
        <v>96</v>
      </c>
      <c r="I7" s="23" t="s">
        <v>97</v>
      </c>
      <c r="J7" s="23" t="s">
        <v>98</v>
      </c>
      <c r="K7" s="23" t="s">
        <v>99</v>
      </c>
      <c r="L7" s="23" t="s">
        <v>100</v>
      </c>
      <c r="M7" s="23" t="s">
        <v>101</v>
      </c>
      <c r="N7" s="24" t="s">
        <v>102</v>
      </c>
      <c r="O7" s="24">
        <v>81.61</v>
      </c>
      <c r="P7" s="24">
        <v>32.020000000000003</v>
      </c>
      <c r="Q7" s="24">
        <v>100.16</v>
      </c>
      <c r="R7" s="24">
        <v>3280</v>
      </c>
      <c r="S7" s="24">
        <v>14708</v>
      </c>
      <c r="T7" s="24">
        <v>299.43</v>
      </c>
      <c r="U7" s="24">
        <v>49.12</v>
      </c>
      <c r="V7" s="24">
        <v>4673</v>
      </c>
      <c r="W7" s="24">
        <v>1.65</v>
      </c>
      <c r="X7" s="24">
        <v>2832.12</v>
      </c>
      <c r="Y7" s="24">
        <v>98.75</v>
      </c>
      <c r="Z7" s="24">
        <v>100.22</v>
      </c>
      <c r="AA7" s="24">
        <v>100.19</v>
      </c>
      <c r="AB7" s="24">
        <v>100.23</v>
      </c>
      <c r="AC7" s="24">
        <v>100.22</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40.590000000000003</v>
      </c>
      <c r="AV7" s="24">
        <v>48.99</v>
      </c>
      <c r="AW7" s="24">
        <v>60.45</v>
      </c>
      <c r="AX7" s="24">
        <v>78.209999999999994</v>
      </c>
      <c r="AY7" s="24">
        <v>90.54</v>
      </c>
      <c r="AZ7" s="24">
        <v>40.67</v>
      </c>
      <c r="BA7" s="24">
        <v>47.7</v>
      </c>
      <c r="BB7" s="24">
        <v>50.59</v>
      </c>
      <c r="BC7" s="24">
        <v>62.37</v>
      </c>
      <c r="BD7" s="24">
        <v>63.88</v>
      </c>
      <c r="BE7" s="24">
        <v>82.75</v>
      </c>
      <c r="BF7" s="24">
        <v>1507.21</v>
      </c>
      <c r="BG7" s="24">
        <v>1354.91</v>
      </c>
      <c r="BH7" s="24">
        <v>1206.1500000000001</v>
      </c>
      <c r="BI7" s="24">
        <v>1127.6099999999999</v>
      </c>
      <c r="BJ7" s="24">
        <v>846.62</v>
      </c>
      <c r="BK7" s="24">
        <v>1050.51</v>
      </c>
      <c r="BL7" s="24">
        <v>1102.01</v>
      </c>
      <c r="BM7" s="24">
        <v>987.36</v>
      </c>
      <c r="BN7" s="24">
        <v>1042.77</v>
      </c>
      <c r="BO7" s="24">
        <v>943.46</v>
      </c>
      <c r="BP7" s="24">
        <v>602.55999999999995</v>
      </c>
      <c r="BQ7" s="24">
        <v>57</v>
      </c>
      <c r="BR7" s="24">
        <v>72.099999999999994</v>
      </c>
      <c r="BS7" s="24">
        <v>48.84</v>
      </c>
      <c r="BT7" s="24">
        <v>66.72</v>
      </c>
      <c r="BU7" s="24">
        <v>58.79</v>
      </c>
      <c r="BV7" s="24">
        <v>82.65</v>
      </c>
      <c r="BW7" s="24">
        <v>82.55</v>
      </c>
      <c r="BX7" s="24">
        <v>83.55</v>
      </c>
      <c r="BY7" s="24">
        <v>84.48</v>
      </c>
      <c r="BZ7" s="24">
        <v>79.22</v>
      </c>
      <c r="CA7" s="24">
        <v>97.94</v>
      </c>
      <c r="CB7" s="24">
        <v>239.84</v>
      </c>
      <c r="CC7" s="24">
        <v>186.58</v>
      </c>
      <c r="CD7" s="24">
        <v>277.08999999999997</v>
      </c>
      <c r="CE7" s="24">
        <v>202</v>
      </c>
      <c r="CF7" s="24">
        <v>269.10000000000002</v>
      </c>
      <c r="CG7" s="24">
        <v>186.3</v>
      </c>
      <c r="CH7" s="24">
        <v>188.38</v>
      </c>
      <c r="CI7" s="24">
        <v>185.98</v>
      </c>
      <c r="CJ7" s="24">
        <v>187.11</v>
      </c>
      <c r="CK7" s="24">
        <v>202.47</v>
      </c>
      <c r="CL7" s="24">
        <v>140.97999999999999</v>
      </c>
      <c r="CM7" s="24">
        <v>34.21</v>
      </c>
      <c r="CN7" s="24">
        <v>34.520000000000003</v>
      </c>
      <c r="CO7" s="24">
        <v>33.93</v>
      </c>
      <c r="CP7" s="24">
        <v>33.9</v>
      </c>
      <c r="CQ7" s="24">
        <v>34.119999999999997</v>
      </c>
      <c r="CR7" s="24">
        <v>50.53</v>
      </c>
      <c r="CS7" s="24">
        <v>51.42</v>
      </c>
      <c r="CT7" s="24">
        <v>48.95</v>
      </c>
      <c r="CU7" s="24">
        <v>49.28</v>
      </c>
      <c r="CV7" s="24">
        <v>50.62</v>
      </c>
      <c r="CW7" s="24">
        <v>60.13</v>
      </c>
      <c r="CX7" s="24">
        <v>86.58</v>
      </c>
      <c r="CY7" s="24">
        <v>87.95</v>
      </c>
      <c r="CZ7" s="24">
        <v>89.1</v>
      </c>
      <c r="DA7" s="24">
        <v>89.51</v>
      </c>
      <c r="DB7" s="24">
        <v>89.9</v>
      </c>
      <c r="DC7" s="24">
        <v>82.08</v>
      </c>
      <c r="DD7" s="24">
        <v>81.34</v>
      </c>
      <c r="DE7" s="24">
        <v>81.14</v>
      </c>
      <c r="DF7" s="24">
        <v>79.7</v>
      </c>
      <c r="DG7" s="24">
        <v>79</v>
      </c>
      <c r="DH7" s="24">
        <v>96</v>
      </c>
      <c r="DI7" s="24">
        <v>14.18</v>
      </c>
      <c r="DJ7" s="24">
        <v>17.260000000000002</v>
      </c>
      <c r="DK7" s="24">
        <v>20.22</v>
      </c>
      <c r="DL7" s="24">
        <v>22.46</v>
      </c>
      <c r="DM7" s="24">
        <v>25.23</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髙岡光</cp:lastModifiedBy>
  <cp:lastPrinted>2026-02-09T08:55:28Z</cp:lastPrinted>
  <dcterms:created xsi:type="dcterms:W3CDTF">2025-12-23T06:05:13Z</dcterms:created>
  <dcterms:modified xsi:type="dcterms:W3CDTF">2026-02-20T01:14:09Z</dcterms:modified>
  <cp:category/>
</cp:coreProperties>
</file>