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0906\Desktop\"/>
    </mc:Choice>
  </mc:AlternateContent>
  <xr:revisionPtr revIDLastSave="0" documentId="13_ncr:1_{750BFCD3-0313-4937-82BD-E4255EA54315}" xr6:coauthVersionLast="47" xr6:coauthVersionMax="47" xr10:uidLastSave="{00000000-0000-0000-0000-000000000000}"/>
  <workbookProtection workbookAlgorithmName="SHA-512" workbookHashValue="cdbUx465LHdmHZ6W8B+fjlSVsBUWyNl9SXobSJBk+2y5sW9jctXh5nV1RHRtYR0b7hwOB0572F9gE4RfDGNTZw==" workbookSaltValue="6N1LEeniGJ7IHwmp/08um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N6" i="5"/>
  <c r="B10" i="4" s="1"/>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H85" i="4"/>
  <c r="G85" i="4"/>
  <c r="AL10" i="4"/>
  <c r="W10" i="4"/>
  <c r="P10" i="4"/>
  <c r="I10" i="4"/>
  <c r="BB8" i="4"/>
  <c r="AT8" i="4"/>
  <c r="AL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<sst xmlns="http://schemas.openxmlformats.org/spreadsheetml/2006/main" count="228" uniqueCount="112">
  <si>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</si>
  <si>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</si>
  <si>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</si>
  <si>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</si>
  <si>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</si>
  <si>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</si>
  <si>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</si>
  <si>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</si>
  <si>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</si>
  <si>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</si>
  <si>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</si>
  <si>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</si>
  <si>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</si>
  <si>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</si>
  <si>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</si>
  <si>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</si>
  <si>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</si>
  <si>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</si>
  <si>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</si>
  <si>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</si>
  <si>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</si>
  <si>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</si>
  <si>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</si>
  <si>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</si>
  <si>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</si>
  <si>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</si>
  <si>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</si>
  <si>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</si>
  <si>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</si>
  <si>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</si>
  <si>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</si>
  <si>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</si>
  <si>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</si>
  <si>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</si>
  <si>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</si>
  <si>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</si>
  <si>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</si>
  <si>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</si>
  <si>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</si>
  <si>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</si>
  <si>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</si>
  <si>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</si>
  <si>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</si>
  <si>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</si>
  <si>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</si>
  <si>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</si>
  <si>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</si>
  <si>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</si>
  <si>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</si>
  <si>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</si>
  <si>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</si>
  <si>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</si>
  <si>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</si>
  <si>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</si>
  <si>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</si>
  <si>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</si>
  <si>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</si>
  <si>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</si>
  <si>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</si>
  <si>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</si>
  <si>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</si>
  <si>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</si>
  <si>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</si>
  <si>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</si>
  <si>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</si>
  <si>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</si>
  <si>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</si>
  <si>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</si>
  <si>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</si>
  <si>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</si>
  <si>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</si>
  <si>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</si>
  <si>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</si>
  <si>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</si>
  <si>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</si>
  <si>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</si>
  <si>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</si>
  <si>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</si>
  <si>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</si>
  <si>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</si>
  <si>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</si>
  <si>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</si>
  <si>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</si>
  <si>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</si>
  <si>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</si>
  <si>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</si>
  <si>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</si>
  <si>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</si>
  <si>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</si>
  <si>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</si>
  <si>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</si>
  <si>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</si>
  <si>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</si>
  <si>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松前町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</si>
  <si>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</si>
  <si>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</si>
  <si>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</si>
  <si>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</si>
  <si>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</si>
  <si>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</si>
  <si>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</si>
  <si>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</si>
  <si>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</si>
  <si>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</si>
  <si>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</si>
  <si>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</si>
  <si>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</si>
  <si>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</si>
  <si>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</si>
  <si>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将来にわたって安全・安心な水を安定的に供給していけるよう、第６次拡張事業計画に基づいた施設建設及び管路の耐震化を進めていく必要がある。そのためには、収支のバランスを考慮しながら、計画的な投資とそれに伴う企業債の借入れとを行っていかなければならない。常に経営状況をモニタリングし、現状分析の実施や社会情勢の変化を鑑みながら、先を慎重に見据えた中長期的な視点を持って事業の推進に努めていかなければならない。</t>
    <phoneticPr fontId="4"/>
  </si>
  <si>
    <t>　経営の健全性を示す経常収支比率は、配水・給水設備の修繕費や企業債利息の支払額が増加したた
め、前年度比3.59ポイント減の101.40％となったが、健全経営の水準とされる100％は、前年度に引き続き上回ることができた。一方、料金水準の妥当性を示す料金回収率は、前年度比4.49ポイント減の98.60%となり、事業に必要な費用が給水収益で賄いきれていない状況となっている。
　累積欠損金は発生していないが、現在の給水収益では、建設中の浄水場整備後の減価償却費を賄うことができず、収益的収支は赤字に逆戻りし、資本的収支を賄うための補填財源も枯渇していくため、経営はますます厳しい状況になると見込まれる。今後の安定した経営に向けて、令和７年度から段階的に水道料金の改定を行う。
　施設利用率や有収率は、類似団体の平均値より高い状態を、給水原価は、類似団体の平均値より低い状態を維持できていることから、効率的な給水が行えていると言える。しかし、有収率は、ここ数年、低下傾向にあることから、今後、より適切な管路等の管理・点検に努めていかなければならない。
　短期的な支払能力を示す流動比率も類似団体の平均値を上回ってはいるものの、今後、浄水場整備に伴う多額の企業債の償還が予定されていることから、堅実な経営の見通しを立てていかなければならない。</t>
    <rPh sb="264" eb="266">
      <t>ホテン</t>
    </rPh>
    <rPh sb="321" eb="324">
      <t>ダンカイテキ</t>
    </rPh>
    <rPh sb="325" eb="327">
      <t>スイドウ</t>
    </rPh>
    <rPh sb="529" eb="531">
      <t>ショウカン</t>
    </rPh>
    <phoneticPr fontId="4"/>
  </si>
  <si>
    <t>　償却対象資産の減価償却の状況を示す有形固定資産減価償却率は、前年度比1.29ポイント増の52.37％、法定耐用年数を経過した管路延長の割合を示す管路経年化率は、前年度比0.59ポイント増の14.03％と、施設の老朽化が進んできている。
　一方、当該年度に更新した管路延長の割合を示す管路更新率は、前年度比0.32ポイント減の0.22％となった。
　これまで、管路経年化率は、類似団体の平均値より低い状態を保ってきたが、今後、法定耐用年数に達し更新時期を迎える管路がますます増加してくることから、より効果的な更新計画を模索するとともに、効率的な管路の耐震化に取り組んで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</si>
</sst>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0.16</c:v>
                </c:pt>
                <c:pt idx="1">
                  <c:v>0.16</c:v>
                </c:pt>
                <c:pt idx="2">
                  <c:v>0.59</c:v>
                </c:pt>
                <c:pt idx="3">
                  <c:v>0.54</c:v>
                </c:pt>
                <c:pt idx="4">
                  <c:v>0.22</c:v>
                </c:pt>
              </c:numCache>
            </c:numRef>
          </c:val>
          <c:extLst>
            <c:ext xmlns:c16="http://schemas.microsoft.com/office/drawing/2014/chart" uri="{C3380CC4-5D6E-409C-BE32-E72D297353CC}">
              <c16:uniqueId val="{00000000-276F-4883-9397-E14F643FC70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276F-4883-9397-E14F643FC70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63.62</c:v>
                </c:pt>
                <c:pt idx="1">
                  <c:v>63.89</c:v>
                </c:pt>
                <c:pt idx="2">
                  <c:v>63.45</c:v>
                </c:pt>
                <c:pt idx="3">
                  <c:v>63.28</c:v>
                </c:pt>
                <c:pt idx="4">
                  <c:v>63.99</c:v>
                </c:pt>
              </c:numCache>
            </c:numRef>
          </c:val>
          <c:extLst>
            <c:ext xmlns:c16="http://schemas.microsoft.com/office/drawing/2014/chart" uri="{C3380CC4-5D6E-409C-BE32-E72D297353CC}">
              <c16:uniqueId val="{00000000-2492-4DB7-8328-607C3F79750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2492-4DB7-8328-607C3F79750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92.2</c:v>
                </c:pt>
                <c:pt idx="1">
                  <c:v>90.96</c:v>
                </c:pt>
                <c:pt idx="2">
                  <c:v>89.59</c:v>
                </c:pt>
                <c:pt idx="3">
                  <c:v>89.49</c:v>
                </c:pt>
                <c:pt idx="4">
                  <c:v>89.5</c:v>
                </c:pt>
              </c:numCache>
            </c:numRef>
          </c:val>
          <c:extLst>
            <c:ext xmlns:c16="http://schemas.microsoft.com/office/drawing/2014/chart" uri="{C3380CC4-5D6E-409C-BE32-E72D297353CC}">
              <c16:uniqueId val="{00000000-C5A8-4AB4-98D0-983CFDB20BA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C5A8-4AB4-98D0-983CFDB20BA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99.34</c:v>
                </c:pt>
                <c:pt idx="1">
                  <c:v>94.64</c:v>
                </c:pt>
                <c:pt idx="2">
                  <c:v>97.73</c:v>
                </c:pt>
                <c:pt idx="3">
                  <c:v>104.99</c:v>
                </c:pt>
                <c:pt idx="4">
                  <c:v>101.4</c:v>
                </c:pt>
              </c:numCache>
            </c:numRef>
          </c:val>
          <c:extLst>
            <c:ext xmlns:c16="http://schemas.microsoft.com/office/drawing/2014/chart" uri="{C3380CC4-5D6E-409C-BE32-E72D297353CC}">
              <c16:uniqueId val="{00000000-05F9-476E-AC53-56DEE1E365B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05F9-476E-AC53-56DEE1E365B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46.06</c:v>
                </c:pt>
                <c:pt idx="1">
                  <c:v>48.04</c:v>
                </c:pt>
                <c:pt idx="2">
                  <c:v>49.47</c:v>
                </c:pt>
                <c:pt idx="3">
                  <c:v>51.08</c:v>
                </c:pt>
                <c:pt idx="4">
                  <c:v>52.37</c:v>
                </c:pt>
              </c:numCache>
            </c:numRef>
          </c:val>
          <c:extLst>
            <c:ext xmlns:c16="http://schemas.microsoft.com/office/drawing/2014/chart" uri="{C3380CC4-5D6E-409C-BE32-E72D297353CC}">
              <c16:uniqueId val="{00000000-9C38-453E-AA5B-198BBB2C228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9C38-453E-AA5B-198BBB2C228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4.54</c:v>
                </c:pt>
                <c:pt idx="1">
                  <c:v>5.91</c:v>
                </c:pt>
                <c:pt idx="2">
                  <c:v>11.52</c:v>
                </c:pt>
                <c:pt idx="3">
                  <c:v>13.44</c:v>
                </c:pt>
                <c:pt idx="4">
                  <c:v>14.03</c:v>
                </c:pt>
              </c:numCache>
            </c:numRef>
          </c:val>
          <c:extLst>
            <c:ext xmlns:c16="http://schemas.microsoft.com/office/drawing/2014/chart" uri="{C3380CC4-5D6E-409C-BE32-E72D297353CC}">
              <c16:uniqueId val="{00000000-9376-4FFF-8A3A-151E8EC0A8E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9376-4FFF-8A3A-151E8EC0A8E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FE-4479-BBC4-5E0E79B8685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9FE-4479-BBC4-5E0E79B8685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416.59</c:v>
                </c:pt>
                <c:pt idx="1">
                  <c:v>423.5</c:v>
                </c:pt>
                <c:pt idx="2">
                  <c:v>426.36</c:v>
                </c:pt>
                <c:pt idx="3">
                  <c:v>377.46</c:v>
                </c:pt>
                <c:pt idx="4">
                  <c:v>445.47</c:v>
                </c:pt>
              </c:numCache>
            </c:numRef>
          </c:val>
          <c:extLst>
            <c:ext xmlns:c16="http://schemas.microsoft.com/office/drawing/2014/chart" uri="{C3380CC4-5D6E-409C-BE32-E72D297353CC}">
              <c16:uniqueId val="{00000000-0A64-4CE1-8967-F994F9EB742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0A64-4CE1-8967-F994F9EB742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824.31</c:v>
                </c:pt>
                <c:pt idx="1">
                  <c:v>814.26</c:v>
                </c:pt>
                <c:pt idx="2">
                  <c:v>809.5</c:v>
                </c:pt>
                <c:pt idx="3">
                  <c:v>883.52</c:v>
                </c:pt>
                <c:pt idx="4">
                  <c:v>1157.1300000000001</c:v>
                </c:pt>
              </c:numCache>
            </c:numRef>
          </c:val>
          <c:extLst>
            <c:ext xmlns:c16="http://schemas.microsoft.com/office/drawing/2014/chart" uri="{C3380CC4-5D6E-409C-BE32-E72D297353CC}">
              <c16:uniqueId val="{00000000-1BEF-4DC1-B300-133B32C2715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1BEF-4DC1-B300-133B32C2715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94.99</c:v>
                </c:pt>
                <c:pt idx="1">
                  <c:v>91.86</c:v>
                </c:pt>
                <c:pt idx="2">
                  <c:v>94.96</c:v>
                </c:pt>
                <c:pt idx="3">
                  <c:v>103.09</c:v>
                </c:pt>
                <c:pt idx="4">
                  <c:v>98.6</c:v>
                </c:pt>
              </c:numCache>
            </c:numRef>
          </c:val>
          <c:extLst>
            <c:ext xmlns:c16="http://schemas.microsoft.com/office/drawing/2014/chart" uri="{C3380CC4-5D6E-409C-BE32-E72D297353CC}">
              <c16:uniqueId val="{00000000-4E37-44EE-9EAB-BF9224C12AE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4E37-44EE-9EAB-BF9224C12AE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122.05</c:v>
                </c:pt>
                <c:pt idx="1">
                  <c:v>126.6</c:v>
                </c:pt>
                <c:pt idx="2">
                  <c:v>122.02</c:v>
                </c:pt>
                <c:pt idx="3">
                  <c:v>112.6</c:v>
                </c:pt>
                <c:pt idx="4">
                  <c:v>118.17</c:v>
                </c:pt>
              </c:numCache>
            </c:numRef>
          </c:val>
          <c:extLst>
            <c:ext xmlns:c16="http://schemas.microsoft.com/office/drawing/2014/chart" uri="{C3380CC4-5D6E-409C-BE32-E72D297353CC}">
              <c16:uniqueId val="{00000000-D087-4F9A-8B44-DAF1FC1210D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D087-4F9A-8B44-DAF1FC1210D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愛媛県　松前町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30195</v>
      </c>
      <c r="AM8" s="58"/>
      <c r="AN8" s="58"/>
      <c r="AO8" s="58"/>
      <c r="AP8" s="58"/>
      <c r="AQ8" s="58"/>
      <c r="AR8" s="58"/>
      <c r="AS8" s="58"/>
      <c r="AT8" s="55">
        <f>データ!$S$6</f>
        <v>20.38</v>
      </c>
      <c r="AU8" s="56"/>
      <c r="AV8" s="56"/>
      <c r="AW8" s="56"/>
      <c r="AX8" s="56"/>
      <c r="AY8" s="56"/>
      <c r="AZ8" s="56"/>
      <c r="BA8" s="56"/>
      <c r="BB8" s="45">
        <f>データ!$T$6</f>
        <v>1481.6</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49.21</v>
      </c>
      <c r="J10" s="56"/>
      <c r="K10" s="56"/>
      <c r="L10" s="56"/>
      <c r="M10" s="56"/>
      <c r="N10" s="56"/>
      <c r="O10" s="57"/>
      <c r="P10" s="45">
        <f>データ!$P$6</f>
        <v>98.25</v>
      </c>
      <c r="Q10" s="45"/>
      <c r="R10" s="45"/>
      <c r="S10" s="45"/>
      <c r="T10" s="45"/>
      <c r="U10" s="45"/>
      <c r="V10" s="45"/>
      <c r="W10" s="58">
        <f>データ!$Q$6</f>
        <v>2129</v>
      </c>
      <c r="X10" s="58"/>
      <c r="Y10" s="58"/>
      <c r="Z10" s="58"/>
      <c r="AA10" s="58"/>
      <c r="AB10" s="58"/>
      <c r="AC10" s="58"/>
      <c r="AD10" s="2"/>
      <c r="AE10" s="2"/>
      <c r="AF10" s="2"/>
      <c r="AG10" s="2"/>
      <c r="AH10" s="2"/>
      <c r="AI10" s="2"/>
      <c r="AJ10" s="2"/>
      <c r="AK10" s="2"/>
      <c r="AL10" s="58">
        <f>データ!$U$6</f>
        <v>29558</v>
      </c>
      <c r="AM10" s="58"/>
      <c r="AN10" s="58"/>
      <c r="AO10" s="58"/>
      <c r="AP10" s="58"/>
      <c r="AQ10" s="58"/>
      <c r="AR10" s="58"/>
      <c r="AS10" s="58"/>
      <c r="AT10" s="55">
        <f>データ!$V$6</f>
        <v>19.2</v>
      </c>
      <c r="AU10" s="56"/>
      <c r="AV10" s="56"/>
      <c r="AW10" s="56"/>
      <c r="AX10" s="56"/>
      <c r="AY10" s="56"/>
      <c r="AZ10" s="56"/>
      <c r="BA10" s="56"/>
      <c r="BB10" s="45">
        <f>データ!$W$6</f>
        <v>1539.48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109</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4yK/jOombYl6ZQfU78wCKxACQwSXbY4dWCkPKM8ngYaqIiw0Ab1gEUnhPOY7q7+EPHd8iV9VucSDaeKQudznA==" saltValue="w7lgU2ufwLH1+j8STlVa5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384011</v>
      </c>
      <c r="D6" s="20">
        <f t="shared" si="3"/>
        <v>46</v>
      </c>
      <c r="E6" s="20">
        <f t="shared" si="3"/>
        <v>1</v>
      </c>
      <c r="F6" s="20">
        <f t="shared" si="3"/>
        <v>0</v>
      </c>
      <c r="G6" s="20">
        <f t="shared" si="3"/>
        <v>1</v>
      </c>
      <c r="H6" s="20" t="str">
        <f t="shared" si="3"/>
        <v>愛媛県　松前町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49.21</v>
      </c>
      <c r="P6" s="21">
        <f t="shared" si="3"/>
        <v>98.25</v>
      </c>
      <c r="Q6" s="21">
        <f t="shared" si="3"/>
        <v>2129</v>
      </c>
      <c r="R6" s="21">
        <f t="shared" si="3"/>
        <v>30195</v>
      </c>
      <c r="S6" s="21">
        <f t="shared" si="3"/>
        <v>20.38</v>
      </c>
      <c r="T6" s="21">
        <f t="shared" si="3"/>
        <v>1481.6</v>
      </c>
      <c r="U6" s="21">
        <f t="shared" si="3"/>
        <v>29558</v>
      </c>
      <c r="V6" s="21">
        <f t="shared" si="3"/>
        <v>19.2</v>
      </c>
      <c r="W6" s="21">
        <f t="shared" si="3"/>
        <v>1539.48</v>
      </c>
      <c r="X6" s="22">
        <f>IF(X7="",NA(),X7)</f>
        <v>99.34</v>
      </c>
      <c r="Y6" s="22">
        <f t="shared" ref="Y6:AG6" si="4">IF(Y7="",NA(),Y7)</f>
        <v>94.64</v>
      </c>
      <c r="Z6" s="22">
        <f t="shared" si="4"/>
        <v>97.73</v>
      </c>
      <c r="AA6" s="22">
        <f t="shared" si="4"/>
        <v>104.99</v>
      </c>
      <c r="AB6" s="22">
        <f t="shared" si="4"/>
        <v>101.4</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416.59</v>
      </c>
      <c r="AU6" s="22">
        <f t="shared" ref="AU6:BC6" si="6">IF(AU7="",NA(),AU7)</f>
        <v>423.5</v>
      </c>
      <c r="AV6" s="22">
        <f t="shared" si="6"/>
        <v>426.36</v>
      </c>
      <c r="AW6" s="22">
        <f t="shared" si="6"/>
        <v>377.46</v>
      </c>
      <c r="AX6" s="22">
        <f t="shared" si="6"/>
        <v>445.47</v>
      </c>
      <c r="AY6" s="22">
        <f t="shared" si="6"/>
        <v>367.55</v>
      </c>
      <c r="AZ6" s="22">
        <f t="shared" si="6"/>
        <v>378.56</v>
      </c>
      <c r="BA6" s="22">
        <f t="shared" si="6"/>
        <v>364.46</v>
      </c>
      <c r="BB6" s="22">
        <f t="shared" si="6"/>
        <v>338.89</v>
      </c>
      <c r="BC6" s="22">
        <f t="shared" si="6"/>
        <v>352.34</v>
      </c>
      <c r="BD6" s="21" t="str">
        <f>IF(BD7="","",IF(BD7="-","【-】","【"&amp;SUBSTITUTE(TEXT(BD7,"#,##0.00"),"-","△")&amp;"】"))</f>
        <v>【239.69】</v>
      </c>
      <c r="BE6" s="22">
        <f>IF(BE7="",NA(),BE7)</f>
        <v>824.31</v>
      </c>
      <c r="BF6" s="22">
        <f t="shared" ref="BF6:BN6" si="7">IF(BF7="",NA(),BF7)</f>
        <v>814.26</v>
      </c>
      <c r="BG6" s="22">
        <f t="shared" si="7"/>
        <v>809.5</v>
      </c>
      <c r="BH6" s="22">
        <f t="shared" si="7"/>
        <v>883.52</v>
      </c>
      <c r="BI6" s="22">
        <f t="shared" si="7"/>
        <v>1157.1300000000001</v>
      </c>
      <c r="BJ6" s="22">
        <f t="shared" si="7"/>
        <v>418.68</v>
      </c>
      <c r="BK6" s="22">
        <f t="shared" si="7"/>
        <v>395.68</v>
      </c>
      <c r="BL6" s="22">
        <f t="shared" si="7"/>
        <v>403.72</v>
      </c>
      <c r="BM6" s="22">
        <f t="shared" si="7"/>
        <v>400.21</v>
      </c>
      <c r="BN6" s="22">
        <f t="shared" si="7"/>
        <v>391.13</v>
      </c>
      <c r="BO6" s="21" t="str">
        <f>IF(BO7="","",IF(BO7="-","【-】","【"&amp;SUBSTITUTE(TEXT(BO7,"#,##0.00"),"-","△")&amp;"】"))</f>
        <v>【264.86】</v>
      </c>
      <c r="BP6" s="22">
        <f>IF(BP7="",NA(),BP7)</f>
        <v>94.99</v>
      </c>
      <c r="BQ6" s="22">
        <f t="shared" ref="BQ6:BY6" si="8">IF(BQ7="",NA(),BQ7)</f>
        <v>91.86</v>
      </c>
      <c r="BR6" s="22">
        <f t="shared" si="8"/>
        <v>94.96</v>
      </c>
      <c r="BS6" s="22">
        <f t="shared" si="8"/>
        <v>103.09</v>
      </c>
      <c r="BT6" s="22">
        <f t="shared" si="8"/>
        <v>98.6</v>
      </c>
      <c r="BU6" s="22">
        <f t="shared" si="8"/>
        <v>94.78</v>
      </c>
      <c r="BV6" s="22">
        <f t="shared" si="8"/>
        <v>97.59</v>
      </c>
      <c r="BW6" s="22">
        <f t="shared" si="8"/>
        <v>92.17</v>
      </c>
      <c r="BX6" s="22">
        <f t="shared" si="8"/>
        <v>92.83</v>
      </c>
      <c r="BY6" s="22">
        <f t="shared" si="8"/>
        <v>92.16</v>
      </c>
      <c r="BZ6" s="21" t="str">
        <f>IF(BZ7="","",IF(BZ7="-","【-】","【"&amp;SUBSTITUTE(TEXT(BZ7,"#,##0.00"),"-","△")&amp;"】"))</f>
        <v>【97.59】</v>
      </c>
      <c r="CA6" s="22">
        <f>IF(CA7="",NA(),CA7)</f>
        <v>122.05</v>
      </c>
      <c r="CB6" s="22">
        <f t="shared" ref="CB6:CJ6" si="9">IF(CB7="",NA(),CB7)</f>
        <v>126.6</v>
      </c>
      <c r="CC6" s="22">
        <f t="shared" si="9"/>
        <v>122.02</v>
      </c>
      <c r="CD6" s="22">
        <f t="shared" si="9"/>
        <v>112.6</v>
      </c>
      <c r="CE6" s="22">
        <f t="shared" si="9"/>
        <v>118.17</v>
      </c>
      <c r="CF6" s="22">
        <f t="shared" si="9"/>
        <v>181.3</v>
      </c>
      <c r="CG6" s="22">
        <f t="shared" si="9"/>
        <v>181.71</v>
      </c>
      <c r="CH6" s="22">
        <f t="shared" si="9"/>
        <v>188.51</v>
      </c>
      <c r="CI6" s="22">
        <f t="shared" si="9"/>
        <v>189.43</v>
      </c>
      <c r="CJ6" s="22">
        <f t="shared" si="9"/>
        <v>196.75</v>
      </c>
      <c r="CK6" s="21" t="str">
        <f>IF(CK7="","",IF(CK7="-","【-】","【"&amp;SUBSTITUTE(TEXT(CK7,"#,##0.00"),"-","△")&amp;"】"))</f>
        <v>【181.66】</v>
      </c>
      <c r="CL6" s="22">
        <f>IF(CL7="",NA(),CL7)</f>
        <v>63.62</v>
      </c>
      <c r="CM6" s="22">
        <f t="shared" ref="CM6:CU6" si="10">IF(CM7="",NA(),CM7)</f>
        <v>63.89</v>
      </c>
      <c r="CN6" s="22">
        <f t="shared" si="10"/>
        <v>63.45</v>
      </c>
      <c r="CO6" s="22">
        <f t="shared" si="10"/>
        <v>63.28</v>
      </c>
      <c r="CP6" s="22">
        <f t="shared" si="10"/>
        <v>63.99</v>
      </c>
      <c r="CQ6" s="22">
        <f t="shared" si="10"/>
        <v>55.89</v>
      </c>
      <c r="CR6" s="22">
        <f t="shared" si="10"/>
        <v>55.72</v>
      </c>
      <c r="CS6" s="22">
        <f t="shared" si="10"/>
        <v>55.31</v>
      </c>
      <c r="CT6" s="22">
        <f t="shared" si="10"/>
        <v>55.14</v>
      </c>
      <c r="CU6" s="22">
        <f t="shared" si="10"/>
        <v>54.99</v>
      </c>
      <c r="CV6" s="21" t="str">
        <f>IF(CV7="","",IF(CV7="-","【-】","【"&amp;SUBSTITUTE(TEXT(CV7,"#,##0.00"),"-","△")&amp;"】"))</f>
        <v>【60.21】</v>
      </c>
      <c r="CW6" s="22">
        <f>IF(CW7="",NA(),CW7)</f>
        <v>92.2</v>
      </c>
      <c r="CX6" s="22">
        <f t="shared" ref="CX6:DF6" si="11">IF(CX7="",NA(),CX7)</f>
        <v>90.96</v>
      </c>
      <c r="CY6" s="22">
        <f t="shared" si="11"/>
        <v>89.59</v>
      </c>
      <c r="CZ6" s="22">
        <f t="shared" si="11"/>
        <v>89.49</v>
      </c>
      <c r="DA6" s="22">
        <f t="shared" si="11"/>
        <v>89.5</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46.06</v>
      </c>
      <c r="DI6" s="22">
        <f t="shared" ref="DI6:DQ6" si="12">IF(DI7="",NA(),DI7)</f>
        <v>48.04</v>
      </c>
      <c r="DJ6" s="22">
        <f t="shared" si="12"/>
        <v>49.47</v>
      </c>
      <c r="DK6" s="22">
        <f t="shared" si="12"/>
        <v>51.08</v>
      </c>
      <c r="DL6" s="22">
        <f t="shared" si="12"/>
        <v>52.37</v>
      </c>
      <c r="DM6" s="22">
        <f t="shared" si="12"/>
        <v>50.63</v>
      </c>
      <c r="DN6" s="22">
        <f t="shared" si="12"/>
        <v>51.29</v>
      </c>
      <c r="DO6" s="22">
        <f t="shared" si="12"/>
        <v>52.2</v>
      </c>
      <c r="DP6" s="22">
        <f t="shared" si="12"/>
        <v>52.7</v>
      </c>
      <c r="DQ6" s="22">
        <f t="shared" si="12"/>
        <v>53.48</v>
      </c>
      <c r="DR6" s="21" t="str">
        <f>IF(DR7="","",IF(DR7="-","【-】","【"&amp;SUBSTITUTE(TEXT(DR7,"#,##0.00"),"-","△")&amp;"】"))</f>
        <v>【52.41】</v>
      </c>
      <c r="DS6" s="22">
        <f>IF(DS7="",NA(),DS7)</f>
        <v>4.54</v>
      </c>
      <c r="DT6" s="22">
        <f t="shared" ref="DT6:EB6" si="13">IF(DT7="",NA(),DT7)</f>
        <v>5.91</v>
      </c>
      <c r="DU6" s="22">
        <f t="shared" si="13"/>
        <v>11.52</v>
      </c>
      <c r="DV6" s="22">
        <f t="shared" si="13"/>
        <v>13.44</v>
      </c>
      <c r="DW6" s="22">
        <f t="shared" si="13"/>
        <v>14.03</v>
      </c>
      <c r="DX6" s="22">
        <f t="shared" si="13"/>
        <v>18.28</v>
      </c>
      <c r="DY6" s="22">
        <f t="shared" si="13"/>
        <v>19.61</v>
      </c>
      <c r="DZ6" s="22">
        <f t="shared" si="13"/>
        <v>20.73</v>
      </c>
      <c r="EA6" s="22">
        <f t="shared" si="13"/>
        <v>22.86</v>
      </c>
      <c r="EB6" s="22">
        <f t="shared" si="13"/>
        <v>24.31</v>
      </c>
      <c r="EC6" s="21" t="str">
        <f>IF(EC7="","",IF(EC7="-","【-】","【"&amp;SUBSTITUTE(TEXT(EC7,"#,##0.00"),"-","△")&amp;"】"))</f>
        <v>【26.78】</v>
      </c>
      <c r="ED6" s="22">
        <f>IF(ED7="",NA(),ED7)</f>
        <v>0.16</v>
      </c>
      <c r="EE6" s="22">
        <f t="shared" ref="EE6:EM6" si="14">IF(EE7="",NA(),EE7)</f>
        <v>0.16</v>
      </c>
      <c r="EF6" s="22">
        <f t="shared" si="14"/>
        <v>0.59</v>
      </c>
      <c r="EG6" s="22">
        <f t="shared" si="14"/>
        <v>0.54</v>
      </c>
      <c r="EH6" s="22">
        <f t="shared" si="14"/>
        <v>0.22</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384011</v>
      </c>
      <c r="D7" s="24">
        <v>46</v>
      </c>
      <c r="E7" s="24">
        <v>1</v>
      </c>
      <c r="F7" s="24">
        <v>0</v>
      </c>
      <c r="G7" s="24">
        <v>1</v>
      </c>
      <c r="H7" s="24" t="s">
        <v>93</v>
      </c>
      <c r="I7" s="24" t="s">
        <v>94</v>
      </c>
      <c r="J7" s="24" t="s">
        <v>95</v>
      </c>
      <c r="K7" s="24" t="s">
        <v>96</v>
      </c>
      <c r="L7" s="24" t="s">
        <v>97</v>
      </c>
      <c r="M7" s="24" t="s">
        <v>98</v>
      </c>
      <c r="N7" s="25" t="s">
        <v>99</v>
      </c>
      <c r="O7" s="25">
        <v>49.21</v>
      </c>
      <c r="P7" s="25">
        <v>98.25</v>
      </c>
      <c r="Q7" s="25">
        <v>2129</v>
      </c>
      <c r="R7" s="25">
        <v>30195</v>
      </c>
      <c r="S7" s="25">
        <v>20.38</v>
      </c>
      <c r="T7" s="25">
        <v>1481.6</v>
      </c>
      <c r="U7" s="25">
        <v>29558</v>
      </c>
      <c r="V7" s="25">
        <v>19.2</v>
      </c>
      <c r="W7" s="25">
        <v>1539.48</v>
      </c>
      <c r="X7" s="25">
        <v>99.34</v>
      </c>
      <c r="Y7" s="25">
        <v>94.64</v>
      </c>
      <c r="Z7" s="25">
        <v>97.73</v>
      </c>
      <c r="AA7" s="25">
        <v>104.99</v>
      </c>
      <c r="AB7" s="25">
        <v>101.4</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416.59</v>
      </c>
      <c r="AU7" s="25">
        <v>423.5</v>
      </c>
      <c r="AV7" s="25">
        <v>426.36</v>
      </c>
      <c r="AW7" s="25">
        <v>377.46</v>
      </c>
      <c r="AX7" s="25">
        <v>445.47</v>
      </c>
      <c r="AY7" s="25">
        <v>367.55</v>
      </c>
      <c r="AZ7" s="25">
        <v>378.56</v>
      </c>
      <c r="BA7" s="25">
        <v>364.46</v>
      </c>
      <c r="BB7" s="25">
        <v>338.89</v>
      </c>
      <c r="BC7" s="25">
        <v>352.34</v>
      </c>
      <c r="BD7" s="25">
        <v>239.69</v>
      </c>
      <c r="BE7" s="25">
        <v>824.31</v>
      </c>
      <c r="BF7" s="25">
        <v>814.26</v>
      </c>
      <c r="BG7" s="25">
        <v>809.5</v>
      </c>
      <c r="BH7" s="25">
        <v>883.52</v>
      </c>
      <c r="BI7" s="25">
        <v>1157.1300000000001</v>
      </c>
      <c r="BJ7" s="25">
        <v>418.68</v>
      </c>
      <c r="BK7" s="25">
        <v>395.68</v>
      </c>
      <c r="BL7" s="25">
        <v>403.72</v>
      </c>
      <c r="BM7" s="25">
        <v>400.21</v>
      </c>
      <c r="BN7" s="25">
        <v>391.13</v>
      </c>
      <c r="BO7" s="25">
        <v>264.86</v>
      </c>
      <c r="BP7" s="25">
        <v>94.99</v>
      </c>
      <c r="BQ7" s="25">
        <v>91.86</v>
      </c>
      <c r="BR7" s="25">
        <v>94.96</v>
      </c>
      <c r="BS7" s="25">
        <v>103.09</v>
      </c>
      <c r="BT7" s="25">
        <v>98.6</v>
      </c>
      <c r="BU7" s="25">
        <v>94.78</v>
      </c>
      <c r="BV7" s="25">
        <v>97.59</v>
      </c>
      <c r="BW7" s="25">
        <v>92.17</v>
      </c>
      <c r="BX7" s="25">
        <v>92.83</v>
      </c>
      <c r="BY7" s="25">
        <v>92.16</v>
      </c>
      <c r="BZ7" s="25">
        <v>97.59</v>
      </c>
      <c r="CA7" s="25">
        <v>122.05</v>
      </c>
      <c r="CB7" s="25">
        <v>126.6</v>
      </c>
      <c r="CC7" s="25">
        <v>122.02</v>
      </c>
      <c r="CD7" s="25">
        <v>112.6</v>
      </c>
      <c r="CE7" s="25">
        <v>118.17</v>
      </c>
      <c r="CF7" s="25">
        <v>181.3</v>
      </c>
      <c r="CG7" s="25">
        <v>181.71</v>
      </c>
      <c r="CH7" s="25">
        <v>188.51</v>
      </c>
      <c r="CI7" s="25">
        <v>189.43</v>
      </c>
      <c r="CJ7" s="25">
        <v>196.75</v>
      </c>
      <c r="CK7" s="25">
        <v>181.66</v>
      </c>
      <c r="CL7" s="25">
        <v>63.62</v>
      </c>
      <c r="CM7" s="25">
        <v>63.89</v>
      </c>
      <c r="CN7" s="25">
        <v>63.45</v>
      </c>
      <c r="CO7" s="25">
        <v>63.28</v>
      </c>
      <c r="CP7" s="25">
        <v>63.99</v>
      </c>
      <c r="CQ7" s="25">
        <v>55.89</v>
      </c>
      <c r="CR7" s="25">
        <v>55.72</v>
      </c>
      <c r="CS7" s="25">
        <v>55.31</v>
      </c>
      <c r="CT7" s="25">
        <v>55.14</v>
      </c>
      <c r="CU7" s="25">
        <v>54.99</v>
      </c>
      <c r="CV7" s="25">
        <v>60.21</v>
      </c>
      <c r="CW7" s="25">
        <v>92.2</v>
      </c>
      <c r="CX7" s="25">
        <v>90.96</v>
      </c>
      <c r="CY7" s="25">
        <v>89.59</v>
      </c>
      <c r="CZ7" s="25">
        <v>89.49</v>
      </c>
      <c r="DA7" s="25">
        <v>89.5</v>
      </c>
      <c r="DB7" s="25">
        <v>81.27</v>
      </c>
      <c r="DC7" s="25">
        <v>81.260000000000005</v>
      </c>
      <c r="DD7" s="25">
        <v>80.36</v>
      </c>
      <c r="DE7" s="25">
        <v>80.13</v>
      </c>
      <c r="DF7" s="25">
        <v>79.34</v>
      </c>
      <c r="DG7" s="25">
        <v>89.21</v>
      </c>
      <c r="DH7" s="25">
        <v>46.06</v>
      </c>
      <c r="DI7" s="25">
        <v>48.04</v>
      </c>
      <c r="DJ7" s="25">
        <v>49.47</v>
      </c>
      <c r="DK7" s="25">
        <v>51.08</v>
      </c>
      <c r="DL7" s="25">
        <v>52.37</v>
      </c>
      <c r="DM7" s="25">
        <v>50.63</v>
      </c>
      <c r="DN7" s="25">
        <v>51.29</v>
      </c>
      <c r="DO7" s="25">
        <v>52.2</v>
      </c>
      <c r="DP7" s="25">
        <v>52.7</v>
      </c>
      <c r="DQ7" s="25">
        <v>53.48</v>
      </c>
      <c r="DR7" s="25">
        <v>52.41</v>
      </c>
      <c r="DS7" s="25">
        <v>4.54</v>
      </c>
      <c r="DT7" s="25">
        <v>5.91</v>
      </c>
      <c r="DU7" s="25">
        <v>11.52</v>
      </c>
      <c r="DV7" s="25">
        <v>13.44</v>
      </c>
      <c r="DW7" s="25">
        <v>14.03</v>
      </c>
      <c r="DX7" s="25">
        <v>18.28</v>
      </c>
      <c r="DY7" s="25">
        <v>19.61</v>
      </c>
      <c r="DZ7" s="25">
        <v>20.73</v>
      </c>
      <c r="EA7" s="25">
        <v>22.86</v>
      </c>
      <c r="EB7" s="25">
        <v>24.31</v>
      </c>
      <c r="EC7" s="25">
        <v>26.78</v>
      </c>
      <c r="ED7" s="25">
        <v>0.16</v>
      </c>
      <c r="EE7" s="25">
        <v>0.16</v>
      </c>
      <c r="EF7" s="25">
        <v>0.59</v>
      </c>
      <c r="EG7" s="25">
        <v>0.54</v>
      </c>
      <c r="EH7" s="25">
        <v>0.22</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米家 悠介</cp:lastModifiedBy>
  <cp:lastPrinted>2026-01-22T10:25:00Z</cp:lastPrinted>
  <dcterms:created xsi:type="dcterms:W3CDTF">2025-12-12T09:22:34Z</dcterms:created>
  <dcterms:modified xsi:type="dcterms:W3CDTF">2026-01-22T10:30:04Z</dcterms:modified>
  <cp:category/>
</cp:coreProperties>
</file>