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shimizu-takahiro\Downloads\経営比較分析-20260130T005250Z-3-001\経営比較分析-20260130T005250Z-3-001\経営比較分析\経営比較分析\02分析表様式\"/>
    </mc:Choice>
  </mc:AlternateContent>
  <xr:revisionPtr revIDLastSave="0" documentId="13_ncr:1_{EB4F0596-AB72-42D5-A0A7-9C9FC4894C00}" xr6:coauthVersionLast="47" xr6:coauthVersionMax="47" xr10:uidLastSave="{00000000-0000-0000-0000-000000000000}"/>
  <workbookProtection workbookAlgorithmName="SHA-512" workbookHashValue="dVNLGcIMA0b2BtoWnQVYNS/JXji7QqhmNSU+4k0cQp71yVYn3Nqe2w9AgajKSCD+QGrNYQPBXizZDeDpROcecw==" workbookSaltValue="1UYIeBHiUgPiEugA62EMCw==" workbookSpinCount="100000" lockStructure="1"/>
  <bookViews>
    <workbookView xWindow="-28920" yWindow="-97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85" i="4"/>
  <c r="G85" i="4"/>
  <c r="BB10" i="4"/>
  <c r="P10"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<sst xmlns="http://schemas.openxmlformats.org/spreadsheetml/2006/main" count="297" uniqueCount="116">
  <si>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</si>
  <si>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</si>
  <si>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</si>
  <si>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</si>
  <si>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</si>
  <si>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</si>
  <si>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</si>
  <si>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</si>
  <si>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</si>
  <si>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</si>
  <si>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</si>
  <si>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</si>
  <si>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</si>
  <si>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</si>
  <si>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</si>
  <si>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</si>
  <si>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</si>
  <si>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</si>
  <si>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</si>
  <si>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</si>
  <si>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</si>
  <si>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</si>
  <si>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</si>
  <si>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</si>
  <si>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</si>
  <si>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</si>
  <si>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</si>
  <si>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</si>
  <si>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</si>
  <si>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</si>
  <si>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</si>
  <si>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</si>
  <si>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</si>
  <si>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</si>
  <si>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</si>
  <si>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</si>
  <si>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</si>
  <si>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</si>
  <si>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</si>
  <si>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</si>
  <si>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</si>
  <si>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</si>
  <si>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</si>
  <si>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</si>
  <si>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</si>
  <si>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</si>
  <si>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</si>
  <si>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</si>
  <si>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</si>
  <si>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</si>
  <si>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</si>
  <si>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</si>
  <si>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</si>
  <si>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</si>
  <si>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</si>
  <si>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</si>
  <si>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</si>
  <si>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</si>
  <si>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</si>
  <si>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</si>
  <si>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</si>
  <si>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</si>
  <si>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</si>
  <si>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</si>
  <si>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</si>
  <si>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</si>
  <si>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</si>
  <si>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</si>
  <si>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</si>
  <si>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</si>
  <si>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</si>
  <si>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</si>
  <si>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</si>
  <si>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</si>
  <si>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</si>
  <si>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</si>
  <si>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</si>
  <si>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</si>
  <si>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</si>
  <si>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</si>
  <si>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</si>
  <si>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</si>
  <si>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</si>
  <si>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</si>
  <si>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</si>
  <si>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</si>
  <si>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</si>
  <si>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</si>
  <si>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</si>
  <si>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</si>
  <si>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</si>
  <si>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</si>
  <si>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</si>
  <si>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</si>
  <si>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</si>
  <si>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</si>
  <si>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</si>
  <si>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</si>
  <si>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</si>
  <si>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</si>
  <si>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</si>
  <si>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</si>
  <si>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</si>
  <si>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</si>
  <si>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</si>
  <si>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</si>
  <si>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</si>
  <si>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</si>
  <si>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</si>
  <si>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</si>
  <si>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</si>
  <si>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</si>
  <si>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</si>
  <si>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②管渠老朽化率および③管渠改善率は、供用開始から約23年という比較的浅い施設年齢のため、数値上は0.00％となっている。
　現在は耐用年数を超過した主要施設はないが、数値に表れない経年劣化は進行していることから、将来的に集中する更新投資や管渠改築に備え、今後はストックマネジメント計画を活用して中長期的な更新需要を精緻に把握し、財政負担の平準化と計画的な事業運営に向けた準備を進めていく。</t>
    <phoneticPr fontId="4"/>
  </si>
  <si>
    <t xml:space="preserve"> ①経常収支比率は98.01％となり、前年度（113.32％）から低下し、経営健全化の目安である100％を下回わった。これは、人口減少により、当年度の収益のみでは物価上昇等で増加した動力費や消耗品費等の維持管理費、経年劣化に伴う修繕費を賄いきれず、経営状況は厳しさを増している。
　⑥汚水処理原価が643.22円と類似団体平均（232.33円）の約2.8倍に達しており、従来からの汚水処理方式による薬剤費など維持管理費に係る高コスト構造が継続していることが挙げられる。⑤経費回収率は27.79％にとどまり、費用の多くを一般会計からの繰入金に依存している状況である。
　一方で、下水道への接続促進により、⑧水洗化率は81.87％まで上昇し、類似団体平均（80.76％）を上回ることとなった。今後は、向上した水洗化率を有収水量の確保に確実に繋げ、経費の抑制と合わせて、使用料改定の検討により、経常収支比率100％以上の早期回復を図る。</t>
    <rPh sb="63" eb="65">
      <t>ジンコウ</t>
    </rPh>
    <rPh sb="65" eb="67">
      <t>ゲンショウ</t>
    </rPh>
    <rPh sb="81" eb="85">
      <t>ブッカジョウショウ</t>
    </rPh>
    <rPh sb="85" eb="86">
      <t>ナド</t>
    </rPh>
    <rPh sb="87" eb="89">
      <t>ゾウカ</t>
    </rPh>
    <rPh sb="107" eb="111">
      <t>ケイネンレッカ</t>
    </rPh>
    <rPh sb="112" eb="113">
      <t>トモナ</t>
    </rPh>
    <rPh sb="114" eb="117">
      <t>シュウゼンヒ</t>
    </rPh>
    <rPh sb="185" eb="187">
      <t>ジュウライ</t>
    </rPh>
    <rPh sb="190" eb="192">
      <t>オスイ</t>
    </rPh>
    <rPh sb="192" eb="194">
      <t>ショリ</t>
    </rPh>
    <rPh sb="194" eb="196">
      <t>ホウシキ</t>
    </rPh>
    <rPh sb="199" eb="202">
      <t>ヤクザイヒ</t>
    </rPh>
    <rPh sb="204" eb="209">
      <t>イジカンリヒ</t>
    </rPh>
    <rPh sb="210" eb="211">
      <t>カカ</t>
    </rPh>
    <rPh sb="288" eb="291">
      <t>ゲスイドウ</t>
    </rPh>
    <rPh sb="382" eb="385">
      <t>シヨウリョウ</t>
    </rPh>
    <rPh sb="385" eb="387">
      <t>カイテイ</t>
    </rPh>
    <rPh sb="388" eb="390">
      <t>ケントウ</t>
    </rPh>
    <rPh sb="412" eb="413">
      <t>ハカ</t>
    </rPh>
    <phoneticPr fontId="4"/>
  </si>
  <si>
    <t>　当町の公共下水道事業は、経費回収率が低い水準にあり、事業運営に必要な資金の多くを一般会計繰入金や企業債等に依存している。
　経営の効率化を進めるため、策定済みの「経営戦略」に基づき、汚水処理原価の縮減と、接続率向上による使用料収入の確保に引き続き努めていく。あわせて、今後の維持管理費や更新費の増加を見据えた適切な使用料の設定について、検討を進めていく。
 また、将来の施設更新や、依然として残る企業債等の償還を計画的に進めるため、ストックマネジメント計画による投資の最適化を図り、持続可能な経営基盤の構築を目指す。</t>
    <rPh sb="45" eb="47">
      <t>クリイレ</t>
    </rPh>
    <rPh sb="47" eb="48">
      <t>キン</t>
    </rPh>
    <rPh sb="49" eb="52">
      <t>キギョウサイ</t>
    </rPh>
    <rPh sb="135" eb="137">
      <t>コンゴ</t>
    </rPh>
    <rPh sb="138" eb="143">
      <t>イジカンリヒ</t>
    </rPh>
    <rPh sb="144" eb="147">
      <t>コウシンヒ</t>
    </rPh>
    <rPh sb="148" eb="150">
      <t>ゾウカ</t>
    </rPh>
    <rPh sb="151" eb="153">
      <t>ミス</t>
    </rPh>
    <rPh sb="155" eb="157">
      <t>テキセツ</t>
    </rPh>
    <rPh sb="158" eb="161">
      <t>シヨウリョウ</t>
    </rPh>
    <rPh sb="162" eb="164">
      <t>セッテイ</t>
    </rPh>
    <rPh sb="169" eb="171">
      <t>ケントウ</t>
    </rPh>
    <rPh sb="172" eb="173">
      <t>スス</t>
    </rPh>
    <rPh sb="202" eb="203">
      <t>ナド</t>
    </rPh>
    <rPh sb="255" eb="257">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</si>
</sst>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0CF-4A42-9B8A-5C34F122C3B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0.04</c:v>
                </c:pt>
              </c:numCache>
            </c:numRef>
          </c:val>
          <c:smooth val="0"/>
          <c:extLst>
            <c:ext xmlns:c16="http://schemas.microsoft.com/office/drawing/2014/chart" uri="{C3380CC4-5D6E-409C-BE32-E72D297353CC}">
              <c16:uniqueId val="{00000001-50CF-4A42-9B8A-5C34F122C3B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45.72</c:v>
                </c:pt>
                <c:pt idx="4">
                  <c:v>45.22</c:v>
                </c:pt>
              </c:numCache>
            </c:numRef>
          </c:val>
          <c:extLst>
            <c:ext xmlns:c16="http://schemas.microsoft.com/office/drawing/2014/chart" uri="{C3380CC4-5D6E-409C-BE32-E72D297353CC}">
              <c16:uniqueId val="{00000000-F82E-430A-9FC4-EAAFAF2BA6E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48.03</c:v>
                </c:pt>
                <c:pt idx="4">
                  <c:v>48.92</c:v>
                </c:pt>
              </c:numCache>
            </c:numRef>
          </c:val>
          <c:smooth val="0"/>
          <c:extLst>
            <c:ext xmlns:c16="http://schemas.microsoft.com/office/drawing/2014/chart" uri="{C3380CC4-5D6E-409C-BE32-E72D297353CC}">
              <c16:uniqueId val="{00000001-F82E-430A-9FC4-EAAFAF2BA6E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78.540000000000006</c:v>
                </c:pt>
                <c:pt idx="4">
                  <c:v>81.87</c:v>
                </c:pt>
              </c:numCache>
            </c:numRef>
          </c:val>
          <c:extLst>
            <c:ext xmlns:c16="http://schemas.microsoft.com/office/drawing/2014/chart" uri="{C3380CC4-5D6E-409C-BE32-E72D297353CC}">
              <c16:uniqueId val="{00000000-C709-4866-A588-219D43183E3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80.95</c:v>
                </c:pt>
                <c:pt idx="4">
                  <c:v>80.760000000000005</c:v>
                </c:pt>
              </c:numCache>
            </c:numRef>
          </c:val>
          <c:smooth val="0"/>
          <c:extLst>
            <c:ext xmlns:c16="http://schemas.microsoft.com/office/drawing/2014/chart" uri="{C3380CC4-5D6E-409C-BE32-E72D297353CC}">
              <c16:uniqueId val="{00000001-C709-4866-A588-219D43183E3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113.32</c:v>
                </c:pt>
                <c:pt idx="4">
                  <c:v>98.01</c:v>
                </c:pt>
              </c:numCache>
            </c:numRef>
          </c:val>
          <c:extLst>
            <c:ext xmlns:c16="http://schemas.microsoft.com/office/drawing/2014/chart" uri="{C3380CC4-5D6E-409C-BE32-E72D297353CC}">
              <c16:uniqueId val="{00000000-8DDC-4340-8F7C-1BC12106C21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107.04</c:v>
                </c:pt>
                <c:pt idx="4">
                  <c:v>107.83</c:v>
                </c:pt>
              </c:numCache>
            </c:numRef>
          </c:val>
          <c:smooth val="0"/>
          <c:extLst>
            <c:ext xmlns:c16="http://schemas.microsoft.com/office/drawing/2014/chart" uri="{C3380CC4-5D6E-409C-BE32-E72D297353CC}">
              <c16:uniqueId val="{00000001-8DDC-4340-8F7C-1BC12106C21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52.38</c:v>
                </c:pt>
                <c:pt idx="4">
                  <c:v>53.71</c:v>
                </c:pt>
              </c:numCache>
            </c:numRef>
          </c:val>
          <c:extLst>
            <c:ext xmlns:c16="http://schemas.microsoft.com/office/drawing/2014/chart" uri="{C3380CC4-5D6E-409C-BE32-E72D297353CC}">
              <c16:uniqueId val="{00000000-186E-4083-8A24-3148F2EF972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23.37</c:v>
                </c:pt>
                <c:pt idx="4">
                  <c:v>22.1</c:v>
                </c:pt>
              </c:numCache>
            </c:numRef>
          </c:val>
          <c:smooth val="0"/>
          <c:extLst>
            <c:ext xmlns:c16="http://schemas.microsoft.com/office/drawing/2014/chart" uri="{C3380CC4-5D6E-409C-BE32-E72D297353CC}">
              <c16:uniqueId val="{00000001-186E-4083-8A24-3148F2EF972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E7F-4626-9E29-5F9D38E78CF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6E7F-4626-9E29-5F9D38E78CF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EAB-42BA-89F8-BC5B2E05F0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37.43</c:v>
                </c:pt>
                <c:pt idx="4">
                  <c:v>30.17</c:v>
                </c:pt>
              </c:numCache>
            </c:numRef>
          </c:val>
          <c:smooth val="0"/>
          <c:extLst>
            <c:ext xmlns:c16="http://schemas.microsoft.com/office/drawing/2014/chart" uri="{C3380CC4-5D6E-409C-BE32-E72D297353CC}">
              <c16:uniqueId val="{00000001-BEAB-42BA-89F8-BC5B2E05F0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21.8</c:v>
                </c:pt>
                <c:pt idx="4">
                  <c:v>41.82</c:v>
                </c:pt>
              </c:numCache>
            </c:numRef>
          </c:val>
          <c:extLst>
            <c:ext xmlns:c16="http://schemas.microsoft.com/office/drawing/2014/chart" uri="{C3380CC4-5D6E-409C-BE32-E72D297353CC}">
              <c16:uniqueId val="{00000000-FA4E-4887-9005-A0D36AB5DE0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57.42</c:v>
                </c:pt>
                <c:pt idx="4">
                  <c:v>56.13</c:v>
                </c:pt>
              </c:numCache>
            </c:numRef>
          </c:val>
          <c:smooth val="0"/>
          <c:extLst>
            <c:ext xmlns:c16="http://schemas.microsoft.com/office/drawing/2014/chart" uri="{C3380CC4-5D6E-409C-BE32-E72D297353CC}">
              <c16:uniqueId val="{00000001-FA4E-4887-9005-A0D36AB5DE0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746-4B72-ADEB-232E146A8E3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1174.6099999999999</c:v>
                </c:pt>
                <c:pt idx="4">
                  <c:v>1343.89</c:v>
                </c:pt>
              </c:numCache>
            </c:numRef>
          </c:val>
          <c:smooth val="0"/>
          <c:extLst>
            <c:ext xmlns:c16="http://schemas.microsoft.com/office/drawing/2014/chart" uri="{C3380CC4-5D6E-409C-BE32-E72D297353CC}">
              <c16:uniqueId val="{00000001-D746-4B72-ADEB-232E146A8E3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28.54</c:v>
                </c:pt>
                <c:pt idx="4">
                  <c:v>27.79</c:v>
                </c:pt>
              </c:numCache>
            </c:numRef>
          </c:val>
          <c:extLst>
            <c:ext xmlns:c16="http://schemas.microsoft.com/office/drawing/2014/chart" uri="{C3380CC4-5D6E-409C-BE32-E72D297353CC}">
              <c16:uniqueId val="{00000000-028A-40D3-9542-328965F615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75.41</c:v>
                </c:pt>
                <c:pt idx="4">
                  <c:v>72.84</c:v>
                </c:pt>
              </c:numCache>
            </c:numRef>
          </c:val>
          <c:smooth val="0"/>
          <c:extLst>
            <c:ext xmlns:c16="http://schemas.microsoft.com/office/drawing/2014/chart" uri="{C3380CC4-5D6E-409C-BE32-E72D297353CC}">
              <c16:uniqueId val="{00000001-028A-40D3-9542-328965F615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623.77</c:v>
                </c:pt>
                <c:pt idx="4">
                  <c:v>643.22</c:v>
                </c:pt>
              </c:numCache>
            </c:numRef>
          </c:val>
          <c:extLst>
            <c:ext xmlns:c16="http://schemas.microsoft.com/office/drawing/2014/chart" uri="{C3380CC4-5D6E-409C-BE32-E72D297353CC}">
              <c16:uniqueId val="{00000000-5034-4659-A124-18D8FD8EE51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223.48</c:v>
                </c:pt>
                <c:pt idx="4">
                  <c:v>232.33</c:v>
                </c:pt>
              </c:numCache>
            </c:numRef>
          </c:val>
          <c:smooth val="0"/>
          <c:extLst>
            <c:ext xmlns:c16="http://schemas.microsoft.com/office/drawing/2014/chart" uri="{C3380CC4-5D6E-409C-BE32-E72D297353CC}">
              <c16:uniqueId val="{00000001-5034-4659-A124-18D8FD8EE51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17" zoomScaleNormal="100" workbookViewId="0">
      <selection activeCell="CE77" sqref="CE7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愛媛県　久万高原町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Cd2</v>
      </c>
      <c r="X8" s="34"/>
      <c r="Y8" s="34"/>
      <c r="Z8" s="34"/>
      <c r="AA8" s="34"/>
      <c r="AB8" s="34"/>
      <c r="AC8" s="34"/>
      <c r="AD8" s="35" t="str">
        <f>データ!$M$6</f>
        <v>非設置</v>
      </c>
      <c r="AE8" s="35"/>
      <c r="AF8" s="35"/>
      <c r="AG8" s="35"/>
      <c r="AH8" s="35"/>
      <c r="AI8" s="35"/>
      <c r="AJ8" s="35"/>
      <c r="AK8" s="3"/>
      <c r="AL8" s="36">
        <f>データ!S6</f>
        <v>6889</v>
      </c>
      <c r="AM8" s="36"/>
      <c r="AN8" s="36"/>
      <c r="AO8" s="36"/>
      <c r="AP8" s="36"/>
      <c r="AQ8" s="36"/>
      <c r="AR8" s="36"/>
      <c r="AS8" s="36"/>
      <c r="AT8" s="37">
        <f>データ!T6</f>
        <v>583.69000000000005</v>
      </c>
      <c r="AU8" s="37"/>
      <c r="AV8" s="37"/>
      <c r="AW8" s="37"/>
      <c r="AX8" s="37"/>
      <c r="AY8" s="37"/>
      <c r="AZ8" s="37"/>
      <c r="BA8" s="37"/>
      <c r="BB8" s="37">
        <f>データ!U6</f>
        <v>11.8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67</v>
      </c>
      <c r="J10" s="37"/>
      <c r="K10" s="37"/>
      <c r="L10" s="37"/>
      <c r="M10" s="37"/>
      <c r="N10" s="37"/>
      <c r="O10" s="37"/>
      <c r="P10" s="37">
        <f>データ!P6</f>
        <v>40.729999999999997</v>
      </c>
      <c r="Q10" s="37"/>
      <c r="R10" s="37"/>
      <c r="S10" s="37"/>
      <c r="T10" s="37"/>
      <c r="U10" s="37"/>
      <c r="V10" s="37"/>
      <c r="W10" s="37">
        <f>データ!Q6</f>
        <v>94.91</v>
      </c>
      <c r="X10" s="37"/>
      <c r="Y10" s="37"/>
      <c r="Z10" s="37"/>
      <c r="AA10" s="37"/>
      <c r="AB10" s="37"/>
      <c r="AC10" s="37"/>
      <c r="AD10" s="36">
        <f>データ!R6</f>
        <v>3603</v>
      </c>
      <c r="AE10" s="36"/>
      <c r="AF10" s="36"/>
      <c r="AG10" s="36"/>
      <c r="AH10" s="36"/>
      <c r="AI10" s="36"/>
      <c r="AJ10" s="36"/>
      <c r="AK10" s="2"/>
      <c r="AL10" s="36">
        <f>データ!V6</f>
        <v>2769</v>
      </c>
      <c r="AM10" s="36"/>
      <c r="AN10" s="36"/>
      <c r="AO10" s="36"/>
      <c r="AP10" s="36"/>
      <c r="AQ10" s="36"/>
      <c r="AR10" s="36"/>
      <c r="AS10" s="36"/>
      <c r="AT10" s="37">
        <f>データ!W6</f>
        <v>1.86</v>
      </c>
      <c r="AU10" s="37"/>
      <c r="AV10" s="37"/>
      <c r="AW10" s="37"/>
      <c r="AX10" s="37"/>
      <c r="AY10" s="37"/>
      <c r="AZ10" s="37"/>
      <c r="BA10" s="37"/>
      <c r="BB10" s="37">
        <f>データ!X6</f>
        <v>1488.71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11bOfXPHJABFsubQwl59ALtNKwKb2J4iUs1ZA4q9MqwGvW+SMosiDxKryhM2gjrtKWVepfPL63TW9vU2Ex0eSw==" saltValue="l0pojTIEZCFWEGXj/KtuM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383864</v>
      </c>
      <c r="D6" s="19">
        <f t="shared" si="3"/>
        <v>46</v>
      </c>
      <c r="E6" s="19">
        <f t="shared" si="3"/>
        <v>17</v>
      </c>
      <c r="F6" s="19">
        <f t="shared" si="3"/>
        <v>1</v>
      </c>
      <c r="G6" s="19">
        <f t="shared" si="3"/>
        <v>0</v>
      </c>
      <c r="H6" s="19" t="str">
        <f t="shared" si="3"/>
        <v>愛媛県　久万高原町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67</v>
      </c>
      <c r="P6" s="20">
        <f t="shared" si="3"/>
        <v>40.729999999999997</v>
      </c>
      <c r="Q6" s="20">
        <f t="shared" si="3"/>
        <v>94.91</v>
      </c>
      <c r="R6" s="20">
        <f t="shared" si="3"/>
        <v>3603</v>
      </c>
      <c r="S6" s="20">
        <f t="shared" si="3"/>
        <v>6889</v>
      </c>
      <c r="T6" s="20">
        <f t="shared" si="3"/>
        <v>583.69000000000005</v>
      </c>
      <c r="U6" s="20">
        <f t="shared" si="3"/>
        <v>11.8</v>
      </c>
      <c r="V6" s="20">
        <f t="shared" si="3"/>
        <v>2769</v>
      </c>
      <c r="W6" s="20">
        <f t="shared" si="3"/>
        <v>1.86</v>
      </c>
      <c r="X6" s="20">
        <f t="shared" si="3"/>
        <v>1488.71</v>
      </c>
      <c r="Y6" s="21" t="str">
        <f>IF(Y7="",NA(),Y7)</f>
        <v>-</v>
      </c>
      <c r="Z6" s="21" t="str">
        <f t="shared" ref="Z6:AH6" si="4">IF(Z7="",NA(),Z7)</f>
        <v>-</v>
      </c>
      <c r="AA6" s="21" t="str">
        <f t="shared" si="4"/>
        <v>-</v>
      </c>
      <c r="AB6" s="21">
        <f t="shared" si="4"/>
        <v>113.32</v>
      </c>
      <c r="AC6" s="21">
        <f t="shared" si="4"/>
        <v>98.01</v>
      </c>
      <c r="AD6" s="21" t="str">
        <f t="shared" si="4"/>
        <v>-</v>
      </c>
      <c r="AE6" s="21" t="str">
        <f t="shared" si="4"/>
        <v>-</v>
      </c>
      <c r="AF6" s="21" t="str">
        <f t="shared" si="4"/>
        <v>-</v>
      </c>
      <c r="AG6" s="21">
        <f t="shared" si="4"/>
        <v>107.04</v>
      </c>
      <c r="AH6" s="21">
        <f t="shared" si="4"/>
        <v>107.83</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37.43</v>
      </c>
      <c r="AS6" s="21">
        <f t="shared" si="5"/>
        <v>30.17</v>
      </c>
      <c r="AT6" s="20" t="str">
        <f>IF(AT7="","",IF(AT7="-","【-】","【"&amp;SUBSTITUTE(TEXT(AT7,"#,##0.00"),"-","△")&amp;"】"))</f>
        <v>【3.12】</v>
      </c>
      <c r="AU6" s="21" t="str">
        <f>IF(AU7="",NA(),AU7)</f>
        <v>-</v>
      </c>
      <c r="AV6" s="21" t="str">
        <f t="shared" ref="AV6:BD6" si="6">IF(AV7="",NA(),AV7)</f>
        <v>-</v>
      </c>
      <c r="AW6" s="21" t="str">
        <f t="shared" si="6"/>
        <v>-</v>
      </c>
      <c r="AX6" s="21">
        <f t="shared" si="6"/>
        <v>21.8</v>
      </c>
      <c r="AY6" s="21">
        <f t="shared" si="6"/>
        <v>41.82</v>
      </c>
      <c r="AZ6" s="21" t="str">
        <f t="shared" si="6"/>
        <v>-</v>
      </c>
      <c r="BA6" s="21" t="str">
        <f t="shared" si="6"/>
        <v>-</v>
      </c>
      <c r="BB6" s="21" t="str">
        <f t="shared" si="6"/>
        <v>-</v>
      </c>
      <c r="BC6" s="21">
        <f t="shared" si="6"/>
        <v>57.42</v>
      </c>
      <c r="BD6" s="21">
        <f t="shared" si="6"/>
        <v>56.13</v>
      </c>
      <c r="BE6" s="20" t="str">
        <f>IF(BE7="","",IF(BE7="-","【-】","【"&amp;SUBSTITUTE(TEXT(BE7,"#,##0.00"),"-","△")&amp;"】"))</f>
        <v>【82.75】</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1174.6099999999999</v>
      </c>
      <c r="BO6" s="21">
        <f t="shared" si="7"/>
        <v>1343.89</v>
      </c>
      <c r="BP6" s="20" t="str">
        <f>IF(BP7="","",IF(BP7="-","【-】","【"&amp;SUBSTITUTE(TEXT(BP7,"#,##0.00"),"-","△")&amp;"】"))</f>
        <v>【602.56】</v>
      </c>
      <c r="BQ6" s="21" t="str">
        <f>IF(BQ7="",NA(),BQ7)</f>
        <v>-</v>
      </c>
      <c r="BR6" s="21" t="str">
        <f t="shared" ref="BR6:BZ6" si="8">IF(BR7="",NA(),BR7)</f>
        <v>-</v>
      </c>
      <c r="BS6" s="21" t="str">
        <f t="shared" si="8"/>
        <v>-</v>
      </c>
      <c r="BT6" s="21">
        <f t="shared" si="8"/>
        <v>28.54</v>
      </c>
      <c r="BU6" s="21">
        <f t="shared" si="8"/>
        <v>27.79</v>
      </c>
      <c r="BV6" s="21" t="str">
        <f t="shared" si="8"/>
        <v>-</v>
      </c>
      <c r="BW6" s="21" t="str">
        <f t="shared" si="8"/>
        <v>-</v>
      </c>
      <c r="BX6" s="21" t="str">
        <f t="shared" si="8"/>
        <v>-</v>
      </c>
      <c r="BY6" s="21">
        <f t="shared" si="8"/>
        <v>75.41</v>
      </c>
      <c r="BZ6" s="21">
        <f t="shared" si="8"/>
        <v>72.84</v>
      </c>
      <c r="CA6" s="20" t="str">
        <f>IF(CA7="","",IF(CA7="-","【-】","【"&amp;SUBSTITUTE(TEXT(CA7,"#,##0.00"),"-","△")&amp;"】"))</f>
        <v>【97.94】</v>
      </c>
      <c r="CB6" s="21" t="str">
        <f>IF(CB7="",NA(),CB7)</f>
        <v>-</v>
      </c>
      <c r="CC6" s="21" t="str">
        <f t="shared" ref="CC6:CK6" si="9">IF(CC7="",NA(),CC7)</f>
        <v>-</v>
      </c>
      <c r="CD6" s="21" t="str">
        <f t="shared" si="9"/>
        <v>-</v>
      </c>
      <c r="CE6" s="21">
        <f t="shared" si="9"/>
        <v>623.77</v>
      </c>
      <c r="CF6" s="21">
        <f t="shared" si="9"/>
        <v>643.22</v>
      </c>
      <c r="CG6" s="21" t="str">
        <f t="shared" si="9"/>
        <v>-</v>
      </c>
      <c r="CH6" s="21" t="str">
        <f t="shared" si="9"/>
        <v>-</v>
      </c>
      <c r="CI6" s="21" t="str">
        <f t="shared" si="9"/>
        <v>-</v>
      </c>
      <c r="CJ6" s="21">
        <f t="shared" si="9"/>
        <v>223.48</v>
      </c>
      <c r="CK6" s="21">
        <f t="shared" si="9"/>
        <v>232.33</v>
      </c>
      <c r="CL6" s="20" t="str">
        <f>IF(CL7="","",IF(CL7="-","【-】","【"&amp;SUBSTITUTE(TEXT(CL7,"#,##0.00"),"-","△")&amp;"】"))</f>
        <v>【140.98】</v>
      </c>
      <c r="CM6" s="21" t="str">
        <f>IF(CM7="",NA(),CM7)</f>
        <v>-</v>
      </c>
      <c r="CN6" s="21" t="str">
        <f t="shared" ref="CN6:CV6" si="10">IF(CN7="",NA(),CN7)</f>
        <v>-</v>
      </c>
      <c r="CO6" s="21" t="str">
        <f t="shared" si="10"/>
        <v>-</v>
      </c>
      <c r="CP6" s="21">
        <f t="shared" si="10"/>
        <v>45.72</v>
      </c>
      <c r="CQ6" s="21">
        <f t="shared" si="10"/>
        <v>45.22</v>
      </c>
      <c r="CR6" s="21" t="str">
        <f t="shared" si="10"/>
        <v>-</v>
      </c>
      <c r="CS6" s="21" t="str">
        <f t="shared" si="10"/>
        <v>-</v>
      </c>
      <c r="CT6" s="21" t="str">
        <f t="shared" si="10"/>
        <v>-</v>
      </c>
      <c r="CU6" s="21">
        <f t="shared" si="10"/>
        <v>48.03</v>
      </c>
      <c r="CV6" s="21">
        <f t="shared" si="10"/>
        <v>48.92</v>
      </c>
      <c r="CW6" s="20" t="str">
        <f>IF(CW7="","",IF(CW7="-","【-】","【"&amp;SUBSTITUTE(TEXT(CW7,"#,##0.00"),"-","△")&amp;"】"))</f>
        <v>【60.13】</v>
      </c>
      <c r="CX6" s="21" t="str">
        <f>IF(CX7="",NA(),CX7)</f>
        <v>-</v>
      </c>
      <c r="CY6" s="21" t="str">
        <f t="shared" ref="CY6:DG6" si="11">IF(CY7="",NA(),CY7)</f>
        <v>-</v>
      </c>
      <c r="CZ6" s="21" t="str">
        <f t="shared" si="11"/>
        <v>-</v>
      </c>
      <c r="DA6" s="21">
        <f t="shared" si="11"/>
        <v>78.540000000000006</v>
      </c>
      <c r="DB6" s="21">
        <f t="shared" si="11"/>
        <v>81.87</v>
      </c>
      <c r="DC6" s="21" t="str">
        <f t="shared" si="11"/>
        <v>-</v>
      </c>
      <c r="DD6" s="21" t="str">
        <f t="shared" si="11"/>
        <v>-</v>
      </c>
      <c r="DE6" s="21" t="str">
        <f t="shared" si="11"/>
        <v>-</v>
      </c>
      <c r="DF6" s="21">
        <f t="shared" si="11"/>
        <v>80.95</v>
      </c>
      <c r="DG6" s="21">
        <f t="shared" si="11"/>
        <v>80.760000000000005</v>
      </c>
      <c r="DH6" s="20" t="str">
        <f>IF(DH7="","",IF(DH7="-","【-】","【"&amp;SUBSTITUTE(TEXT(DH7,"#,##0.00"),"-","△")&amp;"】"))</f>
        <v>【96.00】</v>
      </c>
      <c r="DI6" s="21" t="str">
        <f>IF(DI7="",NA(),DI7)</f>
        <v>-</v>
      </c>
      <c r="DJ6" s="21" t="str">
        <f t="shared" ref="DJ6:DR6" si="12">IF(DJ7="",NA(),DJ7)</f>
        <v>-</v>
      </c>
      <c r="DK6" s="21" t="str">
        <f t="shared" si="12"/>
        <v>-</v>
      </c>
      <c r="DL6" s="21">
        <f t="shared" si="12"/>
        <v>52.38</v>
      </c>
      <c r="DM6" s="21">
        <f t="shared" si="12"/>
        <v>53.71</v>
      </c>
      <c r="DN6" s="21" t="str">
        <f t="shared" si="12"/>
        <v>-</v>
      </c>
      <c r="DO6" s="21" t="str">
        <f t="shared" si="12"/>
        <v>-</v>
      </c>
      <c r="DP6" s="21" t="str">
        <f t="shared" si="12"/>
        <v>-</v>
      </c>
      <c r="DQ6" s="21">
        <f t="shared" si="12"/>
        <v>23.37</v>
      </c>
      <c r="DR6" s="21">
        <f t="shared" si="12"/>
        <v>22.1</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v>
      </c>
      <c r="EN6" s="21">
        <f t="shared" si="14"/>
        <v>0.04</v>
      </c>
      <c r="EO6" s="20" t="str">
        <f>IF(EO7="","",IF(EO7="-","【-】","【"&amp;SUBSTITUTE(TEXT(EO7,"#,##0.00"),"-","△")&amp;"】"))</f>
        <v>【0.19】</v>
      </c>
    </row>
    <row r="7" spans="1:148" s="22" customFormat="1" x14ac:dyDescent="0.2">
      <c r="A7" s="14"/>
      <c r="B7" s="23">
        <v>2024</v>
      </c>
      <c r="C7" s="23">
        <v>383864</v>
      </c>
      <c r="D7" s="23">
        <v>46</v>
      </c>
      <c r="E7" s="23">
        <v>17</v>
      </c>
      <c r="F7" s="23">
        <v>1</v>
      </c>
      <c r="G7" s="23">
        <v>0</v>
      </c>
      <c r="H7" s="23" t="s">
        <v>96</v>
      </c>
      <c r="I7" s="23" t="s">
        <v>97</v>
      </c>
      <c r="J7" s="23" t="s">
        <v>98</v>
      </c>
      <c r="K7" s="23" t="s">
        <v>99</v>
      </c>
      <c r="L7" s="23" t="s">
        <v>100</v>
      </c>
      <c r="M7" s="23" t="s">
        <v>101</v>
      </c>
      <c r="N7" s="24" t="s">
        <v>102</v>
      </c>
      <c r="O7" s="24">
        <v>67</v>
      </c>
      <c r="P7" s="24">
        <v>40.729999999999997</v>
      </c>
      <c r="Q7" s="24">
        <v>94.91</v>
      </c>
      <c r="R7" s="24">
        <v>3603</v>
      </c>
      <c r="S7" s="24">
        <v>6889</v>
      </c>
      <c r="T7" s="24">
        <v>583.69000000000005</v>
      </c>
      <c r="U7" s="24">
        <v>11.8</v>
      </c>
      <c r="V7" s="24">
        <v>2769</v>
      </c>
      <c r="W7" s="24">
        <v>1.86</v>
      </c>
      <c r="X7" s="24">
        <v>1488.71</v>
      </c>
      <c r="Y7" s="24" t="s">
        <v>102</v>
      </c>
      <c r="Z7" s="24" t="s">
        <v>102</v>
      </c>
      <c r="AA7" s="24" t="s">
        <v>102</v>
      </c>
      <c r="AB7" s="24">
        <v>113.32</v>
      </c>
      <c r="AC7" s="24">
        <v>98.01</v>
      </c>
      <c r="AD7" s="24" t="s">
        <v>102</v>
      </c>
      <c r="AE7" s="24" t="s">
        <v>102</v>
      </c>
      <c r="AF7" s="24" t="s">
        <v>102</v>
      </c>
      <c r="AG7" s="24">
        <v>107.04</v>
      </c>
      <c r="AH7" s="24">
        <v>107.83</v>
      </c>
      <c r="AI7" s="24">
        <v>105.36</v>
      </c>
      <c r="AJ7" s="24" t="s">
        <v>102</v>
      </c>
      <c r="AK7" s="24" t="s">
        <v>102</v>
      </c>
      <c r="AL7" s="24" t="s">
        <v>102</v>
      </c>
      <c r="AM7" s="24">
        <v>0</v>
      </c>
      <c r="AN7" s="24">
        <v>0</v>
      </c>
      <c r="AO7" s="24" t="s">
        <v>102</v>
      </c>
      <c r="AP7" s="24" t="s">
        <v>102</v>
      </c>
      <c r="AQ7" s="24" t="s">
        <v>102</v>
      </c>
      <c r="AR7" s="24">
        <v>37.43</v>
      </c>
      <c r="AS7" s="24">
        <v>30.17</v>
      </c>
      <c r="AT7" s="24">
        <v>3.12</v>
      </c>
      <c r="AU7" s="24" t="s">
        <v>102</v>
      </c>
      <c r="AV7" s="24" t="s">
        <v>102</v>
      </c>
      <c r="AW7" s="24" t="s">
        <v>102</v>
      </c>
      <c r="AX7" s="24">
        <v>21.8</v>
      </c>
      <c r="AY7" s="24">
        <v>41.82</v>
      </c>
      <c r="AZ7" s="24" t="s">
        <v>102</v>
      </c>
      <c r="BA7" s="24" t="s">
        <v>102</v>
      </c>
      <c r="BB7" s="24" t="s">
        <v>102</v>
      </c>
      <c r="BC7" s="24">
        <v>57.42</v>
      </c>
      <c r="BD7" s="24">
        <v>56.13</v>
      </c>
      <c r="BE7" s="24">
        <v>82.75</v>
      </c>
      <c r="BF7" s="24" t="s">
        <v>102</v>
      </c>
      <c r="BG7" s="24" t="s">
        <v>102</v>
      </c>
      <c r="BH7" s="24" t="s">
        <v>102</v>
      </c>
      <c r="BI7" s="24">
        <v>0</v>
      </c>
      <c r="BJ7" s="24">
        <v>0</v>
      </c>
      <c r="BK7" s="24" t="s">
        <v>102</v>
      </c>
      <c r="BL7" s="24" t="s">
        <v>102</v>
      </c>
      <c r="BM7" s="24" t="s">
        <v>102</v>
      </c>
      <c r="BN7" s="24">
        <v>1174.6099999999999</v>
      </c>
      <c r="BO7" s="24">
        <v>1343.89</v>
      </c>
      <c r="BP7" s="24">
        <v>602.55999999999995</v>
      </c>
      <c r="BQ7" s="24" t="s">
        <v>102</v>
      </c>
      <c r="BR7" s="24" t="s">
        <v>102</v>
      </c>
      <c r="BS7" s="24" t="s">
        <v>102</v>
      </c>
      <c r="BT7" s="24">
        <v>28.54</v>
      </c>
      <c r="BU7" s="24">
        <v>27.79</v>
      </c>
      <c r="BV7" s="24" t="s">
        <v>102</v>
      </c>
      <c r="BW7" s="24" t="s">
        <v>102</v>
      </c>
      <c r="BX7" s="24" t="s">
        <v>102</v>
      </c>
      <c r="BY7" s="24">
        <v>75.41</v>
      </c>
      <c r="BZ7" s="24">
        <v>72.84</v>
      </c>
      <c r="CA7" s="24">
        <v>97.94</v>
      </c>
      <c r="CB7" s="24" t="s">
        <v>102</v>
      </c>
      <c r="CC7" s="24" t="s">
        <v>102</v>
      </c>
      <c r="CD7" s="24" t="s">
        <v>102</v>
      </c>
      <c r="CE7" s="24">
        <v>623.77</v>
      </c>
      <c r="CF7" s="24">
        <v>643.22</v>
      </c>
      <c r="CG7" s="24" t="s">
        <v>102</v>
      </c>
      <c r="CH7" s="24" t="s">
        <v>102</v>
      </c>
      <c r="CI7" s="24" t="s">
        <v>102</v>
      </c>
      <c r="CJ7" s="24">
        <v>223.48</v>
      </c>
      <c r="CK7" s="24">
        <v>232.33</v>
      </c>
      <c r="CL7" s="24">
        <v>140.97999999999999</v>
      </c>
      <c r="CM7" s="24" t="s">
        <v>102</v>
      </c>
      <c r="CN7" s="24" t="s">
        <v>102</v>
      </c>
      <c r="CO7" s="24" t="s">
        <v>102</v>
      </c>
      <c r="CP7" s="24">
        <v>45.72</v>
      </c>
      <c r="CQ7" s="24">
        <v>45.22</v>
      </c>
      <c r="CR7" s="24" t="s">
        <v>102</v>
      </c>
      <c r="CS7" s="24" t="s">
        <v>102</v>
      </c>
      <c r="CT7" s="24" t="s">
        <v>102</v>
      </c>
      <c r="CU7" s="24">
        <v>48.03</v>
      </c>
      <c r="CV7" s="24">
        <v>48.92</v>
      </c>
      <c r="CW7" s="24">
        <v>60.13</v>
      </c>
      <c r="CX7" s="24" t="s">
        <v>102</v>
      </c>
      <c r="CY7" s="24" t="s">
        <v>102</v>
      </c>
      <c r="CZ7" s="24" t="s">
        <v>102</v>
      </c>
      <c r="DA7" s="24">
        <v>78.540000000000006</v>
      </c>
      <c r="DB7" s="24">
        <v>81.87</v>
      </c>
      <c r="DC7" s="24" t="s">
        <v>102</v>
      </c>
      <c r="DD7" s="24" t="s">
        <v>102</v>
      </c>
      <c r="DE7" s="24" t="s">
        <v>102</v>
      </c>
      <c r="DF7" s="24">
        <v>80.95</v>
      </c>
      <c r="DG7" s="24">
        <v>80.760000000000005</v>
      </c>
      <c r="DH7" s="24">
        <v>96</v>
      </c>
      <c r="DI7" s="24" t="s">
        <v>102</v>
      </c>
      <c r="DJ7" s="24" t="s">
        <v>102</v>
      </c>
      <c r="DK7" s="24" t="s">
        <v>102</v>
      </c>
      <c r="DL7" s="24">
        <v>52.38</v>
      </c>
      <c r="DM7" s="24">
        <v>53.71</v>
      </c>
      <c r="DN7" s="24" t="s">
        <v>102</v>
      </c>
      <c r="DO7" s="24" t="s">
        <v>102</v>
      </c>
      <c r="DP7" s="24" t="s">
        <v>102</v>
      </c>
      <c r="DQ7" s="24">
        <v>23.37</v>
      </c>
      <c r="DR7" s="24">
        <v>22.1</v>
      </c>
      <c r="DS7" s="24">
        <v>42.2</v>
      </c>
      <c r="DT7" s="24" t="s">
        <v>102</v>
      </c>
      <c r="DU7" s="24" t="s">
        <v>102</v>
      </c>
      <c r="DV7" s="24" t="s">
        <v>102</v>
      </c>
      <c r="DW7" s="24">
        <v>0</v>
      </c>
      <c r="DX7" s="24">
        <v>0</v>
      </c>
      <c r="DY7" s="24" t="s">
        <v>102</v>
      </c>
      <c r="DZ7" s="24" t="s">
        <v>102</v>
      </c>
      <c r="EA7" s="24" t="s">
        <v>102</v>
      </c>
      <c r="EB7" s="24">
        <v>0</v>
      </c>
      <c r="EC7" s="24">
        <v>0</v>
      </c>
      <c r="ED7" s="24">
        <v>9.4600000000000009</v>
      </c>
      <c r="EE7" s="24" t="s">
        <v>102</v>
      </c>
      <c r="EF7" s="24" t="s">
        <v>102</v>
      </c>
      <c r="EG7" s="24" t="s">
        <v>102</v>
      </c>
      <c r="EH7" s="24">
        <v>0</v>
      </c>
      <c r="EI7" s="24">
        <v>0</v>
      </c>
      <c r="EJ7" s="24" t="s">
        <v>102</v>
      </c>
      <c r="EK7" s="24" t="s">
        <v>102</v>
      </c>
      <c r="EL7" s="24" t="s">
        <v>102</v>
      </c>
      <c r="EM7" s="24">
        <v>0.1</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2025-12-23T06:05:11Z</dcterms:created>
  <dcterms:modified xsi:type="dcterms:W3CDTF">2025-12-23T06:05:11Z</dcterms:modified>
  <cp:category/>
</cp:coreProperties>
</file>