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0.1.5.5\●新FileSV\010.建設課\04.上下水道係\02.水道業務\00.予算・決算・経営\R6 財政係各種調査\260116 経営比較分析\経営比較分析\経営比較分析\"/>
    </mc:Choice>
  </mc:AlternateContent>
  <xr:revisionPtr revIDLastSave="0" documentId="13_ncr:1_{89B513CD-66A7-485E-8008-C997057DC6AC}" xr6:coauthVersionLast="47" xr6:coauthVersionMax="47" xr10:uidLastSave="{00000000-0000-0000-0000-000000000000}"/>
  <workbookProtection workbookAlgorithmName="SHA-512" workbookHashValue="DwdccTj9Me/kBpGdOX6cufteSwS+iXGHiD4/OzQqQI2voav4zUU1u7OQ3wGq6xT1JTwaD94BO4eEZapCynxnSw==" workbookSaltValue="qwCJBp6G+ag81AEDd+ZPZw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AL8" i="4" s="1"/>
  <c r="Q6" i="5"/>
  <c r="W10" i="4" s="1"/>
  <c r="P6" i="5"/>
  <c r="P10" i="4" s="1"/>
  <c r="O6" i="5"/>
  <c r="N6" i="5"/>
  <c r="M6" i="5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I85" i="4"/>
  <c r="G85" i="4"/>
  <c r="F85" i="4"/>
  <c r="BB10" i="4"/>
  <c r="AT10" i="4"/>
  <c r="I10" i="4"/>
  <c r="B10" i="4"/>
  <c r="BB8" i="4"/>
  <c r="AT8" i="4"/>
  <c r="AD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<sst xmlns="http://schemas.openxmlformats.org/spreadsheetml/2006/main" count="228" uniqueCount="113">
  <si>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</si>
  <si>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</si>
  <si>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</si>
  <si>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</si>
  <si>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</si>
  <si>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</si>
  <si>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</si>
  <si>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</si>
  <si>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</si>
  <si>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</si>
  <si>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</si>
  <si>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</si>
  <si>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</si>
  <si>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</si>
  <si>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</si>
  <si>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</si>
  <si>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</si>
  <si>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</si>
  <si>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</si>
  <si>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</si>
  <si>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</si>
  <si>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</si>
  <si>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</si>
  <si>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</si>
  <si>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</si>
  <si>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</si>
  <si>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</si>
  <si>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</si>
  <si>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</si>
  <si>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</si>
  <si>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</si>
  <si>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</si>
  <si>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</si>
  <si>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</si>
  <si>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</si>
  <si>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</si>
  <si>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</si>
  <si>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</si>
  <si>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</si>
  <si>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</si>
  <si>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</si>
  <si>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</si>
  <si>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</si>
  <si>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</si>
  <si>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</si>
  <si>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</si>
  <si>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</si>
  <si>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</si>
  <si>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</si>
  <si>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</si>
  <si>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</si>
  <si>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</si>
  <si>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</si>
  <si>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</si>
  <si>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</si>
  <si>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</si>
  <si>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</si>
  <si>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</si>
  <si>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</si>
  <si>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</si>
  <si>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</si>
  <si>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</si>
  <si>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</si>
  <si>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</si>
  <si>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</si>
  <si>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</si>
  <si>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</si>
  <si>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</si>
  <si>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</si>
  <si>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</si>
  <si>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</si>
  <si>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</si>
  <si>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</si>
  <si>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</si>
  <si>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</si>
  <si>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</si>
  <si>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</si>
  <si>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</si>
  <si>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</si>
  <si>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</si>
  <si>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</si>
  <si>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</si>
  <si>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</si>
  <si>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</si>
  <si>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</si>
  <si>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</si>
  <si>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</si>
  <si>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</si>
  <si>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</si>
  <si>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</si>
  <si>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</si>
  <si>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</si>
  <si>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</si>
  <si>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</si>
  <si>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法適用</t>
  </si>
  <si>
    <t>水道事業</t>
  </si>
  <si>
    <t>簡易水道事業</t>
  </si>
  <si>
    <t>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</si>
  <si>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</si>
  <si>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</si>
  <si>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</si>
  <si>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</si>
  <si>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</si>
  <si>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</si>
  <si>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</si>
  <si>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</si>
  <si>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</si>
  <si>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</si>
  <si>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</si>
  <si>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</si>
  <si>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本事業の給水区域は広範囲に亘り、散在した集落ごとに整備した水道施設を有しており、人口規模に対して施設数が多く、老朽化による維持管理費の増加が経営を圧迫している。
　経常収支比率は97.78％で、前年度より微増したものの、依然として類似団体平均を下回り、経常的費用を収益で賄い切れていない状態である。
　料金回収率は72.93％と類似団体平均を大きく上回っているが、給水収益のみでは不足しており、他会計からの繰入金に依存している。
　また、流動比率が61.69％と類似団体平均に比べて著しく低く、短期的な支払能力の確保に課題がある。
　施設利用率は53.81％、有収率は67.01％といずれも低下傾向にあり、人口減少への対応と漏水調査・老朽管更新による効率化が急務である。</t>
    <phoneticPr fontId="4"/>
  </si>
  <si>
    <t>　有形固定資産減価償却率は65.46％に達しており、類似団体平均を大幅に上回っていることから、施設全体の老朽化が深刻であり、更新需要が非常に高い状況にある。
　管路更新率は、前年度まで0％が続いていたが、令和6年度は0.20％となった。これは、老朽化した配水管の一部を更新したことによるものである。
　今後は、浄水場の更新と並行して、重要給水施設への管路耐震化を加速し、供給元となる浄水施設や配水池等の更新・耐震化も計画的に進める必要がある。</t>
    <rPh sb="181" eb="183">
      <t>カソク</t>
    </rPh>
    <phoneticPr fontId="4"/>
  </si>
  <si>
    <t>　人口減少に伴う給水収益の減少と、施設の老朽化に伴う維持管理費の増加により、今後も厳しい経営環境が予想される。
　経営基盤の強化に向け、さらなる経費削減を図るとともに、安定的な収益確保のため、３～５年毎に経営状況を見直し、必要な料金改定を行う。また、交付金等の活用等により、更新に必要な財源の確保に努める。
　久万高原町簡易水道事業経営戦略や上下水道耐震化計画に基づき、投資の優先順位を明確にしながら、老朽化対策と耐震化を計画的に進めるとともに、官民連携を含めた健全で持続可能な事業運営体制の構築を目指す。</t>
    <rPh sb="17" eb="19">
      <t>シセツ</t>
    </rPh>
    <rPh sb="20" eb="23">
      <t>ロウキュウカ</t>
    </rPh>
    <rPh sb="77" eb="78">
      <t>ハカ</t>
    </rPh>
    <rPh sb="84" eb="87">
      <t>アンテイテキ</t>
    </rPh>
    <rPh sb="88" eb="90">
      <t>シュウエキ</t>
    </rPh>
    <rPh sb="90" eb="92">
      <t>カクホ</t>
    </rPh>
    <rPh sb="99" eb="100">
      <t>ネン</t>
    </rPh>
    <rPh sb="100" eb="101">
      <t>ゴト</t>
    </rPh>
    <rPh sb="102" eb="104">
      <t>ケイエイ</t>
    </rPh>
    <rPh sb="104" eb="106">
      <t>ジョウキョウ</t>
    </rPh>
    <rPh sb="107" eb="109">
      <t>ミナオ</t>
    </rPh>
    <rPh sb="111" eb="113">
      <t>ヒツヨウ</t>
    </rPh>
    <rPh sb="114" eb="116">
      <t>リョウキン</t>
    </rPh>
    <rPh sb="116" eb="118">
      <t>カイテイ</t>
    </rPh>
    <rPh sb="119" eb="120">
      <t>オコナ</t>
    </rPh>
    <rPh sb="125" eb="128">
      <t>コウフキン</t>
    </rPh>
    <rPh sb="128" eb="129">
      <t>トウ</t>
    </rPh>
    <rPh sb="132" eb="133">
      <t>トウ</t>
    </rPh>
    <rPh sb="137" eb="139">
      <t>コウシン</t>
    </rPh>
    <rPh sb="140" eb="142">
      <t>ヒツヨウ</t>
    </rPh>
    <rPh sb="143" eb="145">
      <t>ザイゲン</t>
    </rPh>
    <rPh sb="146" eb="148">
      <t>カクホ</t>
    </rPh>
    <rPh sb="149" eb="150">
      <t>ツト</t>
    </rPh>
    <rPh sb="168" eb="170">
      <t>センリャク</t>
    </rPh>
    <rPh sb="171" eb="173">
      <t>ジョウゲ</t>
    </rPh>
    <rPh sb="173" eb="175">
      <t>スイドウ</t>
    </rPh>
    <rPh sb="175" eb="178">
      <t>タイシンカ</t>
    </rPh>
    <rPh sb="178" eb="180">
      <t>ケイカク</t>
    </rPh>
    <rPh sb="215" eb="216">
      <t>スス</t>
    </rPh>
    <rPh sb="231" eb="233">
      <t>ケンゼン</t>
    </rPh>
    <rPh sb="243" eb="245">
      <t>タイセイ</t>
    </rPh>
    <rPh sb="246" eb="248">
      <t>コウチク</t>
    </rPh>
    <rPh sb="249" eb="251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</si>
</sst>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A-4E9E-AEE1-9C84DB0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0.28999999999999998</c:v>
                </c:pt>
                <c:pt idx="2">
                  <c:v>1.8</c:v>
                </c:pt>
                <c:pt idx="3">
                  <c:v>0.28999999999999998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A-4E9E-AEE1-9C84DB01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56.54</c:v>
                </c:pt>
                <c:pt idx="1">
                  <c:v>54.29</c:v>
                </c:pt>
                <c:pt idx="2">
                  <c:v>55.06</c:v>
                </c:pt>
                <c:pt idx="3">
                  <c:v>53.81</c:v>
                </c:pt>
                <c:pt idx="4">
                  <c:v>53.81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E-4AF9-95B8-98CA34E3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54.14</c:v>
                </c:pt>
                <c:pt idx="1">
                  <c:v>53.79</c:v>
                </c:pt>
                <c:pt idx="2">
                  <c:v>56.4</c:v>
                </c:pt>
                <c:pt idx="3">
                  <c:v>54.97</c:v>
                </c:pt>
                <c:pt idx="4">
                  <c:v>56.35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E-4AF9-95B8-98CA34E3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69.47</c:v>
                </c:pt>
                <c:pt idx="1">
                  <c:v>69.92</c:v>
                </c:pt>
                <c:pt idx="2">
                  <c:v>69.09</c:v>
                </c:pt>
                <c:pt idx="3">
                  <c:v>68.260000000000005</c:v>
                </c:pt>
                <c:pt idx="4">
                  <c:v>67.010000000000005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F-46D7-A650-4C137831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76.239999999999995</c:v>
                </c:pt>
                <c:pt idx="1">
                  <c:v>73.81</c:v>
                </c:pt>
                <c:pt idx="2">
                  <c:v>73.099999999999994</c:v>
                </c:pt>
                <c:pt idx="3">
                  <c:v>71.36</c:v>
                </c:pt>
                <c:pt idx="4">
                  <c:v>69.33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F-46D7-A650-4C137831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104.53</c:v>
                </c:pt>
                <c:pt idx="1">
                  <c:v>95.19</c:v>
                </c:pt>
                <c:pt idx="2">
                  <c:v>99.54</c:v>
                </c:pt>
                <c:pt idx="3">
                  <c:v>97.08</c:v>
                </c:pt>
                <c:pt idx="4">
                  <c:v>97.78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4-4839-BA1F-142B24E7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103.57</c:v>
                </c:pt>
                <c:pt idx="1">
                  <c:v>100.97</c:v>
                </c:pt>
                <c:pt idx="2">
                  <c:v>101.68</c:v>
                </c:pt>
                <c:pt idx="3">
                  <c:v>97.35</c:v>
                </c:pt>
                <c:pt idx="4">
                  <c:v>100.59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4-4839-BA1F-142B24E7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60.07</c:v>
                </c:pt>
                <c:pt idx="1">
                  <c:v>61.6</c:v>
                </c:pt>
                <c:pt idx="2">
                  <c:v>63.48</c:v>
                </c:pt>
                <c:pt idx="3">
                  <c:v>64.47</c:v>
                </c:pt>
                <c:pt idx="4">
                  <c:v>65.459999999999994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4-49FA-9581-423A53D7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31.44</c:v>
                </c:pt>
                <c:pt idx="1">
                  <c:v>35.43</c:v>
                </c:pt>
                <c:pt idx="2">
                  <c:v>41.69</c:v>
                </c:pt>
                <c:pt idx="3">
                  <c:v>45.06</c:v>
                </c:pt>
                <c:pt idx="4">
                  <c:v>37.619999999999997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4-49FA-9581-423A53D7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A-4DAE-93AD-EE29EE68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10.78</c:v>
                </c:pt>
                <c:pt idx="1">
                  <c:v>11.16</c:v>
                </c:pt>
                <c:pt idx="2">
                  <c:v>14.82</c:v>
                </c:pt>
                <c:pt idx="3">
                  <c:v>17.05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A-4DAE-93AD-EE29EE68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8-4C72-BCC5-18AE69AEC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5.78</c:v>
                </c:pt>
                <c:pt idx="1">
                  <c:v>8.73</c:v>
                </c:pt>
                <c:pt idx="2">
                  <c:v>15.24</c:v>
                </c:pt>
                <c:pt idx="3">
                  <c:v>25.06</c:v>
                </c:pt>
                <c:pt idx="4">
                  <c:v>18.309999999999999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8-4C72-BCC5-18AE69AEC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41.06</c:v>
                </c:pt>
                <c:pt idx="1">
                  <c:v>46.2</c:v>
                </c:pt>
                <c:pt idx="2">
                  <c:v>65.900000000000006</c:v>
                </c:pt>
                <c:pt idx="3">
                  <c:v>58.18</c:v>
                </c:pt>
                <c:pt idx="4">
                  <c:v>61.69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F-4987-9455-13BE0AC0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92.24</c:v>
                </c:pt>
                <c:pt idx="1">
                  <c:v>116</c:v>
                </c:pt>
                <c:pt idx="2">
                  <c:v>132.63999999999999</c:v>
                </c:pt>
                <c:pt idx="3">
                  <c:v>134.22</c:v>
                </c:pt>
                <c:pt idx="4">
                  <c:v>146.79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F-4987-9455-13BE0AC0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1657.06</c:v>
                </c:pt>
                <c:pt idx="1">
                  <c:v>1531.56</c:v>
                </c:pt>
                <c:pt idx="2">
                  <c:v>1322.98</c:v>
                </c:pt>
                <c:pt idx="3">
                  <c:v>1247.54</c:v>
                </c:pt>
                <c:pt idx="4">
                  <c:v>1176.79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3-4C9A-992A-6F3AB0A7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1546.97</c:v>
                </c:pt>
                <c:pt idx="1">
                  <c:v>1471.36</c:v>
                </c:pt>
                <c:pt idx="2">
                  <c:v>1495.64</c:v>
                </c:pt>
                <c:pt idx="3">
                  <c:v>1331.83</c:v>
                </c:pt>
                <c:pt idx="4">
                  <c:v>1124.56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C9A-992A-6F3AB0A7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69.7</c:v>
                </c:pt>
                <c:pt idx="1">
                  <c:v>63.83</c:v>
                </c:pt>
                <c:pt idx="2">
                  <c:v>68.790000000000006</c:v>
                </c:pt>
                <c:pt idx="3">
                  <c:v>73.180000000000007</c:v>
                </c:pt>
                <c:pt idx="4">
                  <c:v>72.930000000000007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F-43BC-AD68-460AB4D8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51.1</c:v>
                </c:pt>
                <c:pt idx="1">
                  <c:v>51.76</c:v>
                </c:pt>
                <c:pt idx="2">
                  <c:v>46.15</c:v>
                </c:pt>
                <c:pt idx="3">
                  <c:v>47.78</c:v>
                </c:pt>
                <c:pt idx="4">
                  <c:v>53.53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F-43BC-AD68-460AB4D8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238.54</c:v>
                </c:pt>
                <c:pt idx="1">
                  <c:v>261.89999999999998</c:v>
                </c:pt>
                <c:pt idx="2">
                  <c:v>244.02</c:v>
                </c:pt>
                <c:pt idx="3">
                  <c:v>229.04</c:v>
                </c:pt>
                <c:pt idx="4">
                  <c:v>229.43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D-4154-910B-F00A4C14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269.64</c:v>
                </c:pt>
                <c:pt idx="1">
                  <c:v>276.18</c:v>
                </c:pt>
                <c:pt idx="2">
                  <c:v>315.83</c:v>
                </c:pt>
                <c:pt idx="3">
                  <c:v>319.76</c:v>
                </c:pt>
                <c:pt idx="4">
                  <c:v>236.73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D-4154-910B-F00A4C14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J14" zoomScale="94" zoomScaleNormal="94" workbookViewId="0">
      <selection activeCell="AY36" sqref="AY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愛媛県　久万高原町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C2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6889</v>
      </c>
      <c r="AM8" s="65"/>
      <c r="AN8" s="65"/>
      <c r="AO8" s="65"/>
      <c r="AP8" s="65"/>
      <c r="AQ8" s="65"/>
      <c r="AR8" s="65"/>
      <c r="AS8" s="65"/>
      <c r="AT8" s="36">
        <f>データ!$S$6</f>
        <v>583.69000000000005</v>
      </c>
      <c r="AU8" s="37"/>
      <c r="AV8" s="37"/>
      <c r="AW8" s="37"/>
      <c r="AX8" s="37"/>
      <c r="AY8" s="37"/>
      <c r="AZ8" s="37"/>
      <c r="BA8" s="37"/>
      <c r="BB8" s="54">
        <f>データ!$T$6</f>
        <v>11.8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69.930000000000007</v>
      </c>
      <c r="J10" s="37"/>
      <c r="K10" s="37"/>
      <c r="L10" s="37"/>
      <c r="M10" s="37"/>
      <c r="N10" s="37"/>
      <c r="O10" s="64"/>
      <c r="P10" s="54">
        <f>データ!$P$6</f>
        <v>92.93</v>
      </c>
      <c r="Q10" s="54"/>
      <c r="R10" s="54"/>
      <c r="S10" s="54"/>
      <c r="T10" s="54"/>
      <c r="U10" s="54"/>
      <c r="V10" s="54"/>
      <c r="W10" s="65">
        <f>データ!$Q$6</f>
        <v>3351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6311</v>
      </c>
      <c r="AM10" s="65"/>
      <c r="AN10" s="65"/>
      <c r="AO10" s="65"/>
      <c r="AP10" s="65"/>
      <c r="AQ10" s="65"/>
      <c r="AR10" s="65"/>
      <c r="AS10" s="65"/>
      <c r="AT10" s="36">
        <f>データ!$V$6</f>
        <v>38.159999999999997</v>
      </c>
      <c r="AU10" s="37"/>
      <c r="AV10" s="37"/>
      <c r="AW10" s="37"/>
      <c r="AX10" s="37"/>
      <c r="AY10" s="37"/>
      <c r="AZ10" s="37"/>
      <c r="BA10" s="37"/>
      <c r="BB10" s="54">
        <f>データ!$W$6</f>
        <v>165.38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112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f35i5pCGDLhPngNPjb6nRxPhJgSfQdTBiXOn6BeFKV3hAHziEYKfIxy0jgYs8TzEpjKf6igMSljmJIDMrk/2kg==" saltValue="Rsft83A+cR6yYj4GM9TVg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383864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愛媛県　久万高原町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C2</v>
      </c>
      <c r="M6" s="20" t="str">
        <f t="shared" si="3"/>
        <v>非設置</v>
      </c>
      <c r="N6" s="21" t="str">
        <f t="shared" si="3"/>
        <v>-</v>
      </c>
      <c r="O6" s="21">
        <f t="shared" si="3"/>
        <v>69.930000000000007</v>
      </c>
      <c r="P6" s="21">
        <f t="shared" si="3"/>
        <v>92.93</v>
      </c>
      <c r="Q6" s="21">
        <f t="shared" si="3"/>
        <v>3351</v>
      </c>
      <c r="R6" s="21">
        <f t="shared" si="3"/>
        <v>6889</v>
      </c>
      <c r="S6" s="21">
        <f t="shared" si="3"/>
        <v>583.69000000000005</v>
      </c>
      <c r="T6" s="21">
        <f t="shared" si="3"/>
        <v>11.8</v>
      </c>
      <c r="U6" s="21">
        <f t="shared" si="3"/>
        <v>6311</v>
      </c>
      <c r="V6" s="21">
        <f t="shared" si="3"/>
        <v>38.159999999999997</v>
      </c>
      <c r="W6" s="21">
        <f t="shared" si="3"/>
        <v>165.38</v>
      </c>
      <c r="X6" s="22">
        <f>IF(X7="",NA(),X7)</f>
        <v>104.53</v>
      </c>
      <c r="Y6" s="22">
        <f t="shared" ref="Y6:AG6" si="4">IF(Y7="",NA(),Y7)</f>
        <v>95.19</v>
      </c>
      <c r="Z6" s="22">
        <f t="shared" si="4"/>
        <v>99.54</v>
      </c>
      <c r="AA6" s="22">
        <f t="shared" si="4"/>
        <v>97.08</v>
      </c>
      <c r="AB6" s="22">
        <f t="shared" si="4"/>
        <v>97.78</v>
      </c>
      <c r="AC6" s="22">
        <f t="shared" si="4"/>
        <v>103.57</v>
      </c>
      <c r="AD6" s="22">
        <f t="shared" si="4"/>
        <v>100.97</v>
      </c>
      <c r="AE6" s="22">
        <f t="shared" si="4"/>
        <v>101.68</v>
      </c>
      <c r="AF6" s="22">
        <f t="shared" si="4"/>
        <v>97.35</v>
      </c>
      <c r="AG6" s="22">
        <f t="shared" si="4"/>
        <v>100.59</v>
      </c>
      <c r="AH6" s="21" t="str">
        <f>IF(AH7="","",IF(AH7="-","【-】","【"&amp;SUBSTITUTE(TEXT(AH7,"#,##0.00"),"-","△")&amp;"】"))</f>
        <v>【102.02】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5.78</v>
      </c>
      <c r="AO6" s="22">
        <f t="shared" si="5"/>
        <v>8.73</v>
      </c>
      <c r="AP6" s="22">
        <f t="shared" si="5"/>
        <v>15.24</v>
      </c>
      <c r="AQ6" s="22">
        <f t="shared" si="5"/>
        <v>25.06</v>
      </c>
      <c r="AR6" s="22">
        <f t="shared" si="5"/>
        <v>18.309999999999999</v>
      </c>
      <c r="AS6" s="21" t="str">
        <f>IF(AS7="","",IF(AS7="-","【-】","【"&amp;SUBSTITUTE(TEXT(AS7,"#,##0.00"),"-","△")&amp;"】"))</f>
        <v>【26.96】</v>
      </c>
      <c r="AT6" s="22">
        <f>IF(AT7="",NA(),AT7)</f>
        <v>41.06</v>
      </c>
      <c r="AU6" s="22">
        <f t="shared" ref="AU6:BC6" si="6">IF(AU7="",NA(),AU7)</f>
        <v>46.2</v>
      </c>
      <c r="AV6" s="22">
        <f t="shared" si="6"/>
        <v>65.900000000000006</v>
      </c>
      <c r="AW6" s="22">
        <f t="shared" si="6"/>
        <v>58.18</v>
      </c>
      <c r="AX6" s="22">
        <f t="shared" si="6"/>
        <v>61.69</v>
      </c>
      <c r="AY6" s="22">
        <f t="shared" si="6"/>
        <v>92.24</v>
      </c>
      <c r="AZ6" s="22">
        <f t="shared" si="6"/>
        <v>116</v>
      </c>
      <c r="BA6" s="22">
        <f t="shared" si="6"/>
        <v>132.63999999999999</v>
      </c>
      <c r="BB6" s="22">
        <f t="shared" si="6"/>
        <v>134.22</v>
      </c>
      <c r="BC6" s="22">
        <f t="shared" si="6"/>
        <v>146.79</v>
      </c>
      <c r="BD6" s="21" t="str">
        <f>IF(BD7="","",IF(BD7="-","【-】","【"&amp;SUBSTITUTE(TEXT(BD7,"#,##0.00"),"-","△")&amp;"】"))</f>
        <v>【142.39】</v>
      </c>
      <c r="BE6" s="22">
        <f>IF(BE7="",NA(),BE7)</f>
        <v>1657.06</v>
      </c>
      <c r="BF6" s="22">
        <f t="shared" ref="BF6:BN6" si="7">IF(BF7="",NA(),BF7)</f>
        <v>1531.56</v>
      </c>
      <c r="BG6" s="22">
        <f t="shared" si="7"/>
        <v>1322.98</v>
      </c>
      <c r="BH6" s="22">
        <f t="shared" si="7"/>
        <v>1247.54</v>
      </c>
      <c r="BI6" s="22">
        <f t="shared" si="7"/>
        <v>1176.79</v>
      </c>
      <c r="BJ6" s="22">
        <f t="shared" si="7"/>
        <v>1546.97</v>
      </c>
      <c r="BK6" s="22">
        <f t="shared" si="7"/>
        <v>1471.36</v>
      </c>
      <c r="BL6" s="22">
        <f t="shared" si="7"/>
        <v>1495.64</v>
      </c>
      <c r="BM6" s="22">
        <f t="shared" si="7"/>
        <v>1331.83</v>
      </c>
      <c r="BN6" s="22">
        <f t="shared" si="7"/>
        <v>1124.56</v>
      </c>
      <c r="BO6" s="21" t="str">
        <f>IF(BO7="","",IF(BO7="-","【-】","【"&amp;SUBSTITUTE(TEXT(BO7,"#,##0.00"),"-","△")&amp;"】"))</f>
        <v>【1,043.36】</v>
      </c>
      <c r="BP6" s="22">
        <f>IF(BP7="",NA(),BP7)</f>
        <v>69.7</v>
      </c>
      <c r="BQ6" s="22">
        <f t="shared" ref="BQ6:BY6" si="8">IF(BQ7="",NA(),BQ7)</f>
        <v>63.83</v>
      </c>
      <c r="BR6" s="22">
        <f t="shared" si="8"/>
        <v>68.790000000000006</v>
      </c>
      <c r="BS6" s="22">
        <f t="shared" si="8"/>
        <v>73.180000000000007</v>
      </c>
      <c r="BT6" s="22">
        <f t="shared" si="8"/>
        <v>72.930000000000007</v>
      </c>
      <c r="BU6" s="22">
        <f t="shared" si="8"/>
        <v>51.1</v>
      </c>
      <c r="BV6" s="22">
        <f t="shared" si="8"/>
        <v>51.76</v>
      </c>
      <c r="BW6" s="22">
        <f t="shared" si="8"/>
        <v>46.15</v>
      </c>
      <c r="BX6" s="22">
        <f t="shared" si="8"/>
        <v>47.78</v>
      </c>
      <c r="BY6" s="22">
        <f t="shared" si="8"/>
        <v>53.53</v>
      </c>
      <c r="BZ6" s="21" t="str">
        <f>IF(BZ7="","",IF(BZ7="-","【-】","【"&amp;SUBSTITUTE(TEXT(BZ7,"#,##0.00"),"-","△")&amp;"】"))</f>
        <v>【56.19】</v>
      </c>
      <c r="CA6" s="22">
        <f>IF(CA7="",NA(),CA7)</f>
        <v>238.54</v>
      </c>
      <c r="CB6" s="22">
        <f t="shared" ref="CB6:CJ6" si="9">IF(CB7="",NA(),CB7)</f>
        <v>261.89999999999998</v>
      </c>
      <c r="CC6" s="22">
        <f t="shared" si="9"/>
        <v>244.02</v>
      </c>
      <c r="CD6" s="22">
        <f t="shared" si="9"/>
        <v>229.04</v>
      </c>
      <c r="CE6" s="22">
        <f t="shared" si="9"/>
        <v>229.43</v>
      </c>
      <c r="CF6" s="22">
        <f t="shared" si="9"/>
        <v>269.64</v>
      </c>
      <c r="CG6" s="22">
        <f t="shared" si="9"/>
        <v>276.18</v>
      </c>
      <c r="CH6" s="22">
        <f t="shared" si="9"/>
        <v>315.83</v>
      </c>
      <c r="CI6" s="22">
        <f t="shared" si="9"/>
        <v>319.76</v>
      </c>
      <c r="CJ6" s="22">
        <f t="shared" si="9"/>
        <v>236.73</v>
      </c>
      <c r="CK6" s="21" t="str">
        <f>IF(CK7="","",IF(CK7="-","【-】","【"&amp;SUBSTITUTE(TEXT(CK7,"#,##0.00"),"-","△")&amp;"】"))</f>
        <v>【285.60】</v>
      </c>
      <c r="CL6" s="22">
        <f>IF(CL7="",NA(),CL7)</f>
        <v>56.54</v>
      </c>
      <c r="CM6" s="22">
        <f t="shared" ref="CM6:CU6" si="10">IF(CM7="",NA(),CM7)</f>
        <v>54.29</v>
      </c>
      <c r="CN6" s="22">
        <f t="shared" si="10"/>
        <v>55.06</v>
      </c>
      <c r="CO6" s="22">
        <f t="shared" si="10"/>
        <v>53.81</v>
      </c>
      <c r="CP6" s="22">
        <f t="shared" si="10"/>
        <v>53.81</v>
      </c>
      <c r="CQ6" s="22">
        <f t="shared" si="10"/>
        <v>54.14</v>
      </c>
      <c r="CR6" s="22">
        <f t="shared" si="10"/>
        <v>53.79</v>
      </c>
      <c r="CS6" s="22">
        <f t="shared" si="10"/>
        <v>56.4</v>
      </c>
      <c r="CT6" s="22">
        <f t="shared" si="10"/>
        <v>54.97</v>
      </c>
      <c r="CU6" s="22">
        <f t="shared" si="10"/>
        <v>56.35</v>
      </c>
      <c r="CV6" s="21" t="str">
        <f>IF(CV7="","",IF(CV7="-","【-】","【"&amp;SUBSTITUTE(TEXT(CV7,"#,##0.00"),"-","△")&amp;"】"))</f>
        <v>【48.33】</v>
      </c>
      <c r="CW6" s="22">
        <f>IF(CW7="",NA(),CW7)</f>
        <v>69.47</v>
      </c>
      <c r="CX6" s="22">
        <f t="shared" ref="CX6:DF6" si="11">IF(CX7="",NA(),CX7)</f>
        <v>69.92</v>
      </c>
      <c r="CY6" s="22">
        <f t="shared" si="11"/>
        <v>69.09</v>
      </c>
      <c r="CZ6" s="22">
        <f t="shared" si="11"/>
        <v>68.260000000000005</v>
      </c>
      <c r="DA6" s="22">
        <f t="shared" si="11"/>
        <v>67.010000000000005</v>
      </c>
      <c r="DB6" s="22">
        <f t="shared" si="11"/>
        <v>76.239999999999995</v>
      </c>
      <c r="DC6" s="22">
        <f t="shared" si="11"/>
        <v>73.81</v>
      </c>
      <c r="DD6" s="22">
        <f t="shared" si="11"/>
        <v>73.099999999999994</v>
      </c>
      <c r="DE6" s="22">
        <f t="shared" si="11"/>
        <v>71.36</v>
      </c>
      <c r="DF6" s="22">
        <f t="shared" si="11"/>
        <v>69.33</v>
      </c>
      <c r="DG6" s="21" t="str">
        <f>IF(DG7="","",IF(DG7="-","【-】","【"&amp;SUBSTITUTE(TEXT(DG7,"#,##0.00"),"-","△")&amp;"】"))</f>
        <v>【70.34】</v>
      </c>
      <c r="DH6" s="22">
        <f>IF(DH7="",NA(),DH7)</f>
        <v>60.07</v>
      </c>
      <c r="DI6" s="22">
        <f t="shared" ref="DI6:DQ6" si="12">IF(DI7="",NA(),DI7)</f>
        <v>61.6</v>
      </c>
      <c r="DJ6" s="22">
        <f t="shared" si="12"/>
        <v>63.48</v>
      </c>
      <c r="DK6" s="22">
        <f t="shared" si="12"/>
        <v>64.47</v>
      </c>
      <c r="DL6" s="22">
        <f t="shared" si="12"/>
        <v>65.459999999999994</v>
      </c>
      <c r="DM6" s="22">
        <f t="shared" si="12"/>
        <v>31.44</v>
      </c>
      <c r="DN6" s="22">
        <f t="shared" si="12"/>
        <v>35.43</v>
      </c>
      <c r="DO6" s="22">
        <f t="shared" si="12"/>
        <v>41.69</v>
      </c>
      <c r="DP6" s="22">
        <f t="shared" si="12"/>
        <v>45.06</v>
      </c>
      <c r="DQ6" s="22">
        <f t="shared" si="12"/>
        <v>37.619999999999997</v>
      </c>
      <c r="DR6" s="21" t="str">
        <f>IF(DR7="","",IF(DR7="-","【-】","【"&amp;SUBSTITUTE(TEXT(DR7,"#,##0.00"),"-","△")&amp;"】"))</f>
        <v>【35.50】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10.78</v>
      </c>
      <c r="DY6" s="22">
        <f t="shared" si="13"/>
        <v>11.16</v>
      </c>
      <c r="DZ6" s="22">
        <f t="shared" si="13"/>
        <v>14.82</v>
      </c>
      <c r="EA6" s="22">
        <f t="shared" si="13"/>
        <v>17.05</v>
      </c>
      <c r="EB6" s="22">
        <f t="shared" si="13"/>
        <v>15.2</v>
      </c>
      <c r="EC6" s="21" t="str">
        <f>IF(EC7="","",IF(EC7="-","【-】","【"&amp;SUBSTITUTE(TEXT(EC7,"#,##0.00"),"-","△")&amp;"】"))</f>
        <v>【16.16】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2">
        <f t="shared" si="14"/>
        <v>0.2</v>
      </c>
      <c r="EI6" s="22">
        <f t="shared" si="14"/>
        <v>0.26</v>
      </c>
      <c r="EJ6" s="22">
        <f t="shared" si="14"/>
        <v>0.28999999999999998</v>
      </c>
      <c r="EK6" s="22">
        <f t="shared" si="14"/>
        <v>1.8</v>
      </c>
      <c r="EL6" s="22">
        <f t="shared" si="14"/>
        <v>0.28999999999999998</v>
      </c>
      <c r="EM6" s="22">
        <f t="shared" si="14"/>
        <v>0.17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383864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69.930000000000007</v>
      </c>
      <c r="P7" s="25">
        <v>92.93</v>
      </c>
      <c r="Q7" s="25">
        <v>3351</v>
      </c>
      <c r="R7" s="25">
        <v>6889</v>
      </c>
      <c r="S7" s="25">
        <v>583.69000000000005</v>
      </c>
      <c r="T7" s="25">
        <v>11.8</v>
      </c>
      <c r="U7" s="25">
        <v>6311</v>
      </c>
      <c r="V7" s="25">
        <v>38.159999999999997</v>
      </c>
      <c r="W7" s="25">
        <v>165.38</v>
      </c>
      <c r="X7" s="25">
        <v>104.53</v>
      </c>
      <c r="Y7" s="25">
        <v>95.19</v>
      </c>
      <c r="Z7" s="25">
        <v>99.54</v>
      </c>
      <c r="AA7" s="25">
        <v>97.08</v>
      </c>
      <c r="AB7" s="25">
        <v>97.78</v>
      </c>
      <c r="AC7" s="25">
        <v>103.57</v>
      </c>
      <c r="AD7" s="25">
        <v>100.97</v>
      </c>
      <c r="AE7" s="25">
        <v>101.68</v>
      </c>
      <c r="AF7" s="25">
        <v>97.35</v>
      </c>
      <c r="AG7" s="25">
        <v>100.59</v>
      </c>
      <c r="AH7" s="25">
        <v>102.02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5.78</v>
      </c>
      <c r="AO7" s="25">
        <v>8.73</v>
      </c>
      <c r="AP7" s="25">
        <v>15.24</v>
      </c>
      <c r="AQ7" s="25">
        <v>25.06</v>
      </c>
      <c r="AR7" s="25">
        <v>18.309999999999999</v>
      </c>
      <c r="AS7" s="25">
        <v>26.96</v>
      </c>
      <c r="AT7" s="25">
        <v>41.06</v>
      </c>
      <c r="AU7" s="25">
        <v>46.2</v>
      </c>
      <c r="AV7" s="25">
        <v>65.900000000000006</v>
      </c>
      <c r="AW7" s="25">
        <v>58.18</v>
      </c>
      <c r="AX7" s="25">
        <v>61.69</v>
      </c>
      <c r="AY7" s="25">
        <v>92.24</v>
      </c>
      <c r="AZ7" s="25">
        <v>116</v>
      </c>
      <c r="BA7" s="25">
        <v>132.63999999999999</v>
      </c>
      <c r="BB7" s="25">
        <v>134.22</v>
      </c>
      <c r="BC7" s="25">
        <v>146.79</v>
      </c>
      <c r="BD7" s="25">
        <v>142.38999999999999</v>
      </c>
      <c r="BE7" s="25">
        <v>1657.06</v>
      </c>
      <c r="BF7" s="25">
        <v>1531.56</v>
      </c>
      <c r="BG7" s="25">
        <v>1322.98</v>
      </c>
      <c r="BH7" s="25">
        <v>1247.54</v>
      </c>
      <c r="BI7" s="25">
        <v>1176.79</v>
      </c>
      <c r="BJ7" s="25">
        <v>1546.97</v>
      </c>
      <c r="BK7" s="25">
        <v>1471.36</v>
      </c>
      <c r="BL7" s="25">
        <v>1495.64</v>
      </c>
      <c r="BM7" s="25">
        <v>1331.83</v>
      </c>
      <c r="BN7" s="25">
        <v>1124.56</v>
      </c>
      <c r="BO7" s="25">
        <v>1043.3599999999999</v>
      </c>
      <c r="BP7" s="25">
        <v>69.7</v>
      </c>
      <c r="BQ7" s="25">
        <v>63.83</v>
      </c>
      <c r="BR7" s="25">
        <v>68.790000000000006</v>
      </c>
      <c r="BS7" s="25">
        <v>73.180000000000007</v>
      </c>
      <c r="BT7" s="25">
        <v>72.930000000000007</v>
      </c>
      <c r="BU7" s="25">
        <v>51.1</v>
      </c>
      <c r="BV7" s="25">
        <v>51.76</v>
      </c>
      <c r="BW7" s="25">
        <v>46.15</v>
      </c>
      <c r="BX7" s="25">
        <v>47.78</v>
      </c>
      <c r="BY7" s="25">
        <v>53.53</v>
      </c>
      <c r="BZ7" s="25">
        <v>56.19</v>
      </c>
      <c r="CA7" s="25">
        <v>238.54</v>
      </c>
      <c r="CB7" s="25">
        <v>261.89999999999998</v>
      </c>
      <c r="CC7" s="25">
        <v>244.02</v>
      </c>
      <c r="CD7" s="25">
        <v>229.04</v>
      </c>
      <c r="CE7" s="25">
        <v>229.43</v>
      </c>
      <c r="CF7" s="25">
        <v>269.64</v>
      </c>
      <c r="CG7" s="25">
        <v>276.18</v>
      </c>
      <c r="CH7" s="25">
        <v>315.83</v>
      </c>
      <c r="CI7" s="25">
        <v>319.76</v>
      </c>
      <c r="CJ7" s="25">
        <v>236.73</v>
      </c>
      <c r="CK7" s="25">
        <v>285.60000000000002</v>
      </c>
      <c r="CL7" s="25">
        <v>56.54</v>
      </c>
      <c r="CM7" s="25">
        <v>54.29</v>
      </c>
      <c r="CN7" s="25">
        <v>55.06</v>
      </c>
      <c r="CO7" s="25">
        <v>53.81</v>
      </c>
      <c r="CP7" s="25">
        <v>53.81</v>
      </c>
      <c r="CQ7" s="25">
        <v>54.14</v>
      </c>
      <c r="CR7" s="25">
        <v>53.79</v>
      </c>
      <c r="CS7" s="25">
        <v>56.4</v>
      </c>
      <c r="CT7" s="25">
        <v>54.97</v>
      </c>
      <c r="CU7" s="25">
        <v>56.35</v>
      </c>
      <c r="CV7" s="25">
        <v>48.33</v>
      </c>
      <c r="CW7" s="25">
        <v>69.47</v>
      </c>
      <c r="CX7" s="25">
        <v>69.92</v>
      </c>
      <c r="CY7" s="25">
        <v>69.09</v>
      </c>
      <c r="CZ7" s="25">
        <v>68.260000000000005</v>
      </c>
      <c r="DA7" s="25">
        <v>67.010000000000005</v>
      </c>
      <c r="DB7" s="25">
        <v>76.239999999999995</v>
      </c>
      <c r="DC7" s="25">
        <v>73.81</v>
      </c>
      <c r="DD7" s="25">
        <v>73.099999999999994</v>
      </c>
      <c r="DE7" s="25">
        <v>71.36</v>
      </c>
      <c r="DF7" s="25">
        <v>69.33</v>
      </c>
      <c r="DG7" s="25">
        <v>70.34</v>
      </c>
      <c r="DH7" s="25">
        <v>60.07</v>
      </c>
      <c r="DI7" s="25">
        <v>61.6</v>
      </c>
      <c r="DJ7" s="25">
        <v>63.48</v>
      </c>
      <c r="DK7" s="25">
        <v>64.47</v>
      </c>
      <c r="DL7" s="25">
        <v>65.459999999999994</v>
      </c>
      <c r="DM7" s="25">
        <v>31.44</v>
      </c>
      <c r="DN7" s="25">
        <v>35.43</v>
      </c>
      <c r="DO7" s="25">
        <v>41.69</v>
      </c>
      <c r="DP7" s="25">
        <v>45.06</v>
      </c>
      <c r="DQ7" s="25">
        <v>37.619999999999997</v>
      </c>
      <c r="DR7" s="25">
        <v>35.5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10.78</v>
      </c>
      <c r="DY7" s="25">
        <v>11.16</v>
      </c>
      <c r="DZ7" s="25">
        <v>14.82</v>
      </c>
      <c r="EA7" s="25">
        <v>17.05</v>
      </c>
      <c r="EB7" s="25">
        <v>15.2</v>
      </c>
      <c r="EC7" s="25">
        <v>16.16</v>
      </c>
      <c r="ED7" s="25">
        <v>0</v>
      </c>
      <c r="EE7" s="25">
        <v>0</v>
      </c>
      <c r="EF7" s="25">
        <v>0</v>
      </c>
      <c r="EG7" s="25">
        <v>0</v>
      </c>
      <c r="EH7" s="25">
        <v>0.2</v>
      </c>
      <c r="EI7" s="25">
        <v>0.26</v>
      </c>
      <c r="EJ7" s="25">
        <v>0.28999999999999998</v>
      </c>
      <c r="EK7" s="25">
        <v>1.8</v>
      </c>
      <c r="EL7" s="25">
        <v>0.28999999999999998</v>
      </c>
      <c r="EM7" s="25">
        <v>0.17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dcterms:created xsi:type="dcterms:W3CDTF">2025-12-12T09:22:33Z</dcterms:created>
  <dcterms:modified xsi:type="dcterms:W3CDTF">2025-12-12T09:22:33Z</dcterms:modified>
  <cp:category/>
</cp:coreProperties>
</file>