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Toonfile03\産業建設部\上下水道課\◆下水道事業◆\3-0.計画係・管理係【H22～ 整理用】ここよ\11.経営比較分析表\R08経営比較分析表（R8.2）\"/>
    </mc:Choice>
  </mc:AlternateContent>
  <xr:revisionPtr revIDLastSave="0" documentId="13_ncr:1_{8E3940D0-B2C6-4D17-B606-8B838DF4D3D7}" xr6:coauthVersionLast="47" xr6:coauthVersionMax="47" xr10:uidLastSave="{00000000-0000-0000-0000-000000000000}"/>
  <workbookProtection workbookAlgorithmName="SHA-512" workbookHashValue="hMhI80w8QUbj71gA888BCCjU+u+AcjBKN1qUeAGawlNZiS7MXaRpPhIemkm9aFqeJgXw88cwC33v3Tt7gXX5sA==" workbookSaltValue="Lp087zJcHcp47K1AUZQloA==" workbookSpinCount="100000" lockStructure="1"/>
  <bookViews>
    <workbookView xWindow="2985" yWindow="-16320" windowWidth="29040" windowHeight="164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I85" i="4"/>
  <c r="AL10" i="4"/>
  <c r="I10" i="4"/>
  <c r="AL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<sst xmlns="http://schemas.openxmlformats.org/spreadsheetml/2006/main" count="231" uniqueCount="115">
  <si>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</si>
  <si>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</si>
  <si>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</si>
  <si>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</si>
  <si>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</si>
  <si>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</si>
  <si>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</si>
  <si>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</si>
  <si>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</si>
  <si>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</si>
  <si>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</si>
  <si>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</si>
  <si>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</si>
  <si>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</si>
  <si>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</si>
  <si>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</si>
  <si>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</si>
  <si>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</si>
  <si>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</si>
  <si>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</si>
  <si>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</si>
  <si>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</si>
  <si>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</si>
  <si>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</si>
  <si>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</si>
  <si>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</si>
  <si>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</si>
  <si>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</si>
  <si>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</si>
  <si>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</si>
  <si>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</si>
  <si>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</si>
  <si>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</si>
  <si>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</si>
  <si>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</si>
  <si>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</si>
  <si>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</si>
  <si>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</si>
  <si>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</si>
  <si>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</si>
  <si>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</si>
  <si>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</si>
  <si>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</si>
  <si>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</si>
  <si>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</si>
  <si>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</si>
  <si>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</si>
  <si>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</si>
  <si>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</si>
  <si>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</si>
  <si>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</si>
  <si>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</si>
  <si>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</si>
  <si>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</si>
  <si>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</si>
  <si>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</si>
  <si>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</si>
  <si>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</si>
  <si>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</si>
  <si>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</si>
  <si>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</si>
  <si>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</si>
  <si>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</si>
  <si>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</si>
  <si>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</si>
  <si>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</si>
  <si>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</si>
  <si>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</si>
  <si>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</si>
  <si>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</si>
  <si>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</si>
  <si>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</si>
  <si>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</si>
  <si>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</si>
  <si>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</si>
  <si>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</si>
  <si>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</si>
  <si>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</si>
  <si>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</si>
  <si>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</si>
  <si>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</si>
  <si>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</si>
  <si>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</si>
  <si>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</si>
  <si>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</si>
  <si>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</si>
  <si>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</si>
  <si>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</si>
  <si>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</si>
  <si>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</si>
  <si>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</si>
  <si>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</si>
  <si>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</si>
  <si>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</si>
  <si>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</si>
  <si>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東温市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</si>
  <si>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</si>
  <si>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</si>
  <si>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</si>
  <si>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</si>
  <si>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</si>
  <si>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</si>
  <si>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</si>
  <si>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</si>
  <si>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</si>
  <si>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</si>
  <si>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</si>
  <si>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</si>
  <si>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</si>
  <si>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</si>
  <si>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</si>
  <si>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</si>
  <si>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市の農業集落排水区域の管渠は最も古いものでも敷設後30年程度であり、管渠の耐用年数である50年に対し余裕があると言える。また、定期点検の結果からもほぼ健全化は図られているため現状では老朽化に伴う管渠の更新は行っていない。
　しかし、年数の経過に伴い老朽化が進行していくことは容易に予想されるため、今後も定期的な点検を行い、計画的な更新を行っていくことが必要である。
　また、処理場施設については使用年数が耐用年数に迫ってきており、突発的な故障等により機能不全に陥らないよう、今後も計画的な予防修繕を行っていく必要がある。</t>
    <rPh sb="50" eb="51">
      <t>タイ</t>
    </rPh>
    <rPh sb="52" eb="54">
      <t>ヨユウ</t>
    </rPh>
    <rPh sb="58" eb="59">
      <t>イ</t>
    </rPh>
    <phoneticPr fontId="4"/>
  </si>
  <si>
    <t>　本市の農業集落排水事業の経営状況は、類似団体と比較すると健全であると言えるが、赤字のためさらなる経営改善が求められている。
　また、人口減少による使用者数の減に加え使用者の高齢化や近年の節水傾向により有収水量は減少傾向にあることから、使用水量の増加による使用料収入の増加は期待できない。本市の農業集落排水事業は令和2年度から地方公営企業法を適用しており、経営状況の適切な把握・分析による維持管理費の削減、使用料の改定などの経営改善に向けた具体的な取組を行っていく。</t>
    <rPh sb="35" eb="36">
      <t>イ</t>
    </rPh>
    <rPh sb="144" eb="146">
      <t>ホンシ</t>
    </rPh>
    <rPh sb="147" eb="155">
      <t>ノウギョウシュウラクハイスイジギョウ</t>
    </rPh>
    <rPh sb="156" eb="157">
      <t>レイ</t>
    </rPh>
    <rPh sb="157" eb="158">
      <t>ワ</t>
    </rPh>
    <rPh sb="159" eb="161">
      <t>ネンド</t>
    </rPh>
    <rPh sb="171" eb="173">
      <t>テキヨウ</t>
    </rPh>
    <rPh sb="189" eb="191">
      <t>ブンセキ</t>
    </rPh>
    <rPh sb="207" eb="209">
      <t>カイテイ</t>
    </rPh>
    <phoneticPr fontId="4"/>
  </si>
  <si>
    <t>　経常収支比率は、前年度に比べ改善している。令和4年度に使用料の改定を行ったことにより営業収益は増加しているほか、同じく令和4年度に処理施設の統合を行っており、また、令和7年度に使用料の適正化を検討した結果、令和8年度に改定を予定していることから、今後は経常収支比率の改善が見込まれる。
　累積欠損金比率は、類似団体より大幅に低い数値となっている。今後も維持管理費の削減、定期的な使用料の見直し等を引き続き行っていく。
　流動比率は、現金が少なく100％を下回っているが、令和4年度に企業債償還のピークを迎え数値が改善しており、今後も向上する見込みである。
　企業債残高対事業規模比率は、類似団体より低い数値となっている。企業債残高がピークを越えていることもあり、今後は定期的な使用料の見直しにより更なる改善が見込まれる。
　経費回収率及び汚水処理原価は、類似団体より良好であるが、既に面整備が完了していることから、新たな使用者の増加が見込みにくいため、維持管理費等の削減や、今後の定期的な使用料の改定により、さらなる改善を目指す。
　施設利用率は、人口減少による使用者数の減に加え、高齢化や節水による世帯当たり使用量の減少に対応した処理区の統合を行ったため上昇している。
　水洗化率は、類似団体及び全国平均を上回る高い値となっている。今後も未接続者に対する接続勧奨を行い、公共用水域の水質保全や使用料収入の確保を図る。</t>
    <rPh sb="9" eb="12">
      <t>ゼンネンド</t>
    </rPh>
    <rPh sb="13" eb="14">
      <t>クラ</t>
    </rPh>
    <rPh sb="15" eb="17">
      <t>カイゼン</t>
    </rPh>
    <rPh sb="35" eb="36">
      <t>オコナ</t>
    </rPh>
    <rPh sb="43" eb="47">
      <t>エイギョウシュウエキ</t>
    </rPh>
    <rPh sb="48" eb="50">
      <t>ゾウカ</t>
    </rPh>
    <rPh sb="57" eb="58">
      <t>オナ</t>
    </rPh>
    <rPh sb="60" eb="62">
      <t>レイワ</t>
    </rPh>
    <rPh sb="63" eb="65">
      <t>ネンド</t>
    </rPh>
    <rPh sb="83" eb="85">
      <t>レイワ</t>
    </rPh>
    <rPh sb="86" eb="88">
      <t>ネンド</t>
    </rPh>
    <rPh sb="89" eb="92">
      <t>シヨウリョウ</t>
    </rPh>
    <rPh sb="93" eb="96">
      <t>テキセイカ</t>
    </rPh>
    <rPh sb="97" eb="99">
      <t>ケントウ</t>
    </rPh>
    <rPh sb="101" eb="103">
      <t>ケッカ</t>
    </rPh>
    <rPh sb="104" eb="106">
      <t>レイワ</t>
    </rPh>
    <rPh sb="107" eb="109">
      <t>ネンド</t>
    </rPh>
    <rPh sb="110" eb="112">
      <t>カイテイ</t>
    </rPh>
    <rPh sb="113" eb="115">
      <t>ヨテイ</t>
    </rPh>
    <rPh sb="124" eb="126">
      <t>コンゴ</t>
    </rPh>
    <rPh sb="165" eb="167">
      <t>スウチ</t>
    </rPh>
    <rPh sb="174" eb="176">
      <t>コンゴ</t>
    </rPh>
    <rPh sb="220" eb="221">
      <t>スク</t>
    </rPh>
    <rPh sb="252" eb="253">
      <t>ムカ</t>
    </rPh>
    <rPh sb="254" eb="256">
      <t>スウチ</t>
    </rPh>
    <rPh sb="257" eb="259">
      <t>カイゼン</t>
    </rPh>
    <rPh sb="264" eb="266">
      <t>コンゴ</t>
    </rPh>
    <rPh sb="267" eb="269">
      <t>コウジョウ</t>
    </rPh>
    <rPh sb="271" eb="273">
      <t>ミコ</t>
    </rPh>
    <rPh sb="300" eb="301">
      <t>ヒク</t>
    </rPh>
    <rPh sb="332" eb="334">
      <t>コンゴ</t>
    </rPh>
    <rPh sb="349" eb="350">
      <t>サラ</t>
    </rPh>
    <rPh sb="368" eb="369">
      <t>オヨ</t>
    </rPh>
    <rPh sb="370" eb="374">
      <t>オスイショリ</t>
    </rPh>
    <rPh sb="374" eb="376">
      <t>ゲンカ</t>
    </rPh>
    <rPh sb="384" eb="386">
      <t>リョウコウ</t>
    </rPh>
    <rPh sb="438" eb="440">
      <t>コンゴ</t>
    </rPh>
    <rPh sb="441" eb="444">
      <t>テイキテキ</t>
    </rPh>
    <rPh sb="459" eb="461">
      <t>カイゼン</t>
    </rPh>
    <rPh sb="462" eb="464">
      <t>メザ</t>
    </rPh>
    <rPh sb="513" eb="515">
      <t>タイオウ</t>
    </rPh>
    <rPh sb="524" eb="525">
      <t>オコナ</t>
    </rPh>
    <rPh sb="529" eb="531">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</si>
</sst>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0.4</c:v>
                </c:pt>
                <c:pt idx="1">
                  <c:v>0.09</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5C5-4E0E-97E2-650C2FFD5CE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35C5-4E0E-97E2-650C2FFD5CE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50.32</c:v>
                </c:pt>
                <c:pt idx="1">
                  <c:v>50.23</c:v>
                </c:pt>
                <c:pt idx="2">
                  <c:v>63.34</c:v>
                </c:pt>
                <c:pt idx="3">
                  <c:v>64.209999999999994</c:v>
                </c:pt>
                <c:pt idx="4">
                  <c:v>64.959999999999994</c:v>
                </c:pt>
              </c:numCache>
            </c:numRef>
          </c:val>
          <c:extLst>
            <c:ext xmlns:c16="http://schemas.microsoft.com/office/drawing/2014/chart" uri="{C3380CC4-5D6E-409C-BE32-E72D297353CC}">
              <c16:uniqueId val="{00000000-FF4B-494B-AFE9-417C7564D31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FF4B-494B-AFE9-417C7564D31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96.04</c:v>
                </c:pt>
                <c:pt idx="1">
                  <c:v>96.35</c:v>
                </c:pt>
                <c:pt idx="2">
                  <c:v>96</c:v>
                </c:pt>
                <c:pt idx="3">
                  <c:v>96.73</c:v>
                </c:pt>
                <c:pt idx="4">
                  <c:v>97.24</c:v>
                </c:pt>
              </c:numCache>
            </c:numRef>
          </c:val>
          <c:extLst>
            <c:ext xmlns:c16="http://schemas.microsoft.com/office/drawing/2014/chart" uri="{C3380CC4-5D6E-409C-BE32-E72D297353CC}">
              <c16:uniqueId val="{00000000-CFD5-4529-A7B4-06B1841AB75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CFD5-4529-A7B4-06B1841AB75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98.22</c:v>
                </c:pt>
                <c:pt idx="1">
                  <c:v>109.56</c:v>
                </c:pt>
                <c:pt idx="2">
                  <c:v>100.5</c:v>
                </c:pt>
                <c:pt idx="3">
                  <c:v>84.5</c:v>
                </c:pt>
                <c:pt idx="4">
                  <c:v>90.63</c:v>
                </c:pt>
              </c:numCache>
            </c:numRef>
          </c:val>
          <c:extLst>
            <c:ext xmlns:c16="http://schemas.microsoft.com/office/drawing/2014/chart" uri="{C3380CC4-5D6E-409C-BE32-E72D297353CC}">
              <c16:uniqueId val="{00000000-7EA0-4103-97AC-9547602C83F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7EA0-4103-97AC-9547602C83F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4.4400000000000004</c:v>
                </c:pt>
                <c:pt idx="1">
                  <c:v>8.69</c:v>
                </c:pt>
                <c:pt idx="2">
                  <c:v>11.84</c:v>
                </c:pt>
                <c:pt idx="3">
                  <c:v>14.82</c:v>
                </c:pt>
                <c:pt idx="4">
                  <c:v>17.79</c:v>
                </c:pt>
              </c:numCache>
            </c:numRef>
          </c:val>
          <c:extLst>
            <c:ext xmlns:c16="http://schemas.microsoft.com/office/drawing/2014/chart" uri="{C3380CC4-5D6E-409C-BE32-E72D297353CC}">
              <c16:uniqueId val="{00000000-30F1-44B7-A246-86A3645554A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30F1-44B7-A246-86A3645554A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538-4421-8A74-4CA5234AFD8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C538-4421-8A74-4CA5234AFD8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9.8699999999999992</c:v>
                </c:pt>
                <c:pt idx="1">
                  <c:v>0</c:v>
                </c:pt>
                <c:pt idx="2">
                  <c:v>0</c:v>
                </c:pt>
                <c:pt idx="3">
                  <c:v>0</c:v>
                </c:pt>
                <c:pt idx="4">
                  <c:v>0</c:v>
                </c:pt>
              </c:numCache>
            </c:numRef>
          </c:val>
          <c:extLst>
            <c:ext xmlns:c16="http://schemas.microsoft.com/office/drawing/2014/chart" uri="{C3380CC4-5D6E-409C-BE32-E72D297353CC}">
              <c16:uniqueId val="{00000000-418F-454C-A914-955FCB1D11F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418F-454C-A914-955FCB1D11F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41.75</c:v>
                </c:pt>
                <c:pt idx="1">
                  <c:v>32.72</c:v>
                </c:pt>
                <c:pt idx="2">
                  <c:v>42.04</c:v>
                </c:pt>
                <c:pt idx="3">
                  <c:v>51.91</c:v>
                </c:pt>
                <c:pt idx="4">
                  <c:v>64.95</c:v>
                </c:pt>
              </c:numCache>
            </c:numRef>
          </c:val>
          <c:extLst>
            <c:ext xmlns:c16="http://schemas.microsoft.com/office/drawing/2014/chart" uri="{C3380CC4-5D6E-409C-BE32-E72D297353CC}">
              <c16:uniqueId val="{00000000-5AF7-4BCB-920C-8EF76E015C3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5AF7-4BCB-920C-8EF76E015C3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993.7</c:v>
                </c:pt>
                <c:pt idx="1">
                  <c:v>924.22</c:v>
                </c:pt>
                <c:pt idx="2">
                  <c:v>727.13</c:v>
                </c:pt>
                <c:pt idx="3">
                  <c:v>622.02</c:v>
                </c:pt>
                <c:pt idx="4">
                  <c:v>535.04</c:v>
                </c:pt>
              </c:numCache>
            </c:numRef>
          </c:val>
          <c:extLst>
            <c:ext xmlns:c16="http://schemas.microsoft.com/office/drawing/2014/chart" uri="{C3380CC4-5D6E-409C-BE32-E72D297353CC}">
              <c16:uniqueId val="{00000000-C0E2-4005-A2A6-FBC41BABC18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C0E2-4005-A2A6-FBC41BABC18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67.83</c:v>
                </c:pt>
                <c:pt idx="1">
                  <c:v>81.38</c:v>
                </c:pt>
                <c:pt idx="2">
                  <c:v>83.57</c:v>
                </c:pt>
                <c:pt idx="3">
                  <c:v>82.14</c:v>
                </c:pt>
                <c:pt idx="4">
                  <c:v>93.32</c:v>
                </c:pt>
              </c:numCache>
            </c:numRef>
          </c:val>
          <c:extLst>
            <c:ext xmlns:c16="http://schemas.microsoft.com/office/drawing/2014/chart" uri="{C3380CC4-5D6E-409C-BE32-E72D297353CC}">
              <c16:uniqueId val="{00000000-E351-486F-A549-D50019AF4D8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E351-486F-A549-D50019AF4D8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214.99</c:v>
                </c:pt>
                <c:pt idx="1">
                  <c:v>179.37</c:v>
                </c:pt>
                <c:pt idx="2">
                  <c:v>200.22</c:v>
                </c:pt>
                <c:pt idx="3">
                  <c:v>208.46</c:v>
                </c:pt>
                <c:pt idx="4">
                  <c:v>183.34</c:v>
                </c:pt>
              </c:numCache>
            </c:numRef>
          </c:val>
          <c:extLst>
            <c:ext xmlns:c16="http://schemas.microsoft.com/office/drawing/2014/chart" uri="{C3380CC4-5D6E-409C-BE32-E72D297353CC}">
              <c16:uniqueId val="{00000000-B599-45F5-A939-BFF077F29EB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B599-45F5-A939-BFF077F29EB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愛媛県　東温市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4">
        <f>データ!S6</f>
        <v>32959</v>
      </c>
      <c r="AM8" s="54"/>
      <c r="AN8" s="54"/>
      <c r="AO8" s="54"/>
      <c r="AP8" s="54"/>
      <c r="AQ8" s="54"/>
      <c r="AR8" s="54"/>
      <c r="AS8" s="54"/>
      <c r="AT8" s="53">
        <f>データ!T6</f>
        <v>211.3</v>
      </c>
      <c r="AU8" s="53"/>
      <c r="AV8" s="53"/>
      <c r="AW8" s="53"/>
      <c r="AX8" s="53"/>
      <c r="AY8" s="53"/>
      <c r="AZ8" s="53"/>
      <c r="BA8" s="53"/>
      <c r="BB8" s="53">
        <f>データ!U6</f>
        <v>155.97999999999999</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70.739999999999995</v>
      </c>
      <c r="J10" s="53"/>
      <c r="K10" s="53"/>
      <c r="L10" s="53"/>
      <c r="M10" s="53"/>
      <c r="N10" s="53"/>
      <c r="O10" s="53"/>
      <c r="P10" s="53">
        <f>データ!P6</f>
        <v>6.51</v>
      </c>
      <c r="Q10" s="53"/>
      <c r="R10" s="53"/>
      <c r="S10" s="53"/>
      <c r="T10" s="53"/>
      <c r="U10" s="53"/>
      <c r="V10" s="53"/>
      <c r="W10" s="53">
        <f>データ!Q6</f>
        <v>97.86</v>
      </c>
      <c r="X10" s="53"/>
      <c r="Y10" s="53"/>
      <c r="Z10" s="53"/>
      <c r="AA10" s="53"/>
      <c r="AB10" s="53"/>
      <c r="AC10" s="53"/>
      <c r="AD10" s="54">
        <f>データ!R6</f>
        <v>3505</v>
      </c>
      <c r="AE10" s="54"/>
      <c r="AF10" s="54"/>
      <c r="AG10" s="54"/>
      <c r="AH10" s="54"/>
      <c r="AI10" s="54"/>
      <c r="AJ10" s="54"/>
      <c r="AK10" s="2"/>
      <c r="AL10" s="54">
        <f>データ!V6</f>
        <v>2134</v>
      </c>
      <c r="AM10" s="54"/>
      <c r="AN10" s="54"/>
      <c r="AO10" s="54"/>
      <c r="AP10" s="54"/>
      <c r="AQ10" s="54"/>
      <c r="AR10" s="54"/>
      <c r="AS10" s="54"/>
      <c r="AT10" s="53">
        <f>データ!W6</f>
        <v>1.19</v>
      </c>
      <c r="AU10" s="53"/>
      <c r="AV10" s="53"/>
      <c r="AW10" s="53"/>
      <c r="AX10" s="53"/>
      <c r="AY10" s="53"/>
      <c r="AZ10" s="53"/>
      <c r="BA10" s="53"/>
      <c r="BB10" s="53">
        <f>データ!X6</f>
        <v>1793.28</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5kSuzN5a8yr4LAIxz66maoHkvRqKBuB3WFVy7ASV3R5Z4Wbxj9dBaPOUioNvs/7/4Mh/x1oRRNQ4aEYIkTTdyA==" saltValue="Rzr1b/9Rm8R0Gi6r6odC+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382159</v>
      </c>
      <c r="D6" s="19">
        <f t="shared" si="3"/>
        <v>46</v>
      </c>
      <c r="E6" s="19">
        <f t="shared" si="3"/>
        <v>17</v>
      </c>
      <c r="F6" s="19">
        <f t="shared" si="3"/>
        <v>5</v>
      </c>
      <c r="G6" s="19">
        <f t="shared" si="3"/>
        <v>0</v>
      </c>
      <c r="H6" s="19" t="str">
        <f t="shared" si="3"/>
        <v>愛媛県　東温市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70.739999999999995</v>
      </c>
      <c r="P6" s="20">
        <f t="shared" si="3"/>
        <v>6.51</v>
      </c>
      <c r="Q6" s="20">
        <f t="shared" si="3"/>
        <v>97.86</v>
      </c>
      <c r="R6" s="20">
        <f t="shared" si="3"/>
        <v>3505</v>
      </c>
      <c r="S6" s="20">
        <f t="shared" si="3"/>
        <v>32959</v>
      </c>
      <c r="T6" s="20">
        <f t="shared" si="3"/>
        <v>211.3</v>
      </c>
      <c r="U6" s="20">
        <f t="shared" si="3"/>
        <v>155.97999999999999</v>
      </c>
      <c r="V6" s="20">
        <f t="shared" si="3"/>
        <v>2134</v>
      </c>
      <c r="W6" s="20">
        <f t="shared" si="3"/>
        <v>1.19</v>
      </c>
      <c r="X6" s="20">
        <f t="shared" si="3"/>
        <v>1793.28</v>
      </c>
      <c r="Y6" s="21">
        <f>IF(Y7="",NA(),Y7)</f>
        <v>98.22</v>
      </c>
      <c r="Z6" s="21">
        <f t="shared" ref="Z6:AH6" si="4">IF(Z7="",NA(),Z7)</f>
        <v>109.56</v>
      </c>
      <c r="AA6" s="21">
        <f t="shared" si="4"/>
        <v>100.5</v>
      </c>
      <c r="AB6" s="21">
        <f t="shared" si="4"/>
        <v>84.5</v>
      </c>
      <c r="AC6" s="21">
        <f t="shared" si="4"/>
        <v>90.63</v>
      </c>
      <c r="AD6" s="21">
        <f t="shared" si="4"/>
        <v>106.37</v>
      </c>
      <c r="AE6" s="21">
        <f t="shared" si="4"/>
        <v>106.07</v>
      </c>
      <c r="AF6" s="21">
        <f t="shared" si="4"/>
        <v>105.5</v>
      </c>
      <c r="AG6" s="21">
        <f t="shared" si="4"/>
        <v>106.35</v>
      </c>
      <c r="AH6" s="21">
        <f t="shared" si="4"/>
        <v>106.62</v>
      </c>
      <c r="AI6" s="20" t="str">
        <f>IF(AI7="","",IF(AI7="-","【-】","【"&amp;SUBSTITUTE(TEXT(AI7,"#,##0.00"),"-","△")&amp;"】"))</f>
        <v>【104.30】</v>
      </c>
      <c r="AJ6" s="21">
        <f>IF(AJ7="",NA(),AJ7)</f>
        <v>9.8699999999999992</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41.75</v>
      </c>
      <c r="AV6" s="21">
        <f t="shared" ref="AV6:BD6" si="6">IF(AV7="",NA(),AV7)</f>
        <v>32.72</v>
      </c>
      <c r="AW6" s="21">
        <f t="shared" si="6"/>
        <v>42.04</v>
      </c>
      <c r="AX6" s="21">
        <f t="shared" si="6"/>
        <v>51.91</v>
      </c>
      <c r="AY6" s="21">
        <f t="shared" si="6"/>
        <v>64.95</v>
      </c>
      <c r="AZ6" s="21">
        <f t="shared" si="6"/>
        <v>29.13</v>
      </c>
      <c r="BA6" s="21">
        <f t="shared" si="6"/>
        <v>35.69</v>
      </c>
      <c r="BB6" s="21">
        <f t="shared" si="6"/>
        <v>38.4</v>
      </c>
      <c r="BC6" s="21">
        <f t="shared" si="6"/>
        <v>44.04</v>
      </c>
      <c r="BD6" s="21">
        <f t="shared" si="6"/>
        <v>58.25</v>
      </c>
      <c r="BE6" s="20" t="str">
        <f>IF(BE7="","",IF(BE7="-","【-】","【"&amp;SUBSTITUTE(TEXT(BE7,"#,##0.00"),"-","△")&amp;"】"))</f>
        <v>【47.19】</v>
      </c>
      <c r="BF6" s="21">
        <f>IF(BF7="",NA(),BF7)</f>
        <v>993.7</v>
      </c>
      <c r="BG6" s="21">
        <f t="shared" ref="BG6:BO6" si="7">IF(BG7="",NA(),BG7)</f>
        <v>924.22</v>
      </c>
      <c r="BH6" s="21">
        <f t="shared" si="7"/>
        <v>727.13</v>
      </c>
      <c r="BI6" s="21">
        <f t="shared" si="7"/>
        <v>622.02</v>
      </c>
      <c r="BJ6" s="21">
        <f t="shared" si="7"/>
        <v>535.04</v>
      </c>
      <c r="BK6" s="21">
        <f t="shared" si="7"/>
        <v>867.83</v>
      </c>
      <c r="BL6" s="21">
        <f t="shared" si="7"/>
        <v>791.76</v>
      </c>
      <c r="BM6" s="21">
        <f t="shared" si="7"/>
        <v>900.82</v>
      </c>
      <c r="BN6" s="21">
        <f t="shared" si="7"/>
        <v>839.21</v>
      </c>
      <c r="BO6" s="21">
        <f t="shared" si="7"/>
        <v>791.46</v>
      </c>
      <c r="BP6" s="20" t="str">
        <f>IF(BP7="","",IF(BP7="-","【-】","【"&amp;SUBSTITUTE(TEXT(BP7,"#,##0.00"),"-","△")&amp;"】"))</f>
        <v>【798.10】</v>
      </c>
      <c r="BQ6" s="21">
        <f>IF(BQ7="",NA(),BQ7)</f>
        <v>67.83</v>
      </c>
      <c r="BR6" s="21">
        <f t="shared" ref="BR6:BZ6" si="8">IF(BR7="",NA(),BR7)</f>
        <v>81.38</v>
      </c>
      <c r="BS6" s="21">
        <f t="shared" si="8"/>
        <v>83.57</v>
      </c>
      <c r="BT6" s="21">
        <f t="shared" si="8"/>
        <v>82.14</v>
      </c>
      <c r="BU6" s="21">
        <f t="shared" si="8"/>
        <v>93.32</v>
      </c>
      <c r="BV6" s="21">
        <f t="shared" si="8"/>
        <v>57.08</v>
      </c>
      <c r="BW6" s="21">
        <f t="shared" si="8"/>
        <v>56.26</v>
      </c>
      <c r="BX6" s="21">
        <f t="shared" si="8"/>
        <v>52.94</v>
      </c>
      <c r="BY6" s="21">
        <f t="shared" si="8"/>
        <v>52.05</v>
      </c>
      <c r="BZ6" s="21">
        <f t="shared" si="8"/>
        <v>47.96</v>
      </c>
      <c r="CA6" s="20" t="str">
        <f>IF(CA7="","",IF(CA7="-","【-】","【"&amp;SUBSTITUTE(TEXT(CA7,"#,##0.00"),"-","△")&amp;"】"))</f>
        <v>【54.51】</v>
      </c>
      <c r="CB6" s="21">
        <f>IF(CB7="",NA(),CB7)</f>
        <v>214.99</v>
      </c>
      <c r="CC6" s="21">
        <f t="shared" ref="CC6:CK6" si="9">IF(CC7="",NA(),CC7)</f>
        <v>179.37</v>
      </c>
      <c r="CD6" s="21">
        <f t="shared" si="9"/>
        <v>200.22</v>
      </c>
      <c r="CE6" s="21">
        <f t="shared" si="9"/>
        <v>208.46</v>
      </c>
      <c r="CF6" s="21">
        <f t="shared" si="9"/>
        <v>183.34</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50.32</v>
      </c>
      <c r="CN6" s="21">
        <f t="shared" ref="CN6:CV6" si="10">IF(CN7="",NA(),CN7)</f>
        <v>50.23</v>
      </c>
      <c r="CO6" s="21">
        <f t="shared" si="10"/>
        <v>63.34</v>
      </c>
      <c r="CP6" s="21">
        <f t="shared" si="10"/>
        <v>64.209999999999994</v>
      </c>
      <c r="CQ6" s="21">
        <f t="shared" si="10"/>
        <v>64.959999999999994</v>
      </c>
      <c r="CR6" s="21">
        <f t="shared" si="10"/>
        <v>54.83</v>
      </c>
      <c r="CS6" s="21">
        <f t="shared" si="10"/>
        <v>66.53</v>
      </c>
      <c r="CT6" s="21">
        <f t="shared" si="10"/>
        <v>52.35</v>
      </c>
      <c r="CU6" s="21">
        <f t="shared" si="10"/>
        <v>46.25</v>
      </c>
      <c r="CV6" s="21">
        <f t="shared" si="10"/>
        <v>45.32</v>
      </c>
      <c r="CW6" s="20" t="str">
        <f>IF(CW7="","",IF(CW7="-","【-】","【"&amp;SUBSTITUTE(TEXT(CW7,"#,##0.00"),"-","△")&amp;"】"))</f>
        <v>【49.92】</v>
      </c>
      <c r="CX6" s="21">
        <f>IF(CX7="",NA(),CX7)</f>
        <v>96.04</v>
      </c>
      <c r="CY6" s="21">
        <f t="shared" ref="CY6:DG6" si="11">IF(CY7="",NA(),CY7)</f>
        <v>96.35</v>
      </c>
      <c r="CZ6" s="21">
        <f t="shared" si="11"/>
        <v>96</v>
      </c>
      <c r="DA6" s="21">
        <f t="shared" si="11"/>
        <v>96.73</v>
      </c>
      <c r="DB6" s="21">
        <f t="shared" si="11"/>
        <v>97.24</v>
      </c>
      <c r="DC6" s="21">
        <f t="shared" si="11"/>
        <v>84.7</v>
      </c>
      <c r="DD6" s="21">
        <f t="shared" si="11"/>
        <v>84.67</v>
      </c>
      <c r="DE6" s="21">
        <f t="shared" si="11"/>
        <v>84.39</v>
      </c>
      <c r="DF6" s="21">
        <f t="shared" si="11"/>
        <v>83.96</v>
      </c>
      <c r="DG6" s="21">
        <f t="shared" si="11"/>
        <v>83.54</v>
      </c>
      <c r="DH6" s="20" t="str">
        <f>IF(DH7="","",IF(DH7="-","【-】","【"&amp;SUBSTITUTE(TEXT(DH7,"#,##0.00"),"-","△")&amp;"】"))</f>
        <v>【87.80】</v>
      </c>
      <c r="DI6" s="21">
        <f>IF(DI7="",NA(),DI7)</f>
        <v>4.4400000000000004</v>
      </c>
      <c r="DJ6" s="21">
        <f t="shared" ref="DJ6:DR6" si="12">IF(DJ7="",NA(),DJ7)</f>
        <v>8.69</v>
      </c>
      <c r="DK6" s="21">
        <f t="shared" si="12"/>
        <v>11.84</v>
      </c>
      <c r="DL6" s="21">
        <f t="shared" si="12"/>
        <v>14.82</v>
      </c>
      <c r="DM6" s="21">
        <f t="shared" si="12"/>
        <v>17.79</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1">
        <f>IF(EE7="",NA(),EE7)</f>
        <v>0.4</v>
      </c>
      <c r="EF6" s="21">
        <f t="shared" ref="EF6:EN6" si="14">IF(EF7="",NA(),EF7)</f>
        <v>0.09</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2">
      <c r="A7" s="14"/>
      <c r="B7" s="23">
        <v>2024</v>
      </c>
      <c r="C7" s="23">
        <v>382159</v>
      </c>
      <c r="D7" s="23">
        <v>46</v>
      </c>
      <c r="E7" s="23">
        <v>17</v>
      </c>
      <c r="F7" s="23">
        <v>5</v>
      </c>
      <c r="G7" s="23">
        <v>0</v>
      </c>
      <c r="H7" s="23" t="s">
        <v>95</v>
      </c>
      <c r="I7" s="23" t="s">
        <v>96</v>
      </c>
      <c r="J7" s="23" t="s">
        <v>97</v>
      </c>
      <c r="K7" s="23" t="s">
        <v>98</v>
      </c>
      <c r="L7" s="23" t="s">
        <v>99</v>
      </c>
      <c r="M7" s="23" t="s">
        <v>100</v>
      </c>
      <c r="N7" s="24" t="s">
        <v>101</v>
      </c>
      <c r="O7" s="24">
        <v>70.739999999999995</v>
      </c>
      <c r="P7" s="24">
        <v>6.51</v>
      </c>
      <c r="Q7" s="24">
        <v>97.86</v>
      </c>
      <c r="R7" s="24">
        <v>3505</v>
      </c>
      <c r="S7" s="24">
        <v>32959</v>
      </c>
      <c r="T7" s="24">
        <v>211.3</v>
      </c>
      <c r="U7" s="24">
        <v>155.97999999999999</v>
      </c>
      <c r="V7" s="24">
        <v>2134</v>
      </c>
      <c r="W7" s="24">
        <v>1.19</v>
      </c>
      <c r="X7" s="24">
        <v>1793.28</v>
      </c>
      <c r="Y7" s="24">
        <v>98.22</v>
      </c>
      <c r="Z7" s="24">
        <v>109.56</v>
      </c>
      <c r="AA7" s="24">
        <v>100.5</v>
      </c>
      <c r="AB7" s="24">
        <v>84.5</v>
      </c>
      <c r="AC7" s="24">
        <v>90.63</v>
      </c>
      <c r="AD7" s="24">
        <v>106.37</v>
      </c>
      <c r="AE7" s="24">
        <v>106.07</v>
      </c>
      <c r="AF7" s="24">
        <v>105.5</v>
      </c>
      <c r="AG7" s="24">
        <v>106.35</v>
      </c>
      <c r="AH7" s="24">
        <v>106.62</v>
      </c>
      <c r="AI7" s="24">
        <v>104.3</v>
      </c>
      <c r="AJ7" s="24">
        <v>9.8699999999999992</v>
      </c>
      <c r="AK7" s="24">
        <v>0</v>
      </c>
      <c r="AL7" s="24">
        <v>0</v>
      </c>
      <c r="AM7" s="24">
        <v>0</v>
      </c>
      <c r="AN7" s="24">
        <v>0</v>
      </c>
      <c r="AO7" s="24">
        <v>139.02000000000001</v>
      </c>
      <c r="AP7" s="24">
        <v>132.04</v>
      </c>
      <c r="AQ7" s="24">
        <v>145.43</v>
      </c>
      <c r="AR7" s="24">
        <v>129.88999999999999</v>
      </c>
      <c r="AS7" s="24">
        <v>107.99</v>
      </c>
      <c r="AT7" s="24">
        <v>102.74</v>
      </c>
      <c r="AU7" s="24">
        <v>41.75</v>
      </c>
      <c r="AV7" s="24">
        <v>32.72</v>
      </c>
      <c r="AW7" s="24">
        <v>42.04</v>
      </c>
      <c r="AX7" s="24">
        <v>51.91</v>
      </c>
      <c r="AY7" s="24">
        <v>64.95</v>
      </c>
      <c r="AZ7" s="24">
        <v>29.13</v>
      </c>
      <c r="BA7" s="24">
        <v>35.69</v>
      </c>
      <c r="BB7" s="24">
        <v>38.4</v>
      </c>
      <c r="BC7" s="24">
        <v>44.04</v>
      </c>
      <c r="BD7" s="24">
        <v>58.25</v>
      </c>
      <c r="BE7" s="24">
        <v>47.19</v>
      </c>
      <c r="BF7" s="24">
        <v>993.7</v>
      </c>
      <c r="BG7" s="24">
        <v>924.22</v>
      </c>
      <c r="BH7" s="24">
        <v>727.13</v>
      </c>
      <c r="BI7" s="24">
        <v>622.02</v>
      </c>
      <c r="BJ7" s="24">
        <v>535.04</v>
      </c>
      <c r="BK7" s="24">
        <v>867.83</v>
      </c>
      <c r="BL7" s="24">
        <v>791.76</v>
      </c>
      <c r="BM7" s="24">
        <v>900.82</v>
      </c>
      <c r="BN7" s="24">
        <v>839.21</v>
      </c>
      <c r="BO7" s="24">
        <v>791.46</v>
      </c>
      <c r="BP7" s="24">
        <v>798.1</v>
      </c>
      <c r="BQ7" s="24">
        <v>67.83</v>
      </c>
      <c r="BR7" s="24">
        <v>81.38</v>
      </c>
      <c r="BS7" s="24">
        <v>83.57</v>
      </c>
      <c r="BT7" s="24">
        <v>82.14</v>
      </c>
      <c r="BU7" s="24">
        <v>93.32</v>
      </c>
      <c r="BV7" s="24">
        <v>57.08</v>
      </c>
      <c r="BW7" s="24">
        <v>56.26</v>
      </c>
      <c r="BX7" s="24">
        <v>52.94</v>
      </c>
      <c r="BY7" s="24">
        <v>52.05</v>
      </c>
      <c r="BZ7" s="24">
        <v>47.96</v>
      </c>
      <c r="CA7" s="24">
        <v>54.51</v>
      </c>
      <c r="CB7" s="24">
        <v>214.99</v>
      </c>
      <c r="CC7" s="24">
        <v>179.37</v>
      </c>
      <c r="CD7" s="24">
        <v>200.22</v>
      </c>
      <c r="CE7" s="24">
        <v>208.46</v>
      </c>
      <c r="CF7" s="24">
        <v>183.34</v>
      </c>
      <c r="CG7" s="24">
        <v>274.99</v>
      </c>
      <c r="CH7" s="24">
        <v>282.08999999999997</v>
      </c>
      <c r="CI7" s="24">
        <v>303.27999999999997</v>
      </c>
      <c r="CJ7" s="24">
        <v>301.86</v>
      </c>
      <c r="CK7" s="24">
        <v>325.85000000000002</v>
      </c>
      <c r="CL7" s="24">
        <v>286.33</v>
      </c>
      <c r="CM7" s="24">
        <v>50.32</v>
      </c>
      <c r="CN7" s="24">
        <v>50.23</v>
      </c>
      <c r="CO7" s="24">
        <v>63.34</v>
      </c>
      <c r="CP7" s="24">
        <v>64.209999999999994</v>
      </c>
      <c r="CQ7" s="24">
        <v>64.959999999999994</v>
      </c>
      <c r="CR7" s="24">
        <v>54.83</v>
      </c>
      <c r="CS7" s="24">
        <v>66.53</v>
      </c>
      <c r="CT7" s="24">
        <v>52.35</v>
      </c>
      <c r="CU7" s="24">
        <v>46.25</v>
      </c>
      <c r="CV7" s="24">
        <v>45.32</v>
      </c>
      <c r="CW7" s="24">
        <v>49.92</v>
      </c>
      <c r="CX7" s="24">
        <v>96.04</v>
      </c>
      <c r="CY7" s="24">
        <v>96.35</v>
      </c>
      <c r="CZ7" s="24">
        <v>96</v>
      </c>
      <c r="DA7" s="24">
        <v>96.73</v>
      </c>
      <c r="DB7" s="24">
        <v>97.24</v>
      </c>
      <c r="DC7" s="24">
        <v>84.7</v>
      </c>
      <c r="DD7" s="24">
        <v>84.67</v>
      </c>
      <c r="DE7" s="24">
        <v>84.39</v>
      </c>
      <c r="DF7" s="24">
        <v>83.96</v>
      </c>
      <c r="DG7" s="24">
        <v>83.54</v>
      </c>
      <c r="DH7" s="24">
        <v>87.8</v>
      </c>
      <c r="DI7" s="24">
        <v>4.4400000000000004</v>
      </c>
      <c r="DJ7" s="24">
        <v>8.69</v>
      </c>
      <c r="DK7" s="24">
        <v>11.84</v>
      </c>
      <c r="DL7" s="24">
        <v>14.82</v>
      </c>
      <c r="DM7" s="24">
        <v>17.79</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0.4</v>
      </c>
      <c r="EF7" s="24">
        <v>0.09</v>
      </c>
      <c r="EG7" s="24">
        <v>0</v>
      </c>
      <c r="EH7" s="24">
        <v>0</v>
      </c>
      <c r="EI7" s="24">
        <v>0</v>
      </c>
      <c r="EJ7" s="24">
        <v>0.25</v>
      </c>
      <c r="EK7" s="24">
        <v>0.05</v>
      </c>
      <c r="EL7" s="24">
        <v>0.03</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110</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2025-12-23T06:23:19Z</dcterms:created>
  <dcterms:modified xsi:type="dcterms:W3CDTF">2026-02-04T02:26:41Z</dcterms:modified>
  <cp:category/>
</cp:coreProperties>
</file>