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oonfile03\産業建設部\上下水道課\◆水道事業◆\01東温市用\01　庶務係\庶務係（JN60012）\02 決算\01 決算（水道事業会計）\R6年度　水道事業会計決算(R7実施)\7.公営企業に係る経営比較分析表（令和６年度決算）の分析等について（照会）\"/>
    </mc:Choice>
  </mc:AlternateContent>
  <xr:revisionPtr revIDLastSave="0" documentId="13_ncr:1_{C87B858B-4FED-47DA-9765-4693F0CBE57B}" xr6:coauthVersionLast="47" xr6:coauthVersionMax="47" xr10:uidLastSave="{00000000-0000-0000-0000-000000000000}"/>
  <workbookProtection workbookAlgorithmName="SHA-512" workbookHashValue="G8EQZY17HwK7zxBDMEqfJCgO1oO7L0edsPhve6XlKVblhgRzTeeUUMMAWGrxvSLUChlryTaFR5X6VaKFvuA0Ow==" workbookSaltValue="mqzzt5n+oV0wg5ZqbrdZ+g==" workbookSpinCount="100000" lockStructure="1"/>
  <bookViews>
    <workbookView xWindow="-8295" yWindow="-163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P6" i="5"/>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F85" i="4"/>
  <c r="E85" i="4"/>
  <c r="BB10" i="4"/>
  <c r="AT10" i="4"/>
  <c r="AL10" i="4"/>
  <c r="W10" i="4"/>
  <c r="P10" i="4"/>
  <c r="B10" i="4"/>
  <c r="BB8" i="4"/>
  <c r="AT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<sst xmlns="http://schemas.openxmlformats.org/spreadsheetml/2006/main" count="228" uniqueCount="113">
  <si>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</si>
  <si>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</si>
  <si>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</si>
  <si>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</si>
  <si>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</si>
  <si>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</si>
  <si>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</si>
  <si>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</si>
  <si>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</si>
  <si>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</si>
  <si>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</si>
  <si>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</si>
  <si>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</si>
  <si>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</si>
  <si>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</si>
  <si>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</si>
  <si>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</si>
  <si>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</si>
  <si>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</si>
  <si>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</si>
  <si>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</si>
  <si>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</si>
  <si>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</si>
  <si>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</si>
  <si>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</si>
  <si>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</si>
  <si>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</si>
  <si>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</si>
  <si>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</si>
  <si>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</si>
  <si>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</si>
  <si>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</si>
  <si>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</si>
  <si>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</si>
  <si>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</si>
  <si>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</si>
  <si>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</si>
  <si>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</si>
  <si>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</si>
  <si>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</si>
  <si>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</si>
  <si>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</si>
  <si>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</si>
  <si>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</si>
  <si>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</si>
  <si>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</si>
  <si>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</si>
  <si>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</si>
  <si>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</si>
  <si>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</si>
  <si>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</si>
  <si>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</si>
  <si>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</si>
  <si>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</si>
  <si>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</si>
  <si>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</si>
  <si>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</si>
  <si>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</si>
  <si>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</si>
  <si>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</si>
  <si>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</si>
  <si>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</si>
  <si>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</si>
  <si>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</si>
  <si>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</si>
  <si>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</si>
  <si>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</si>
  <si>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</si>
  <si>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</si>
  <si>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</si>
  <si>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</si>
  <si>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</si>
  <si>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</si>
  <si>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</si>
  <si>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</si>
  <si>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</si>
  <si>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</si>
  <si>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</si>
  <si>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</si>
  <si>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</si>
  <si>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</si>
  <si>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</si>
  <si>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</si>
  <si>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</si>
  <si>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</si>
  <si>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</si>
  <si>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</si>
  <si>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</si>
  <si>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</si>
  <si>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</si>
  <si>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</si>
  <si>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</si>
  <si>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</si>
  <si>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東温市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</si>
  <si>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</si>
  <si>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</si>
  <si>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</si>
  <si>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</si>
  <si>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</si>
  <si>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</si>
  <si>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</si>
  <si>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</si>
  <si>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</si>
  <si>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</si>
  <si>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</si>
  <si>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</si>
  <si>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</si>
  <si>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</si>
  <si>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</si>
  <si>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</si>
  <si>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本市の水道事業における給水人口は、令和6年度末で31,904人である。
　本市の水道事業は、平成11年度から平成29年度の19年間で老朽化対策や安定的な財政基盤の構築、安全性の向上に根ざした膜ろ過設備の導入や耐震性の向上等を目的として、統合簡易水道事業を190億円の集中投資により実施した。所期の目的を達成した反面、多額の集中投資により令和6年度決算の企業債未償還残高は約68.4億円となり、収益的収支は毎年赤字となっている。
　これらは、経営の健全性を示す➀～➅の指標に表れており、➀経常収支比率や➄料金回収率、➅給水原価は類似団体と比べ健全とは言えない値となっている。令和6年度に約8％の料金改定を実施したものの、現時点で顕著な改善傾向は見られていない。効率性を示す➆施設利用率は類似団体に比べ低いものの、⑧有収率については施設の健全性から良好な値となっている。③流動比率は類似団体に比べ下回っているが支払能力は保たれている。④企業債残高対給水収益比率については、平成11年度から平成29年度に行った集中投資の影響で類似団体に比べて大幅に高くなっている。</t>
    <phoneticPr fontId="4"/>
  </si>
  <si>
    <t>　平成11年度から平成29年度の集中投資により、➀有形固定資産減価償却率や、➁管路経年化率の動向に表れており、類似団体と比べても新しい施設を保有していることが分かる。➂管路更新率については、東温市水道事業ビジョンや令和4年度に実施したアセットマネジメント計画に係る詳細設計（令和9年度までに実施する工事）に基づき、令和5年度より計画的な更新を実施している。</t>
    <rPh sb="107" eb="109">
      <t>レイワ</t>
    </rPh>
    <rPh sb="110" eb="111">
      <t>ネン</t>
    </rPh>
    <rPh sb="157" eb="159">
      <t>レイワ</t>
    </rPh>
    <phoneticPr fontId="4"/>
  </si>
  <si>
    <t>　平成21年度に策定した東温市水道ビジョンに沿って実施した統合簡易水道事業の成果として、より安全で安定的な供給を実現しているが、減価償却費や企業債償還金等により、短期的な経営改善は困難と言える。そのため、水道料金の適正化の検討を通じて健全経営を行う必要があり、令和元年度に約5％、令和6年度に約8%の料金改定を実施した。今後も、経営戦略等に基づき、経営改善に努めることとしている。
　なお、老朽化が懸念される施設の改築更新については、耐震化計画及びアセットマネジメント計画等に基づいた東温市水道事業ビジョンを令和2年度に策定した。これらに基づき、施設の適正管理に努めるとともに、長寿命化を図りながら、計画的な整備を行う予定である。</t>
    <rPh sb="160" eb="162">
      <t>コンゴ</t>
    </rPh>
    <rPh sb="164" eb="168">
      <t>ケイエイセンリャク</t>
    </rPh>
    <rPh sb="168" eb="169">
      <t>トウ</t>
    </rPh>
    <rPh sb="170" eb="171">
      <t>モト</t>
    </rPh>
    <rPh sb="174" eb="178">
      <t>ケイエイカイゼン</t>
    </rPh>
    <rPh sb="179" eb="18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</si>
</sst>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formatCode="#,##0.00;&quot;△&quot;#,##0.00;&quot;-&quot;">
                  <c:v>0.18</c:v>
                </c:pt>
                <c:pt idx="4" formatCode="#,##0.00;&quot;△&quot;#,##0.00;&quot;-&quot;">
                  <c:v>0.52</c:v>
                </c:pt>
              </c:numCache>
            </c:numRef>
          </c:val>
          <c:extLst>
            <c:ext xmlns:c16="http://schemas.microsoft.com/office/drawing/2014/chart" uri="{C3380CC4-5D6E-409C-BE32-E72D297353CC}">
              <c16:uniqueId val="{00000000-6310-4480-9D82-50B3871CCD5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6310-4480-9D82-50B3871CCD5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53.24</c:v>
                </c:pt>
                <c:pt idx="1">
                  <c:v>54.18</c:v>
                </c:pt>
                <c:pt idx="2">
                  <c:v>54.04</c:v>
                </c:pt>
                <c:pt idx="3">
                  <c:v>52.26</c:v>
                </c:pt>
                <c:pt idx="4">
                  <c:v>52.57</c:v>
                </c:pt>
              </c:numCache>
            </c:numRef>
          </c:val>
          <c:extLst>
            <c:ext xmlns:c16="http://schemas.microsoft.com/office/drawing/2014/chart" uri="{C3380CC4-5D6E-409C-BE32-E72D297353CC}">
              <c16:uniqueId val="{00000000-E078-44B0-8774-295F131E46E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E078-44B0-8774-295F131E46E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c:v>
                </c:pt>
                <c:pt idx="1">
                  <c:v>84.17</c:v>
                </c:pt>
                <c:pt idx="2">
                  <c:v>84.21</c:v>
                </c:pt>
                <c:pt idx="3">
                  <c:v>85.89</c:v>
                </c:pt>
                <c:pt idx="4">
                  <c:v>86.39</c:v>
                </c:pt>
              </c:numCache>
            </c:numRef>
          </c:val>
          <c:extLst>
            <c:ext xmlns:c16="http://schemas.microsoft.com/office/drawing/2014/chart" uri="{C3380CC4-5D6E-409C-BE32-E72D297353CC}">
              <c16:uniqueId val="{00000000-5D31-4B13-B0CC-139D45DDE3C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5D31-4B13-B0CC-139D45DDE3C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88.78</c:v>
                </c:pt>
                <c:pt idx="1">
                  <c:v>87.04</c:v>
                </c:pt>
                <c:pt idx="2">
                  <c:v>89.89</c:v>
                </c:pt>
                <c:pt idx="3">
                  <c:v>87.36</c:v>
                </c:pt>
                <c:pt idx="4">
                  <c:v>90.01</c:v>
                </c:pt>
              </c:numCache>
            </c:numRef>
          </c:val>
          <c:extLst>
            <c:ext xmlns:c16="http://schemas.microsoft.com/office/drawing/2014/chart" uri="{C3380CC4-5D6E-409C-BE32-E72D297353CC}">
              <c16:uniqueId val="{00000000-1E9C-4777-876F-A100CF7EC22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1E9C-4777-876F-A100CF7EC22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37.86</c:v>
                </c:pt>
                <c:pt idx="1">
                  <c:v>39.950000000000003</c:v>
                </c:pt>
                <c:pt idx="2">
                  <c:v>42.08</c:v>
                </c:pt>
                <c:pt idx="3">
                  <c:v>43.81</c:v>
                </c:pt>
                <c:pt idx="4">
                  <c:v>45.29</c:v>
                </c:pt>
              </c:numCache>
            </c:numRef>
          </c:val>
          <c:extLst>
            <c:ext xmlns:c16="http://schemas.microsoft.com/office/drawing/2014/chart" uri="{C3380CC4-5D6E-409C-BE32-E72D297353CC}">
              <c16:uniqueId val="{00000000-671C-417A-A633-5216E5161C8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671C-417A-A633-5216E5161C8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2.69</c:v>
                </c:pt>
                <c:pt idx="1">
                  <c:v>3.07</c:v>
                </c:pt>
                <c:pt idx="2">
                  <c:v>3.68</c:v>
                </c:pt>
                <c:pt idx="3">
                  <c:v>3.89</c:v>
                </c:pt>
                <c:pt idx="4">
                  <c:v>3.92</c:v>
                </c:pt>
              </c:numCache>
            </c:numRef>
          </c:val>
          <c:extLst>
            <c:ext xmlns:c16="http://schemas.microsoft.com/office/drawing/2014/chart" uri="{C3380CC4-5D6E-409C-BE32-E72D297353CC}">
              <c16:uniqueId val="{00000000-CB60-475B-9CD5-167E97B5DB9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CB60-475B-9CD5-167E97B5DB9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227.41</c:v>
                </c:pt>
                <c:pt idx="1">
                  <c:v>249.58</c:v>
                </c:pt>
                <c:pt idx="2">
                  <c:v>274.88</c:v>
                </c:pt>
                <c:pt idx="3">
                  <c:v>298.91000000000003</c:v>
                </c:pt>
                <c:pt idx="4">
                  <c:v>291.31</c:v>
                </c:pt>
              </c:numCache>
            </c:numRef>
          </c:val>
          <c:extLst>
            <c:ext xmlns:c16="http://schemas.microsoft.com/office/drawing/2014/chart" uri="{C3380CC4-5D6E-409C-BE32-E72D297353CC}">
              <c16:uniqueId val="{00000000-BD94-4A8B-A1C1-FBFDF74AC2D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BD94-4A8B-A1C1-FBFDF74AC2D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403.2</c:v>
                </c:pt>
                <c:pt idx="1">
                  <c:v>398.73</c:v>
                </c:pt>
                <c:pt idx="2">
                  <c:v>363.6</c:v>
                </c:pt>
                <c:pt idx="3">
                  <c:v>305.5</c:v>
                </c:pt>
                <c:pt idx="4">
                  <c:v>295.12</c:v>
                </c:pt>
              </c:numCache>
            </c:numRef>
          </c:val>
          <c:extLst>
            <c:ext xmlns:c16="http://schemas.microsoft.com/office/drawing/2014/chart" uri="{C3380CC4-5D6E-409C-BE32-E72D297353CC}">
              <c16:uniqueId val="{00000000-ADC3-49A4-9091-BE98308B326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ADC3-49A4-9091-BE98308B326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1634.89</c:v>
                </c:pt>
                <c:pt idx="1">
                  <c:v>1550.35</c:v>
                </c:pt>
                <c:pt idx="2">
                  <c:v>1458.67</c:v>
                </c:pt>
                <c:pt idx="3">
                  <c:v>1367.61</c:v>
                </c:pt>
                <c:pt idx="4">
                  <c:v>1190.69</c:v>
                </c:pt>
              </c:numCache>
            </c:numRef>
          </c:val>
          <c:extLst>
            <c:ext xmlns:c16="http://schemas.microsoft.com/office/drawing/2014/chart" uri="{C3380CC4-5D6E-409C-BE32-E72D297353CC}">
              <c16:uniqueId val="{00000000-13BC-41D6-AF64-79BBE3C6A94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13BC-41D6-AF64-79BBE3C6A94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72.13</c:v>
                </c:pt>
                <c:pt idx="1">
                  <c:v>71.11</c:v>
                </c:pt>
                <c:pt idx="2">
                  <c:v>69</c:v>
                </c:pt>
                <c:pt idx="3">
                  <c:v>72.37</c:v>
                </c:pt>
                <c:pt idx="4">
                  <c:v>76.010000000000005</c:v>
                </c:pt>
              </c:numCache>
            </c:numRef>
          </c:val>
          <c:extLst>
            <c:ext xmlns:c16="http://schemas.microsoft.com/office/drawing/2014/chart" uri="{C3380CC4-5D6E-409C-BE32-E72D297353CC}">
              <c16:uniqueId val="{00000000-1DA7-4E6A-A0F1-746748B8C0A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1DA7-4E6A-A0F1-746748B8C0A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217.38</c:v>
                </c:pt>
                <c:pt idx="1">
                  <c:v>220.31</c:v>
                </c:pt>
                <c:pt idx="2">
                  <c:v>227.07</c:v>
                </c:pt>
                <c:pt idx="3">
                  <c:v>218.11</c:v>
                </c:pt>
                <c:pt idx="4">
                  <c:v>222.58</c:v>
                </c:pt>
              </c:numCache>
            </c:numRef>
          </c:val>
          <c:extLst>
            <c:ext xmlns:c16="http://schemas.microsoft.com/office/drawing/2014/chart" uri="{C3380CC4-5D6E-409C-BE32-E72D297353CC}">
              <c16:uniqueId val="{00000000-2F68-4059-BF13-09105782449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2F68-4059-BF13-09105782449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9"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愛媛県　東温市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58">
        <f>データ!$R$6</f>
        <v>32959</v>
      </c>
      <c r="AM8" s="58"/>
      <c r="AN8" s="58"/>
      <c r="AO8" s="58"/>
      <c r="AP8" s="58"/>
      <c r="AQ8" s="58"/>
      <c r="AR8" s="58"/>
      <c r="AS8" s="58"/>
      <c r="AT8" s="55">
        <f>データ!$S$6</f>
        <v>211.3</v>
      </c>
      <c r="AU8" s="56"/>
      <c r="AV8" s="56"/>
      <c r="AW8" s="56"/>
      <c r="AX8" s="56"/>
      <c r="AY8" s="56"/>
      <c r="AZ8" s="56"/>
      <c r="BA8" s="56"/>
      <c r="BB8" s="45">
        <f>データ!$T$6</f>
        <v>155.97999999999999</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50.26</v>
      </c>
      <c r="J10" s="56"/>
      <c r="K10" s="56"/>
      <c r="L10" s="56"/>
      <c r="M10" s="56"/>
      <c r="N10" s="56"/>
      <c r="O10" s="57"/>
      <c r="P10" s="45">
        <f>データ!$P$6</f>
        <v>97.4</v>
      </c>
      <c r="Q10" s="45"/>
      <c r="R10" s="45"/>
      <c r="S10" s="45"/>
      <c r="T10" s="45"/>
      <c r="U10" s="45"/>
      <c r="V10" s="45"/>
      <c r="W10" s="58">
        <f>データ!$Q$6</f>
        <v>2900</v>
      </c>
      <c r="X10" s="58"/>
      <c r="Y10" s="58"/>
      <c r="Z10" s="58"/>
      <c r="AA10" s="58"/>
      <c r="AB10" s="58"/>
      <c r="AC10" s="58"/>
      <c r="AD10" s="2"/>
      <c r="AE10" s="2"/>
      <c r="AF10" s="2"/>
      <c r="AG10" s="2"/>
      <c r="AH10" s="2"/>
      <c r="AI10" s="2"/>
      <c r="AJ10" s="2"/>
      <c r="AK10" s="2"/>
      <c r="AL10" s="58">
        <f>データ!$U$6</f>
        <v>31904</v>
      </c>
      <c r="AM10" s="58"/>
      <c r="AN10" s="58"/>
      <c r="AO10" s="58"/>
      <c r="AP10" s="58"/>
      <c r="AQ10" s="58"/>
      <c r="AR10" s="58"/>
      <c r="AS10" s="58"/>
      <c r="AT10" s="55">
        <f>データ!$V$6</f>
        <v>36.5</v>
      </c>
      <c r="AU10" s="56"/>
      <c r="AV10" s="56"/>
      <c r="AW10" s="56"/>
      <c r="AX10" s="56"/>
      <c r="AY10" s="56"/>
      <c r="AZ10" s="56"/>
      <c r="BA10" s="56"/>
      <c r="BB10" s="45">
        <f>データ!$W$6</f>
        <v>874.08</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110</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p2gnsjXMdPwamWi+CGz3Y6xLkIF/ANyqzWtKPbuagcjoBuIGEvi34o+gWmmBqhxgtX56ha4vuq50H1IPgOYc8Q==" saltValue="6po4hUOmBF+Z9kQxTd1XW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382159</v>
      </c>
      <c r="D6" s="20">
        <f t="shared" si="3"/>
        <v>46</v>
      </c>
      <c r="E6" s="20">
        <f t="shared" si="3"/>
        <v>1</v>
      </c>
      <c r="F6" s="20">
        <f t="shared" si="3"/>
        <v>0</v>
      </c>
      <c r="G6" s="20">
        <f t="shared" si="3"/>
        <v>1</v>
      </c>
      <c r="H6" s="20" t="str">
        <f t="shared" si="3"/>
        <v>愛媛県　東温市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50.26</v>
      </c>
      <c r="P6" s="21">
        <f t="shared" si="3"/>
        <v>97.4</v>
      </c>
      <c r="Q6" s="21">
        <f t="shared" si="3"/>
        <v>2900</v>
      </c>
      <c r="R6" s="21">
        <f t="shared" si="3"/>
        <v>32959</v>
      </c>
      <c r="S6" s="21">
        <f t="shared" si="3"/>
        <v>211.3</v>
      </c>
      <c r="T6" s="21">
        <f t="shared" si="3"/>
        <v>155.97999999999999</v>
      </c>
      <c r="U6" s="21">
        <f t="shared" si="3"/>
        <v>31904</v>
      </c>
      <c r="V6" s="21">
        <f t="shared" si="3"/>
        <v>36.5</v>
      </c>
      <c r="W6" s="21">
        <f t="shared" si="3"/>
        <v>874.08</v>
      </c>
      <c r="X6" s="22">
        <f>IF(X7="",NA(),X7)</f>
        <v>88.78</v>
      </c>
      <c r="Y6" s="22">
        <f t="shared" ref="Y6:AG6" si="4">IF(Y7="",NA(),Y7)</f>
        <v>87.04</v>
      </c>
      <c r="Z6" s="22">
        <f t="shared" si="4"/>
        <v>89.89</v>
      </c>
      <c r="AA6" s="22">
        <f t="shared" si="4"/>
        <v>87.36</v>
      </c>
      <c r="AB6" s="22">
        <f t="shared" si="4"/>
        <v>90.01</v>
      </c>
      <c r="AC6" s="22">
        <f t="shared" si="4"/>
        <v>108.83</v>
      </c>
      <c r="AD6" s="22">
        <f t="shared" si="4"/>
        <v>109.23</v>
      </c>
      <c r="AE6" s="22">
        <f t="shared" si="4"/>
        <v>108.04</v>
      </c>
      <c r="AF6" s="22">
        <f t="shared" si="4"/>
        <v>107.49</v>
      </c>
      <c r="AG6" s="22">
        <f t="shared" si="4"/>
        <v>107.15</v>
      </c>
      <c r="AH6" s="21" t="str">
        <f>IF(AH7="","",IF(AH7="-","【-】","【"&amp;SUBSTITUTE(TEXT(AH7,"#,##0.00"),"-","△")&amp;"】"))</f>
        <v>【107.26】</v>
      </c>
      <c r="AI6" s="22">
        <f>IF(AI7="",NA(),AI7)</f>
        <v>227.41</v>
      </c>
      <c r="AJ6" s="22">
        <f t="shared" ref="AJ6:AR6" si="5">IF(AJ7="",NA(),AJ7)</f>
        <v>249.58</v>
      </c>
      <c r="AK6" s="22">
        <f t="shared" si="5"/>
        <v>274.88</v>
      </c>
      <c r="AL6" s="22">
        <f t="shared" si="5"/>
        <v>298.91000000000003</v>
      </c>
      <c r="AM6" s="22">
        <f t="shared" si="5"/>
        <v>291.31</v>
      </c>
      <c r="AN6" s="22">
        <f t="shared" si="5"/>
        <v>4.34</v>
      </c>
      <c r="AO6" s="22">
        <f t="shared" si="5"/>
        <v>4.6900000000000004</v>
      </c>
      <c r="AP6" s="22">
        <f t="shared" si="5"/>
        <v>4.72</v>
      </c>
      <c r="AQ6" s="22">
        <f t="shared" si="5"/>
        <v>5.76</v>
      </c>
      <c r="AR6" s="22">
        <f t="shared" si="5"/>
        <v>4.74</v>
      </c>
      <c r="AS6" s="21" t="str">
        <f>IF(AS7="","",IF(AS7="-","【-】","【"&amp;SUBSTITUTE(TEXT(AS7,"#,##0.00"),"-","△")&amp;"】"))</f>
        <v>【1.61】</v>
      </c>
      <c r="AT6" s="22">
        <f>IF(AT7="",NA(),AT7)</f>
        <v>403.2</v>
      </c>
      <c r="AU6" s="22">
        <f t="shared" ref="AU6:BC6" si="6">IF(AU7="",NA(),AU7)</f>
        <v>398.73</v>
      </c>
      <c r="AV6" s="22">
        <f t="shared" si="6"/>
        <v>363.6</v>
      </c>
      <c r="AW6" s="22">
        <f t="shared" si="6"/>
        <v>305.5</v>
      </c>
      <c r="AX6" s="22">
        <f t="shared" si="6"/>
        <v>295.12</v>
      </c>
      <c r="AY6" s="22">
        <f t="shared" si="6"/>
        <v>327.77</v>
      </c>
      <c r="AZ6" s="22">
        <f t="shared" si="6"/>
        <v>338.02</v>
      </c>
      <c r="BA6" s="22">
        <f t="shared" si="6"/>
        <v>345.94</v>
      </c>
      <c r="BB6" s="22">
        <f t="shared" si="6"/>
        <v>329.7</v>
      </c>
      <c r="BC6" s="22">
        <f t="shared" si="6"/>
        <v>319.99</v>
      </c>
      <c r="BD6" s="21" t="str">
        <f>IF(BD7="","",IF(BD7="-","【-】","【"&amp;SUBSTITUTE(TEXT(BD7,"#,##0.00"),"-","△")&amp;"】"))</f>
        <v>【239.69】</v>
      </c>
      <c r="BE6" s="22">
        <f>IF(BE7="",NA(),BE7)</f>
        <v>1634.89</v>
      </c>
      <c r="BF6" s="22">
        <f t="shared" ref="BF6:BN6" si="7">IF(BF7="",NA(),BF7)</f>
        <v>1550.35</v>
      </c>
      <c r="BG6" s="22">
        <f t="shared" si="7"/>
        <v>1458.67</v>
      </c>
      <c r="BH6" s="22">
        <f t="shared" si="7"/>
        <v>1367.61</v>
      </c>
      <c r="BI6" s="22">
        <f t="shared" si="7"/>
        <v>1190.69</v>
      </c>
      <c r="BJ6" s="22">
        <f t="shared" si="7"/>
        <v>397.1</v>
      </c>
      <c r="BK6" s="22">
        <f t="shared" si="7"/>
        <v>379.91</v>
      </c>
      <c r="BL6" s="22">
        <f t="shared" si="7"/>
        <v>386.61</v>
      </c>
      <c r="BM6" s="22">
        <f t="shared" si="7"/>
        <v>381.56</v>
      </c>
      <c r="BN6" s="22">
        <f t="shared" si="7"/>
        <v>365.55</v>
      </c>
      <c r="BO6" s="21" t="str">
        <f>IF(BO7="","",IF(BO7="-","【-】","【"&amp;SUBSTITUTE(TEXT(BO7,"#,##0.00"),"-","△")&amp;"】"))</f>
        <v>【264.86】</v>
      </c>
      <c r="BP6" s="22">
        <f>IF(BP7="",NA(),BP7)</f>
        <v>72.13</v>
      </c>
      <c r="BQ6" s="22">
        <f t="shared" ref="BQ6:BY6" si="8">IF(BQ7="",NA(),BQ7)</f>
        <v>71.11</v>
      </c>
      <c r="BR6" s="22">
        <f t="shared" si="8"/>
        <v>69</v>
      </c>
      <c r="BS6" s="22">
        <f t="shared" si="8"/>
        <v>72.37</v>
      </c>
      <c r="BT6" s="22">
        <f t="shared" si="8"/>
        <v>76.010000000000005</v>
      </c>
      <c r="BU6" s="22">
        <f t="shared" si="8"/>
        <v>95.79</v>
      </c>
      <c r="BV6" s="22">
        <f t="shared" si="8"/>
        <v>98.3</v>
      </c>
      <c r="BW6" s="22">
        <f t="shared" si="8"/>
        <v>93.82</v>
      </c>
      <c r="BX6" s="22">
        <f t="shared" si="8"/>
        <v>95.04</v>
      </c>
      <c r="BY6" s="22">
        <f t="shared" si="8"/>
        <v>95.42</v>
      </c>
      <c r="BZ6" s="21" t="str">
        <f>IF(BZ7="","",IF(BZ7="-","【-】","【"&amp;SUBSTITUTE(TEXT(BZ7,"#,##0.00"),"-","△")&amp;"】"))</f>
        <v>【97.59】</v>
      </c>
      <c r="CA6" s="22">
        <f>IF(CA7="",NA(),CA7)</f>
        <v>217.38</v>
      </c>
      <c r="CB6" s="22">
        <f t="shared" ref="CB6:CJ6" si="9">IF(CB7="",NA(),CB7)</f>
        <v>220.31</v>
      </c>
      <c r="CC6" s="22">
        <f t="shared" si="9"/>
        <v>227.07</v>
      </c>
      <c r="CD6" s="22">
        <f t="shared" si="9"/>
        <v>218.11</v>
      </c>
      <c r="CE6" s="22">
        <f t="shared" si="9"/>
        <v>222.58</v>
      </c>
      <c r="CF6" s="22">
        <f t="shared" si="9"/>
        <v>171.13</v>
      </c>
      <c r="CG6" s="22">
        <f t="shared" si="9"/>
        <v>173.7</v>
      </c>
      <c r="CH6" s="22">
        <f t="shared" si="9"/>
        <v>178.94</v>
      </c>
      <c r="CI6" s="22">
        <f t="shared" si="9"/>
        <v>180.19</v>
      </c>
      <c r="CJ6" s="22">
        <f t="shared" si="9"/>
        <v>184.25</v>
      </c>
      <c r="CK6" s="21" t="str">
        <f>IF(CK7="","",IF(CK7="-","【-】","【"&amp;SUBSTITUTE(TEXT(CK7,"#,##0.00"),"-","△")&amp;"】"))</f>
        <v>【181.66】</v>
      </c>
      <c r="CL6" s="22">
        <f>IF(CL7="",NA(),CL7)</f>
        <v>53.24</v>
      </c>
      <c r="CM6" s="22">
        <f t="shared" ref="CM6:CU6" si="10">IF(CM7="",NA(),CM7)</f>
        <v>54.18</v>
      </c>
      <c r="CN6" s="22">
        <f t="shared" si="10"/>
        <v>54.04</v>
      </c>
      <c r="CO6" s="22">
        <f t="shared" si="10"/>
        <v>52.26</v>
      </c>
      <c r="CP6" s="22">
        <f t="shared" si="10"/>
        <v>52.57</v>
      </c>
      <c r="CQ6" s="22">
        <f t="shared" si="10"/>
        <v>60.12</v>
      </c>
      <c r="CR6" s="22">
        <f t="shared" si="10"/>
        <v>60.34</v>
      </c>
      <c r="CS6" s="22">
        <f t="shared" si="10"/>
        <v>59.54</v>
      </c>
      <c r="CT6" s="22">
        <f t="shared" si="10"/>
        <v>59.26</v>
      </c>
      <c r="CU6" s="22">
        <f t="shared" si="10"/>
        <v>60.44</v>
      </c>
      <c r="CV6" s="21" t="str">
        <f>IF(CV7="","",IF(CV7="-","【-】","【"&amp;SUBSTITUTE(TEXT(CV7,"#,##0.00"),"-","△")&amp;"】"))</f>
        <v>【60.21】</v>
      </c>
      <c r="CW6" s="22">
        <f>IF(CW7="",NA(),CW7)</f>
        <v>86</v>
      </c>
      <c r="CX6" s="22">
        <f t="shared" ref="CX6:DF6" si="11">IF(CX7="",NA(),CX7)</f>
        <v>84.17</v>
      </c>
      <c r="CY6" s="22">
        <f t="shared" si="11"/>
        <v>84.21</v>
      </c>
      <c r="CZ6" s="22">
        <f t="shared" si="11"/>
        <v>85.89</v>
      </c>
      <c r="DA6" s="22">
        <f t="shared" si="11"/>
        <v>86.39</v>
      </c>
      <c r="DB6" s="22">
        <f t="shared" si="11"/>
        <v>84.24</v>
      </c>
      <c r="DC6" s="22">
        <f t="shared" si="11"/>
        <v>84.19</v>
      </c>
      <c r="DD6" s="22">
        <f t="shared" si="11"/>
        <v>83.93</v>
      </c>
      <c r="DE6" s="22">
        <f t="shared" si="11"/>
        <v>83.84</v>
      </c>
      <c r="DF6" s="22">
        <f t="shared" si="11"/>
        <v>83.39</v>
      </c>
      <c r="DG6" s="21" t="str">
        <f>IF(DG7="","",IF(DG7="-","【-】","【"&amp;SUBSTITUTE(TEXT(DG7,"#,##0.00"),"-","△")&amp;"】"))</f>
        <v>【89.21】</v>
      </c>
      <c r="DH6" s="22">
        <f>IF(DH7="",NA(),DH7)</f>
        <v>37.86</v>
      </c>
      <c r="DI6" s="22">
        <f t="shared" ref="DI6:DQ6" si="12">IF(DI7="",NA(),DI7)</f>
        <v>39.950000000000003</v>
      </c>
      <c r="DJ6" s="22">
        <f t="shared" si="12"/>
        <v>42.08</v>
      </c>
      <c r="DK6" s="22">
        <f t="shared" si="12"/>
        <v>43.81</v>
      </c>
      <c r="DL6" s="22">
        <f t="shared" si="12"/>
        <v>45.29</v>
      </c>
      <c r="DM6" s="22">
        <f t="shared" si="12"/>
        <v>48.83</v>
      </c>
      <c r="DN6" s="22">
        <f t="shared" si="12"/>
        <v>49.96</v>
      </c>
      <c r="DO6" s="22">
        <f t="shared" si="12"/>
        <v>50.82</v>
      </c>
      <c r="DP6" s="22">
        <f t="shared" si="12"/>
        <v>51.82</v>
      </c>
      <c r="DQ6" s="22">
        <f t="shared" si="12"/>
        <v>52.53</v>
      </c>
      <c r="DR6" s="21" t="str">
        <f>IF(DR7="","",IF(DR7="-","【-】","【"&amp;SUBSTITUTE(TEXT(DR7,"#,##0.00"),"-","△")&amp;"】"))</f>
        <v>【52.41】</v>
      </c>
      <c r="DS6" s="22">
        <f>IF(DS7="",NA(),DS7)</f>
        <v>2.69</v>
      </c>
      <c r="DT6" s="22">
        <f t="shared" ref="DT6:EB6" si="13">IF(DT7="",NA(),DT7)</f>
        <v>3.07</v>
      </c>
      <c r="DU6" s="22">
        <f t="shared" si="13"/>
        <v>3.68</v>
      </c>
      <c r="DV6" s="22">
        <f t="shared" si="13"/>
        <v>3.89</v>
      </c>
      <c r="DW6" s="22">
        <f t="shared" si="13"/>
        <v>3.92</v>
      </c>
      <c r="DX6" s="22">
        <f t="shared" si="13"/>
        <v>18.18</v>
      </c>
      <c r="DY6" s="22">
        <f t="shared" si="13"/>
        <v>19.32</v>
      </c>
      <c r="DZ6" s="22">
        <f t="shared" si="13"/>
        <v>21.16</v>
      </c>
      <c r="EA6" s="22">
        <f t="shared" si="13"/>
        <v>22.72</v>
      </c>
      <c r="EB6" s="22">
        <f t="shared" si="13"/>
        <v>24.16</v>
      </c>
      <c r="EC6" s="21" t="str">
        <f>IF(EC7="","",IF(EC7="-","【-】","【"&amp;SUBSTITUTE(TEXT(EC7,"#,##0.00"),"-","△")&amp;"】"))</f>
        <v>【26.78】</v>
      </c>
      <c r="ED6" s="21">
        <f>IF(ED7="",NA(),ED7)</f>
        <v>0</v>
      </c>
      <c r="EE6" s="21">
        <f t="shared" ref="EE6:EM6" si="14">IF(EE7="",NA(),EE7)</f>
        <v>0</v>
      </c>
      <c r="EF6" s="21">
        <f t="shared" si="14"/>
        <v>0</v>
      </c>
      <c r="EG6" s="22">
        <f t="shared" si="14"/>
        <v>0.18</v>
      </c>
      <c r="EH6" s="22">
        <f t="shared" si="14"/>
        <v>0.52</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382159</v>
      </c>
      <c r="D7" s="24">
        <v>46</v>
      </c>
      <c r="E7" s="24">
        <v>1</v>
      </c>
      <c r="F7" s="24">
        <v>0</v>
      </c>
      <c r="G7" s="24">
        <v>1</v>
      </c>
      <c r="H7" s="24" t="s">
        <v>93</v>
      </c>
      <c r="I7" s="24" t="s">
        <v>94</v>
      </c>
      <c r="J7" s="24" t="s">
        <v>95</v>
      </c>
      <c r="K7" s="24" t="s">
        <v>96</v>
      </c>
      <c r="L7" s="24" t="s">
        <v>97</v>
      </c>
      <c r="M7" s="24" t="s">
        <v>98</v>
      </c>
      <c r="N7" s="25" t="s">
        <v>99</v>
      </c>
      <c r="O7" s="25">
        <v>50.26</v>
      </c>
      <c r="P7" s="25">
        <v>97.4</v>
      </c>
      <c r="Q7" s="25">
        <v>2900</v>
      </c>
      <c r="R7" s="25">
        <v>32959</v>
      </c>
      <c r="S7" s="25">
        <v>211.3</v>
      </c>
      <c r="T7" s="25">
        <v>155.97999999999999</v>
      </c>
      <c r="U7" s="25">
        <v>31904</v>
      </c>
      <c r="V7" s="25">
        <v>36.5</v>
      </c>
      <c r="W7" s="25">
        <v>874.08</v>
      </c>
      <c r="X7" s="25">
        <v>88.78</v>
      </c>
      <c r="Y7" s="25">
        <v>87.04</v>
      </c>
      <c r="Z7" s="25">
        <v>89.89</v>
      </c>
      <c r="AA7" s="25">
        <v>87.36</v>
      </c>
      <c r="AB7" s="25">
        <v>90.01</v>
      </c>
      <c r="AC7" s="25">
        <v>108.83</v>
      </c>
      <c r="AD7" s="25">
        <v>109.23</v>
      </c>
      <c r="AE7" s="25">
        <v>108.04</v>
      </c>
      <c r="AF7" s="25">
        <v>107.49</v>
      </c>
      <c r="AG7" s="25">
        <v>107.15</v>
      </c>
      <c r="AH7" s="25">
        <v>107.26</v>
      </c>
      <c r="AI7" s="25">
        <v>227.41</v>
      </c>
      <c r="AJ7" s="25">
        <v>249.58</v>
      </c>
      <c r="AK7" s="25">
        <v>274.88</v>
      </c>
      <c r="AL7" s="25">
        <v>298.91000000000003</v>
      </c>
      <c r="AM7" s="25">
        <v>291.31</v>
      </c>
      <c r="AN7" s="25">
        <v>4.34</v>
      </c>
      <c r="AO7" s="25">
        <v>4.6900000000000004</v>
      </c>
      <c r="AP7" s="25">
        <v>4.72</v>
      </c>
      <c r="AQ7" s="25">
        <v>5.76</v>
      </c>
      <c r="AR7" s="25">
        <v>4.74</v>
      </c>
      <c r="AS7" s="25">
        <v>1.61</v>
      </c>
      <c r="AT7" s="25">
        <v>403.2</v>
      </c>
      <c r="AU7" s="25">
        <v>398.73</v>
      </c>
      <c r="AV7" s="25">
        <v>363.6</v>
      </c>
      <c r="AW7" s="25">
        <v>305.5</v>
      </c>
      <c r="AX7" s="25">
        <v>295.12</v>
      </c>
      <c r="AY7" s="25">
        <v>327.77</v>
      </c>
      <c r="AZ7" s="25">
        <v>338.02</v>
      </c>
      <c r="BA7" s="25">
        <v>345.94</v>
      </c>
      <c r="BB7" s="25">
        <v>329.7</v>
      </c>
      <c r="BC7" s="25">
        <v>319.99</v>
      </c>
      <c r="BD7" s="25">
        <v>239.69</v>
      </c>
      <c r="BE7" s="25">
        <v>1634.89</v>
      </c>
      <c r="BF7" s="25">
        <v>1550.35</v>
      </c>
      <c r="BG7" s="25">
        <v>1458.67</v>
      </c>
      <c r="BH7" s="25">
        <v>1367.61</v>
      </c>
      <c r="BI7" s="25">
        <v>1190.69</v>
      </c>
      <c r="BJ7" s="25">
        <v>397.1</v>
      </c>
      <c r="BK7" s="25">
        <v>379.91</v>
      </c>
      <c r="BL7" s="25">
        <v>386.61</v>
      </c>
      <c r="BM7" s="25">
        <v>381.56</v>
      </c>
      <c r="BN7" s="25">
        <v>365.55</v>
      </c>
      <c r="BO7" s="25">
        <v>264.86</v>
      </c>
      <c r="BP7" s="25">
        <v>72.13</v>
      </c>
      <c r="BQ7" s="25">
        <v>71.11</v>
      </c>
      <c r="BR7" s="25">
        <v>69</v>
      </c>
      <c r="BS7" s="25">
        <v>72.37</v>
      </c>
      <c r="BT7" s="25">
        <v>76.010000000000005</v>
      </c>
      <c r="BU7" s="25">
        <v>95.79</v>
      </c>
      <c r="BV7" s="25">
        <v>98.3</v>
      </c>
      <c r="BW7" s="25">
        <v>93.82</v>
      </c>
      <c r="BX7" s="25">
        <v>95.04</v>
      </c>
      <c r="BY7" s="25">
        <v>95.42</v>
      </c>
      <c r="BZ7" s="25">
        <v>97.59</v>
      </c>
      <c r="CA7" s="25">
        <v>217.38</v>
      </c>
      <c r="CB7" s="25">
        <v>220.31</v>
      </c>
      <c r="CC7" s="25">
        <v>227.07</v>
      </c>
      <c r="CD7" s="25">
        <v>218.11</v>
      </c>
      <c r="CE7" s="25">
        <v>222.58</v>
      </c>
      <c r="CF7" s="25">
        <v>171.13</v>
      </c>
      <c r="CG7" s="25">
        <v>173.7</v>
      </c>
      <c r="CH7" s="25">
        <v>178.94</v>
      </c>
      <c r="CI7" s="25">
        <v>180.19</v>
      </c>
      <c r="CJ7" s="25">
        <v>184.25</v>
      </c>
      <c r="CK7" s="25">
        <v>181.66</v>
      </c>
      <c r="CL7" s="25">
        <v>53.24</v>
      </c>
      <c r="CM7" s="25">
        <v>54.18</v>
      </c>
      <c r="CN7" s="25">
        <v>54.04</v>
      </c>
      <c r="CO7" s="25">
        <v>52.26</v>
      </c>
      <c r="CP7" s="25">
        <v>52.57</v>
      </c>
      <c r="CQ7" s="25">
        <v>60.12</v>
      </c>
      <c r="CR7" s="25">
        <v>60.34</v>
      </c>
      <c r="CS7" s="25">
        <v>59.54</v>
      </c>
      <c r="CT7" s="25">
        <v>59.26</v>
      </c>
      <c r="CU7" s="25">
        <v>60.44</v>
      </c>
      <c r="CV7" s="25">
        <v>60.21</v>
      </c>
      <c r="CW7" s="25">
        <v>86</v>
      </c>
      <c r="CX7" s="25">
        <v>84.17</v>
      </c>
      <c r="CY7" s="25">
        <v>84.21</v>
      </c>
      <c r="CZ7" s="25">
        <v>85.89</v>
      </c>
      <c r="DA7" s="25">
        <v>86.39</v>
      </c>
      <c r="DB7" s="25">
        <v>84.24</v>
      </c>
      <c r="DC7" s="25">
        <v>84.19</v>
      </c>
      <c r="DD7" s="25">
        <v>83.93</v>
      </c>
      <c r="DE7" s="25">
        <v>83.84</v>
      </c>
      <c r="DF7" s="25">
        <v>83.39</v>
      </c>
      <c r="DG7" s="25">
        <v>89.21</v>
      </c>
      <c r="DH7" s="25">
        <v>37.86</v>
      </c>
      <c r="DI7" s="25">
        <v>39.950000000000003</v>
      </c>
      <c r="DJ7" s="25">
        <v>42.08</v>
      </c>
      <c r="DK7" s="25">
        <v>43.81</v>
      </c>
      <c r="DL7" s="25">
        <v>45.29</v>
      </c>
      <c r="DM7" s="25">
        <v>48.83</v>
      </c>
      <c r="DN7" s="25">
        <v>49.96</v>
      </c>
      <c r="DO7" s="25">
        <v>50.82</v>
      </c>
      <c r="DP7" s="25">
        <v>51.82</v>
      </c>
      <c r="DQ7" s="25">
        <v>52.53</v>
      </c>
      <c r="DR7" s="25">
        <v>52.41</v>
      </c>
      <c r="DS7" s="25">
        <v>2.69</v>
      </c>
      <c r="DT7" s="25">
        <v>3.07</v>
      </c>
      <c r="DU7" s="25">
        <v>3.68</v>
      </c>
      <c r="DV7" s="25">
        <v>3.89</v>
      </c>
      <c r="DW7" s="25">
        <v>3.92</v>
      </c>
      <c r="DX7" s="25">
        <v>18.18</v>
      </c>
      <c r="DY7" s="25">
        <v>19.32</v>
      </c>
      <c r="DZ7" s="25">
        <v>21.16</v>
      </c>
      <c r="EA7" s="25">
        <v>22.72</v>
      </c>
      <c r="EB7" s="25">
        <v>24.16</v>
      </c>
      <c r="EC7" s="25">
        <v>26.78</v>
      </c>
      <c r="ED7" s="25">
        <v>0</v>
      </c>
      <c r="EE7" s="25">
        <v>0</v>
      </c>
      <c r="EF7" s="25">
        <v>0</v>
      </c>
      <c r="EG7" s="25">
        <v>0.18</v>
      </c>
      <c r="EH7" s="25">
        <v>0.52</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将稔</cp:lastModifiedBy>
  <cp:lastPrinted>2026-01-16T06:22:28Z</cp:lastPrinted>
  <dcterms:created xsi:type="dcterms:W3CDTF">2025-12-12T09:22:31Z</dcterms:created>
  <dcterms:modified xsi:type="dcterms:W3CDTF">2026-01-16T06:45:08Z</dcterms:modified>
  <cp:category/>
</cp:coreProperties>
</file>